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NOTEBOOK - I5\LICITAÇÃO FERRAZ DE VASCONCELOS\Licitações\Tomada de Preços\Tomada de Preços 2019\TP XXX-XXXX - MURO DE CONTENÇÃO CÓRREGO ITAIM\"/>
    </mc:Choice>
  </mc:AlternateContent>
  <bookViews>
    <workbookView xWindow="0" yWindow="0" windowWidth="23040" windowHeight="8544" tabRatio="343" activeTab="1"/>
  </bookViews>
  <sheets>
    <sheet name="ORÇ" sheetId="1" r:id="rId1"/>
    <sheet name="Planilha" sheetId="2" r:id="rId2"/>
    <sheet name="Cronograma" sheetId="3" r:id="rId3"/>
  </sheets>
  <definedNames>
    <definedName name="_xlnm.Print_Area" localSheetId="2">Cronograma!$A$1:$F$27</definedName>
    <definedName name="_xlnm.Print_Area" localSheetId="0">ORÇ!$B$1:$L$25</definedName>
    <definedName name="_xlnm.Print_Area" localSheetId="1">Planilha!$A$1:$F$25</definedName>
    <definedName name="Excel_BuiltIn_Database">#REF!</definedName>
    <definedName name="Excel_BuiltIn_Database_2">#REF!</definedName>
    <definedName name="_xlnm.Print_Titles" localSheetId="0">ORÇ!$2:10</definedName>
  </definedNames>
  <calcPr calcId="162913"/>
</workbook>
</file>

<file path=xl/calcChain.xml><?xml version="1.0" encoding="utf-8"?>
<calcChain xmlns="http://schemas.openxmlformats.org/spreadsheetml/2006/main">
  <c r="L11" i="1" l="1"/>
  <c r="L13" i="1"/>
  <c r="L15" i="1"/>
  <c r="L18" i="1"/>
  <c r="L19" i="1" s="1"/>
  <c r="L21" i="1"/>
  <c r="L20" i="1" l="1"/>
  <c r="E19" i="3"/>
  <c r="D19" i="3"/>
  <c r="C19" i="3"/>
  <c r="E11" i="3"/>
  <c r="D11" i="3"/>
  <c r="C11" i="3"/>
  <c r="E8" i="3"/>
  <c r="D8" i="3"/>
  <c r="D14" i="3" s="1"/>
  <c r="C8" i="3"/>
  <c r="C14" i="3" s="1"/>
  <c r="F14" i="2"/>
  <c r="A13" i="2"/>
  <c r="B12" i="2"/>
  <c r="F11" i="2"/>
  <c r="A10" i="2"/>
  <c r="B9" i="2"/>
  <c r="F8" i="2"/>
  <c r="A7" i="2"/>
  <c r="B6" i="2"/>
  <c r="M17" i="1"/>
  <c r="F19" i="3" l="1"/>
  <c r="E16" i="3"/>
  <c r="F16" i="2" l="1"/>
  <c r="F17" i="2" s="1"/>
  <c r="C15" i="3"/>
  <c r="D15" i="3"/>
  <c r="F11" i="3"/>
  <c r="F8" i="3"/>
  <c r="E15" i="3" l="1"/>
  <c r="F15" i="3"/>
</calcChain>
</file>

<file path=xl/sharedStrings.xml><?xml version="1.0" encoding="utf-8"?>
<sst xmlns="http://schemas.openxmlformats.org/spreadsheetml/2006/main" count="79" uniqueCount="56">
  <si>
    <t>MEMÓRIA DE CÁLCULO</t>
  </si>
  <si>
    <t xml:space="preserve">Processo: </t>
  </si>
  <si>
    <t>Data-Base:JANEIRO/2018</t>
  </si>
  <si>
    <t>MEDIÇÃO:</t>
  </si>
  <si>
    <r>
      <t xml:space="preserve">OBRA: </t>
    </r>
    <r>
      <rPr>
        <sz val="12"/>
        <rFont val="Arial"/>
        <charset val="134"/>
      </rPr>
      <t xml:space="preserve"> Muro de Divisa proteção Corrego .</t>
    </r>
  </si>
  <si>
    <t>LOCAL:</t>
  </si>
  <si>
    <t>Ferraz de Vasconcelos</t>
  </si>
  <si>
    <r>
      <t xml:space="preserve">CÓDIGO: </t>
    </r>
    <r>
      <rPr>
        <sz val="12"/>
        <rFont val="Arial"/>
        <charset val="134"/>
      </rPr>
      <t xml:space="preserve">Travessa Cosme Abate xRua Washington Luiz </t>
    </r>
  </si>
  <si>
    <t>-</t>
  </si>
  <si>
    <t>CÓDIGO</t>
  </si>
  <si>
    <t>DESCRIÇÃO DOS SERVIÇOS</t>
  </si>
  <si>
    <t>UNID</t>
  </si>
  <si>
    <t>QUANT</t>
  </si>
  <si>
    <t>FV.15/16 - MURO DE FECHO EM BLOCOS E ESTRUTURA DE CONCRETO, FUNDAÇÃO COM BROCAS</t>
  </si>
  <si>
    <t>M</t>
  </si>
  <si>
    <t>EDIF</t>
  </si>
  <si>
    <t>69,50+20,50+12=102,00</t>
  </si>
  <si>
    <t>VERGAS, CINTAS E PILARETES DE CONCRETO</t>
  </si>
  <si>
    <t>M3</t>
  </si>
  <si>
    <t>1,5*0,20*0,20 *2 =0,12</t>
  </si>
  <si>
    <t>TUBO DE AÇO GALVANIZADO, CLASSE LEVE I (LINHA ÁGUA) - 3"</t>
  </si>
  <si>
    <t xml:space="preserve"> VICENTE NUNES DA EIRA ENG. CIVIL CREA : 5060580945SP</t>
  </si>
  <si>
    <t>SUB-TOTAL</t>
  </si>
  <si>
    <t>BDI 25%</t>
  </si>
  <si>
    <t xml:space="preserve">ITEM DE MAIOR RELEVÂNCIA </t>
  </si>
  <si>
    <t>TOTAL</t>
  </si>
  <si>
    <t xml:space="preserve">CRITÉRIO POR MEDIÇÃO ----    LATITUDE :23°32' 05,26"S     ,   LONGITUDE :46° 21' 29,20" O </t>
  </si>
  <si>
    <t>PREFEITURA MUNICIPAL DE FERRAZ DE VASCONCELOS</t>
  </si>
  <si>
    <t xml:space="preserve">SECRETARIA DE OBRAS </t>
  </si>
  <si>
    <t xml:space="preserve">     PLAN. ORÇAMENT.DA EXEC.DO Muro de Divisa proteção Corrego- Travessa Cosme Abate x Rua Washington Luiz</t>
  </si>
  <si>
    <t>Item</t>
  </si>
  <si>
    <t>Descrição</t>
  </si>
  <si>
    <t>Unid</t>
  </si>
  <si>
    <t>Qtde</t>
  </si>
  <si>
    <t>Preço Unit.</t>
  </si>
  <si>
    <t>Total</t>
  </si>
  <si>
    <t>Subtotal:</t>
  </si>
  <si>
    <t>Total:</t>
  </si>
  <si>
    <t>BDI (25%):</t>
  </si>
  <si>
    <t>Total Geral:</t>
  </si>
  <si>
    <t>Obs: planilhas elaboradas em conformidade com o dados coletados no local .</t>
  </si>
  <si>
    <t xml:space="preserve"> ,não foram apresentados levantamentos topog., cotas e projetos complementares (eletr.,hidr.,A.Plv.,esgoto)</t>
  </si>
  <si>
    <t>SECRETARIA MUNICIPAL DE OBRAS</t>
  </si>
  <si>
    <t xml:space="preserve">CRONOG.DA EXEC. DO Muro de Divisa proteção Corrego- Travessa Cosme Abate x Rua Washington </t>
  </si>
  <si>
    <t xml:space="preserve">VALOR </t>
  </si>
  <si>
    <t>total %</t>
  </si>
  <si>
    <t>1ºMÊS</t>
  </si>
  <si>
    <t>2ºMÊS</t>
  </si>
  <si>
    <t>C/BDI</t>
  </si>
  <si>
    <t>p/serviço</t>
  </si>
  <si>
    <t xml:space="preserve">MURO </t>
  </si>
  <si>
    <t xml:space="preserve">INFRAESTRUTURA E TUBO </t>
  </si>
  <si>
    <t xml:space="preserve">TOTAL % por mês </t>
  </si>
  <si>
    <t>ITEM DE MAIOR RELEVÂNCIA</t>
  </si>
  <si>
    <t>MURO</t>
  </si>
  <si>
    <t xml:space="preserve">Obs: planilhas elaboradas em conformidade com o dados coletados no local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</si>
</sst>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\.00\.000"/>
    <numFmt numFmtId="165" formatCode="0.00_ "/>
    <numFmt numFmtId="166" formatCode="00\.00\.00"/>
    <numFmt numFmtId="167" formatCode="#,##0.00_ "/>
    <numFmt numFmtId="168" formatCode="mm/yy"/>
    <numFmt numFmtId="169" formatCode="_(* #,##0.00_);_(* \(#,##0.00\);_(* \-??_);_(@_)"/>
  </numFmts>
  <fonts count="18">
    <font>
      <sz val="10"/>
      <name val="Arial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i/>
      <sz val="9"/>
      <name val="Arial"/>
      <charset val="134"/>
    </font>
    <font>
      <b/>
      <sz val="9"/>
      <color rgb="FFFF0000"/>
      <name val="Arial"/>
      <charset val="134"/>
    </font>
    <font>
      <sz val="9"/>
      <name val="Arial"/>
      <charset val="134"/>
    </font>
    <font>
      <b/>
      <sz val="6"/>
      <name val="Arial"/>
      <charset val="134"/>
    </font>
    <font>
      <sz val="6"/>
      <name val="Arial"/>
      <charset val="134"/>
    </font>
    <font>
      <b/>
      <sz val="14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sz val="14"/>
      <name val="Arial"/>
      <charset val="134"/>
    </font>
    <font>
      <b/>
      <sz val="18"/>
      <name val="Arial"/>
      <charset val="134"/>
    </font>
    <font>
      <b/>
      <u/>
      <sz val="14"/>
      <name val="Arial"/>
      <charset val="134"/>
    </font>
    <font>
      <b/>
      <sz val="8"/>
      <name val="Arial"/>
      <charset val="134"/>
    </font>
    <font>
      <b/>
      <sz val="12"/>
      <color indexed="10"/>
      <name val="Arial"/>
      <charset val="134"/>
    </font>
    <font>
      <b/>
      <sz val="15"/>
      <color indexed="56"/>
      <name val="Calibri"/>
      <charset val="134"/>
    </font>
    <font>
      <sz val="1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26"/>
      </patternFill>
    </fill>
  </fills>
  <borders count="6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rgb="FF000000"/>
      </bottom>
      <diagonal/>
    </border>
    <border>
      <left/>
      <right/>
      <top/>
      <bottom style="thick">
        <color indexed="62"/>
      </bottom>
      <diagonal/>
    </border>
  </borders>
  <cellStyleXfs count="3">
    <xf numFmtId="0" fontId="0" fillId="0" borderId="0"/>
    <xf numFmtId="0" fontId="16" fillId="0" borderId="62" applyNumberFormat="0" applyFill="0" applyAlignment="0" applyProtection="0"/>
    <xf numFmtId="169" fontId="17" fillId="0" borderId="0" applyFill="0" applyBorder="0" applyAlignment="0" applyProtection="0"/>
  </cellStyleXfs>
  <cellXfs count="2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3" borderId="9" xfId="0" applyNumberFormat="1" applyFont="1" applyFill="1" applyBorder="1" applyAlignment="1">
      <alignment horizontal="center" vertical="center"/>
    </xf>
    <xf numFmtId="169" fontId="5" fillId="3" borderId="8" xfId="2" applyFont="1" applyFill="1" applyBorder="1" applyAlignment="1">
      <alignment horizontal="center" vertical="center"/>
    </xf>
    <xf numFmtId="167" fontId="2" fillId="0" borderId="10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6" fillId="3" borderId="9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7" fontId="2" fillId="0" borderId="16" xfId="0" applyNumberFormat="1" applyFont="1" applyBorder="1" applyAlignment="1">
      <alignment horizontal="center" vertical="center"/>
    </xf>
    <xf numFmtId="4" fontId="2" fillId="2" borderId="17" xfId="0" applyNumberFormat="1" applyFont="1" applyFill="1" applyBorder="1" applyAlignment="1">
      <alignment horizontal="center" vertical="center"/>
    </xf>
    <xf numFmtId="4" fontId="2" fillId="2" borderId="18" xfId="0" applyNumberFormat="1" applyFont="1" applyFill="1" applyBorder="1" applyAlignment="1">
      <alignment horizontal="center" vertical="center"/>
    </xf>
    <xf numFmtId="4" fontId="2" fillId="0" borderId="19" xfId="0" applyNumberFormat="1" applyFont="1" applyFill="1" applyBorder="1" applyAlignment="1">
      <alignment horizontal="center" vertical="center"/>
    </xf>
    <xf numFmtId="4" fontId="2" fillId="0" borderId="18" xfId="0" applyNumberFormat="1" applyFont="1" applyFill="1" applyBorder="1" applyAlignment="1">
      <alignment horizontal="center" vertical="center"/>
    </xf>
    <xf numFmtId="4" fontId="2" fillId="0" borderId="20" xfId="0" applyNumberFormat="1" applyFont="1" applyBorder="1" applyAlignment="1">
      <alignment horizontal="center" vertical="center"/>
    </xf>
    <xf numFmtId="4" fontId="2" fillId="0" borderId="21" xfId="0" applyNumberFormat="1" applyFont="1" applyBorder="1" applyAlignment="1">
      <alignment horizontal="center" vertical="center"/>
    </xf>
    <xf numFmtId="4" fontId="2" fillId="0" borderId="17" xfId="0" applyNumberFormat="1" applyFont="1" applyFill="1" applyBorder="1" applyAlignment="1">
      <alignment horizontal="center" vertical="center"/>
    </xf>
    <xf numFmtId="167" fontId="2" fillId="0" borderId="9" xfId="0" applyNumberFormat="1" applyFont="1" applyFill="1" applyBorder="1" applyAlignment="1">
      <alignment horizontal="center" vertical="center"/>
    </xf>
    <xf numFmtId="0" fontId="5" fillId="0" borderId="22" xfId="0" applyNumberFormat="1" applyFont="1" applyBorder="1"/>
    <xf numFmtId="167" fontId="2" fillId="0" borderId="4" xfId="0" applyNumberFormat="1" applyFont="1" applyBorder="1" applyAlignment="1">
      <alignment horizontal="center" vertical="center"/>
    </xf>
    <xf numFmtId="167" fontId="2" fillId="0" borderId="16" xfId="0" applyNumberFormat="1" applyFont="1" applyBorder="1" applyAlignment="1">
      <alignment horizontal="center" vertical="center"/>
    </xf>
    <xf numFmtId="4" fontId="2" fillId="0" borderId="19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24" xfId="0" applyNumberFormat="1" applyFont="1" applyBorder="1" applyAlignment="1">
      <alignment horizontal="center" vertical="center"/>
    </xf>
    <xf numFmtId="167" fontId="6" fillId="0" borderId="8" xfId="0" applyNumberFormat="1" applyFont="1" applyFill="1" applyBorder="1" applyAlignment="1">
      <alignment horizontal="center" vertical="center"/>
    </xf>
    <xf numFmtId="0" fontId="7" fillId="0" borderId="22" xfId="0" applyNumberFormat="1" applyFont="1" applyBorder="1"/>
    <xf numFmtId="4" fontId="6" fillId="0" borderId="25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66" fontId="5" fillId="4" borderId="34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/>
    </xf>
    <xf numFmtId="4" fontId="5" fillId="4" borderId="35" xfId="2" applyNumberFormat="1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center" vertical="center"/>
    </xf>
    <xf numFmtId="4" fontId="2" fillId="4" borderId="7" xfId="0" applyNumberFormat="1" applyFont="1" applyFill="1" applyBorder="1" applyAlignment="1">
      <alignment horizontal="center" vertical="center"/>
    </xf>
    <xf numFmtId="166" fontId="5" fillId="0" borderId="3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4" fontId="5" fillId="0" borderId="35" xfId="2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>
      <alignment horizontal="left" vertical="center"/>
    </xf>
    <xf numFmtId="4" fontId="2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4" fontId="5" fillId="0" borderId="36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4" fontId="5" fillId="4" borderId="16" xfId="0" applyNumberFormat="1" applyFont="1" applyFill="1" applyBorder="1" applyAlignment="1">
      <alignment horizontal="center" vertical="center"/>
    </xf>
    <xf numFmtId="4" fontId="2" fillId="4" borderId="7" xfId="0" applyNumberFormat="1" applyFont="1" applyFill="1" applyBorder="1" applyAlignment="1">
      <alignment horizontal="right" vertical="center"/>
    </xf>
    <xf numFmtId="4" fontId="2" fillId="4" borderId="16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5" fillId="0" borderId="1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right" vertical="center"/>
    </xf>
    <xf numFmtId="4" fontId="2" fillId="0" borderId="16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9" fontId="5" fillId="0" borderId="16" xfId="2" applyFont="1" applyBorder="1" applyAlignment="1">
      <alignment horizontal="center" vertical="center"/>
    </xf>
    <xf numFmtId="4" fontId="2" fillId="0" borderId="36" xfId="0" applyNumberFormat="1" applyFont="1" applyBorder="1" applyAlignment="1">
      <alignment horizontal="right" vertical="center"/>
    </xf>
    <xf numFmtId="4" fontId="2" fillId="0" borderId="40" xfId="0" applyNumberFormat="1" applyFont="1" applyBorder="1" applyAlignment="1">
      <alignment horizontal="center" vertical="center"/>
    </xf>
    <xf numFmtId="166" fontId="0" fillId="0" borderId="0" xfId="0" applyNumberFormat="1" applyAlignment="1">
      <alignment horizontal="left" vertical="center"/>
    </xf>
    <xf numFmtId="165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6" fontId="0" fillId="0" borderId="0" xfId="0" applyNumberFormat="1" applyAlignment="1">
      <alignment vertical="center"/>
    </xf>
    <xf numFmtId="0" fontId="10" fillId="0" borderId="44" xfId="0" applyFont="1" applyBorder="1" applyAlignment="1" applyProtection="1">
      <alignment horizontal="center" vertical="center"/>
    </xf>
    <xf numFmtId="166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horizontal="left" vertical="center"/>
    </xf>
    <xf numFmtId="166" fontId="9" fillId="0" borderId="45" xfId="0" applyNumberFormat="1" applyFont="1" applyBorder="1" applyAlignment="1">
      <alignment horizontal="left" vertical="center"/>
    </xf>
    <xf numFmtId="2" fontId="9" fillId="0" borderId="42" xfId="0" applyNumberFormat="1" applyFont="1" applyBorder="1" applyAlignment="1">
      <alignment horizontal="left" vertical="center"/>
    </xf>
    <xf numFmtId="166" fontId="9" fillId="0" borderId="46" xfId="0" applyNumberFormat="1" applyFont="1" applyBorder="1" applyAlignment="1">
      <alignment horizontal="left" vertical="center"/>
    </xf>
    <xf numFmtId="164" fontId="10" fillId="0" borderId="44" xfId="0" applyNumberFormat="1" applyFont="1" applyBorder="1" applyAlignment="1">
      <alignment horizontal="left" vertical="center"/>
    </xf>
    <xf numFmtId="164" fontId="9" fillId="0" borderId="44" xfId="0" applyNumberFormat="1" applyFont="1" applyBorder="1" applyAlignment="1">
      <alignment horizontal="left" vertical="center"/>
    </xf>
    <xf numFmtId="166" fontId="10" fillId="0" borderId="47" xfId="0" applyNumberFormat="1" applyFont="1" applyBorder="1" applyAlignment="1">
      <alignment vertical="center"/>
    </xf>
    <xf numFmtId="0" fontId="10" fillId="0" borderId="47" xfId="0" applyFont="1" applyBorder="1" applyAlignment="1">
      <alignment vertical="center"/>
    </xf>
    <xf numFmtId="166" fontId="0" fillId="4" borderId="34" xfId="0" applyNumberFormat="1" applyFill="1" applyBorder="1" applyAlignment="1">
      <alignment horizontal="center" vertical="center"/>
    </xf>
    <xf numFmtId="166" fontId="0" fillId="0" borderId="34" xfId="0" applyNumberFormat="1" applyFill="1" applyBorder="1" applyAlignment="1">
      <alignment horizontal="center" vertical="center"/>
    </xf>
    <xf numFmtId="166" fontId="0" fillId="0" borderId="34" xfId="0" applyNumberFormat="1" applyFont="1" applyBorder="1" applyAlignment="1">
      <alignment horizontal="center" vertical="center"/>
    </xf>
    <xf numFmtId="166" fontId="0" fillId="0" borderId="34" xfId="0" applyNumberFormat="1" applyBorder="1" applyAlignment="1">
      <alignment horizontal="center" vertical="center"/>
    </xf>
    <xf numFmtId="166" fontId="0" fillId="0" borderId="50" xfId="0" applyNumberFormat="1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168" fontId="9" fillId="5" borderId="0" xfId="0" applyNumberFormat="1" applyFont="1" applyFill="1" applyBorder="1" applyAlignment="1">
      <alignment horizontal="right" vertical="center"/>
    </xf>
    <xf numFmtId="0" fontId="9" fillId="0" borderId="42" xfId="0" applyFont="1" applyBorder="1" applyAlignment="1">
      <alignment horizontal="left" vertical="center"/>
    </xf>
    <xf numFmtId="0" fontId="9" fillId="0" borderId="42" xfId="0" applyFont="1" applyBorder="1" applyAlignment="1">
      <alignment horizontal="right" vertical="center"/>
    </xf>
    <xf numFmtId="0" fontId="9" fillId="0" borderId="44" xfId="0" applyFont="1" applyBorder="1" applyAlignment="1">
      <alignment horizontal="right" vertical="center"/>
    </xf>
    <xf numFmtId="2" fontId="0" fillId="4" borderId="55" xfId="0" applyNumberFormat="1" applyFill="1" applyBorder="1" applyAlignment="1">
      <alignment horizontal="center" vertical="center"/>
    </xf>
    <xf numFmtId="2" fontId="0" fillId="0" borderId="55" xfId="0" applyNumberFormat="1" applyFill="1" applyBorder="1" applyAlignment="1">
      <alignment horizontal="center" vertical="center"/>
    </xf>
    <xf numFmtId="2" fontId="0" fillId="0" borderId="55" xfId="0" applyNumberFormat="1" applyBorder="1" applyAlignment="1">
      <alignment horizontal="center" vertical="center"/>
    </xf>
    <xf numFmtId="2" fontId="0" fillId="0" borderId="57" xfId="0" applyNumberFormat="1" applyBorder="1" applyAlignment="1">
      <alignment horizontal="center" vertical="center"/>
    </xf>
    <xf numFmtId="49" fontId="9" fillId="0" borderId="0" xfId="0" applyNumberFormat="1" applyFont="1" applyFill="1" applyAlignment="1" applyProtection="1">
      <alignment horizontal="center" vertical="center"/>
    </xf>
    <xf numFmtId="0" fontId="11" fillId="0" borderId="0" xfId="0" applyFont="1" applyFill="1" applyAlignment="1">
      <alignment vertical="center"/>
    </xf>
    <xf numFmtId="4" fontId="0" fillId="4" borderId="35" xfId="2" applyNumberFormat="1" applyFont="1" applyFill="1" applyBorder="1" applyAlignment="1" applyProtection="1">
      <alignment horizontal="center" vertical="center"/>
    </xf>
    <xf numFmtId="0" fontId="0" fillId="4" borderId="0" xfId="0" applyFont="1" applyFill="1" applyAlignment="1">
      <alignment vertical="center"/>
    </xf>
    <xf numFmtId="169" fontId="17" fillId="4" borderId="0" xfId="2" applyFill="1" applyAlignment="1">
      <alignment vertical="center"/>
    </xf>
    <xf numFmtId="4" fontId="0" fillId="0" borderId="35" xfId="2" applyNumberFormat="1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vertical="center"/>
    </xf>
    <xf numFmtId="169" fontId="17" fillId="0" borderId="0" xfId="2" applyFill="1" applyAlignment="1">
      <alignment vertical="center"/>
    </xf>
    <xf numFmtId="167" fontId="0" fillId="0" borderId="61" xfId="2" applyNumberFormat="1" applyFont="1" applyFill="1" applyBorder="1" applyAlignment="1" applyProtection="1">
      <alignment horizontal="center" vertical="center"/>
    </xf>
    <xf numFmtId="169" fontId="0" fillId="0" borderId="0" xfId="0" applyNumberFormat="1" applyFont="1" applyAlignment="1">
      <alignment vertical="center"/>
    </xf>
    <xf numFmtId="169" fontId="17" fillId="0" borderId="0" xfId="2" applyAlignment="1">
      <alignment vertical="center"/>
    </xf>
    <xf numFmtId="169" fontId="1" fillId="0" borderId="0" xfId="2" applyFont="1" applyAlignment="1">
      <alignment vertical="center"/>
    </xf>
    <xf numFmtId="166" fontId="0" fillId="0" borderId="0" xfId="0" applyNumberFormat="1" applyFont="1" applyFill="1" applyAlignment="1">
      <alignment vertical="center"/>
    </xf>
    <xf numFmtId="2" fontId="0" fillId="0" borderId="0" xfId="0" applyNumberFormat="1" applyFont="1" applyAlignment="1">
      <alignment vertical="center"/>
    </xf>
    <xf numFmtId="166" fontId="0" fillId="0" borderId="0" xfId="0" applyNumberFormat="1" applyFont="1" applyAlignment="1">
      <alignment vertical="center"/>
    </xf>
    <xf numFmtId="166" fontId="8" fillId="0" borderId="41" xfId="0" applyNumberFormat="1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2" fontId="1" fillId="4" borderId="32" xfId="0" applyNumberFormat="1" applyFont="1" applyFill="1" applyBorder="1" applyAlignment="1">
      <alignment horizontal="left" vertical="center"/>
    </xf>
    <xf numFmtId="2" fontId="1" fillId="4" borderId="33" xfId="0" applyNumberFormat="1" applyFont="1" applyFill="1" applyBorder="1" applyAlignment="1">
      <alignment horizontal="left" vertical="center"/>
    </xf>
    <xf numFmtId="2" fontId="1" fillId="4" borderId="39" xfId="0" applyNumberFormat="1" applyFont="1" applyFill="1" applyBorder="1" applyAlignment="1">
      <alignment horizontal="left" vertical="center"/>
    </xf>
    <xf numFmtId="2" fontId="0" fillId="4" borderId="32" xfId="0" applyNumberFormat="1" applyFill="1" applyBorder="1" applyAlignment="1">
      <alignment horizontal="left" vertical="center"/>
    </xf>
    <xf numFmtId="2" fontId="0" fillId="4" borderId="33" xfId="0" applyNumberFormat="1" applyFill="1" applyBorder="1" applyAlignment="1">
      <alignment horizontal="left" vertical="center"/>
    </xf>
    <xf numFmtId="2" fontId="0" fillId="4" borderId="39" xfId="0" applyNumberFormat="1" applyFill="1" applyBorder="1" applyAlignment="1">
      <alignment horizontal="left" vertical="center"/>
    </xf>
    <xf numFmtId="166" fontId="1" fillId="0" borderId="0" xfId="0" applyNumberFormat="1" applyFont="1" applyAlignment="1">
      <alignment horizontal="left" vertical="center"/>
    </xf>
    <xf numFmtId="166" fontId="13" fillId="0" borderId="48" xfId="0" applyNumberFormat="1" applyFont="1" applyBorder="1" applyAlignment="1">
      <alignment horizontal="center" vertical="center"/>
    </xf>
    <xf numFmtId="2" fontId="0" fillId="0" borderId="32" xfId="0" applyNumberFormat="1" applyFill="1" applyBorder="1" applyAlignment="1">
      <alignment horizontal="left" vertical="center"/>
    </xf>
    <xf numFmtId="2" fontId="0" fillId="0" borderId="33" xfId="0" applyNumberFormat="1" applyFill="1" applyBorder="1" applyAlignment="1">
      <alignment horizontal="left" vertical="center"/>
    </xf>
    <xf numFmtId="2" fontId="0" fillId="0" borderId="39" xfId="0" applyNumberFormat="1" applyFill="1" applyBorder="1" applyAlignment="1">
      <alignment horizontal="left" vertical="center"/>
    </xf>
    <xf numFmtId="2" fontId="1" fillId="0" borderId="32" xfId="0" applyNumberFormat="1" applyFont="1" applyBorder="1" applyAlignment="1">
      <alignment horizontal="left" vertical="center"/>
    </xf>
    <xf numFmtId="2" fontId="1" fillId="0" borderId="33" xfId="0" applyNumberFormat="1" applyFont="1" applyBorder="1" applyAlignment="1">
      <alignment horizontal="left" vertical="center"/>
    </xf>
    <xf numFmtId="2" fontId="1" fillId="0" borderId="39" xfId="0" applyNumberFormat="1" applyFont="1" applyBorder="1" applyAlignment="1">
      <alignment horizontal="left" vertical="center"/>
    </xf>
    <xf numFmtId="2" fontId="0" fillId="0" borderId="32" xfId="0" applyNumberFormat="1" applyBorder="1" applyAlignment="1">
      <alignment horizontal="left" vertical="center"/>
    </xf>
    <xf numFmtId="2" fontId="0" fillId="0" borderId="33" xfId="0" applyNumberFormat="1" applyBorder="1" applyAlignment="1">
      <alignment horizontal="left" vertical="center"/>
    </xf>
    <xf numFmtId="2" fontId="0" fillId="0" borderId="39" xfId="0" applyNumberFormat="1" applyBorder="1" applyAlignment="1">
      <alignment horizontal="left" vertical="center"/>
    </xf>
    <xf numFmtId="2" fontId="0" fillId="0" borderId="51" xfId="0" applyNumberFormat="1" applyBorder="1" applyAlignment="1">
      <alignment horizontal="left" vertical="center"/>
    </xf>
    <xf numFmtId="2" fontId="0" fillId="0" borderId="52" xfId="0" applyNumberFormat="1" applyBorder="1" applyAlignment="1">
      <alignment horizontal="left" vertical="center"/>
    </xf>
    <xf numFmtId="2" fontId="0" fillId="0" borderId="56" xfId="0" applyNumberFormat="1" applyBorder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10" fillId="0" borderId="42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168" fontId="10" fillId="0" borderId="44" xfId="0" applyNumberFormat="1" applyFont="1" applyBorder="1" applyAlignment="1">
      <alignment horizontal="center" vertical="center"/>
    </xf>
    <xf numFmtId="168" fontId="10" fillId="0" borderId="59" xfId="0" applyNumberFormat="1" applyFont="1" applyBorder="1" applyAlignment="1">
      <alignment horizontal="center" vertical="center"/>
    </xf>
    <xf numFmtId="2" fontId="1" fillId="0" borderId="32" xfId="0" applyNumberFormat="1" applyFont="1" applyFill="1" applyBorder="1" applyAlignment="1">
      <alignment horizontal="left" vertical="center"/>
    </xf>
    <xf numFmtId="2" fontId="1" fillId="0" borderId="33" xfId="0" applyNumberFormat="1" applyFont="1" applyFill="1" applyBorder="1" applyAlignment="1">
      <alignment horizontal="left" vertical="center"/>
    </xf>
    <xf numFmtId="2" fontId="1" fillId="0" borderId="39" xfId="0" applyNumberFormat="1" applyFont="1" applyFill="1" applyBorder="1" applyAlignment="1">
      <alignment horizontal="left" vertical="center"/>
    </xf>
    <xf numFmtId="0" fontId="13" fillId="0" borderId="60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/>
    </xf>
    <xf numFmtId="0" fontId="8" fillId="0" borderId="53" xfId="0" applyFont="1" applyBorder="1" applyAlignment="1">
      <alignment horizontal="left"/>
    </xf>
    <xf numFmtId="0" fontId="9" fillId="0" borderId="43" xfId="0" applyFont="1" applyBorder="1" applyAlignment="1">
      <alignment horizontal="center" vertical="center"/>
    </xf>
    <xf numFmtId="0" fontId="9" fillId="0" borderId="43" xfId="0" applyFont="1" applyBorder="1" applyAlignment="1">
      <alignment horizontal="left" vertical="center"/>
    </xf>
    <xf numFmtId="168" fontId="9" fillId="5" borderId="54" xfId="0" applyNumberFormat="1" applyFont="1" applyFill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166" fontId="5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2" fontId="2" fillId="4" borderId="32" xfId="0" applyNumberFormat="1" applyFont="1" applyFill="1" applyBorder="1" applyAlignment="1">
      <alignment horizontal="left" vertical="center"/>
    </xf>
    <xf numFmtId="2" fontId="2" fillId="4" borderId="33" xfId="0" applyNumberFormat="1" applyFont="1" applyFill="1" applyBorder="1" applyAlignment="1">
      <alignment horizontal="left" vertical="center"/>
    </xf>
    <xf numFmtId="2" fontId="2" fillId="4" borderId="39" xfId="0" applyNumberFormat="1" applyFont="1" applyFill="1" applyBorder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left" vertical="center"/>
    </xf>
    <xf numFmtId="2" fontId="2" fillId="0" borderId="33" xfId="0" applyNumberFormat="1" applyFont="1" applyBorder="1" applyAlignment="1">
      <alignment horizontal="left" vertical="center"/>
    </xf>
    <xf numFmtId="2" fontId="2" fillId="0" borderId="39" xfId="0" applyNumberFormat="1" applyFont="1" applyBorder="1" applyAlignment="1">
      <alignment horizontal="left" vertical="center"/>
    </xf>
    <xf numFmtId="2" fontId="0" fillId="0" borderId="0" xfId="0" applyNumberFormat="1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5" fillId="0" borderId="0" xfId="0" applyNumberFormat="1" applyFont="1" applyBorder="1" applyAlignment="1">
      <alignment horizontal="left" vertical="center"/>
    </xf>
  </cellXfs>
  <cellStyles count="3">
    <cellStyle name="Normal" xfId="0" builtinId="0"/>
    <cellStyle name="Título 1 1" xfId="1"/>
    <cellStyle name="Vírgula" xfId="2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1</xdr:row>
      <xdr:rowOff>0</xdr:rowOff>
    </xdr:from>
    <xdr:to>
      <xdr:col>2</xdr:col>
      <xdr:colOff>504825</xdr:colOff>
      <xdr:row>3</xdr:row>
      <xdr:rowOff>142875</xdr:rowOff>
    </xdr:to>
    <xdr:pic>
      <xdr:nvPicPr>
        <xdr:cNvPr id="1604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04800" y="171450"/>
          <a:ext cx="114300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635</xdr:rowOff>
    </xdr:from>
    <xdr:to>
      <xdr:col>1</xdr:col>
      <xdr:colOff>19050</xdr:colOff>
      <xdr:row>3</xdr:row>
      <xdr:rowOff>105410</xdr:rowOff>
    </xdr:to>
    <xdr:pic>
      <xdr:nvPicPr>
        <xdr:cNvPr id="7250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4775" y="635"/>
          <a:ext cx="6762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27940</xdr:rowOff>
    </xdr:from>
    <xdr:to>
      <xdr:col>1</xdr:col>
      <xdr:colOff>257175</xdr:colOff>
      <xdr:row>3</xdr:row>
      <xdr:rowOff>65405</xdr:rowOff>
    </xdr:to>
    <xdr:pic>
      <xdr:nvPicPr>
        <xdr:cNvPr id="2" name="Imagem 1" descr="Logo - Ferraz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7625" y="180340"/>
          <a:ext cx="819150" cy="570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24"/>
  <sheetViews>
    <sheetView showGridLines="0" showZeros="0" topLeftCell="A2" zoomScale="80" zoomScaleNormal="80" workbookViewId="0">
      <selection activeCell="K10" sqref="K10:L22"/>
    </sheetView>
  </sheetViews>
  <sheetFormatPr defaultColWidth="11.44140625" defaultRowHeight="13.2"/>
  <cols>
    <col min="1" max="1" width="0.33203125" style="2" customWidth="1"/>
    <col min="2" max="2" width="13.44140625" style="96" customWidth="1"/>
    <col min="3" max="3" width="9.44140625" style="2" customWidth="1"/>
    <col min="4" max="4" width="16.6640625" style="2" customWidth="1"/>
    <col min="5" max="6" width="15.6640625" style="2" customWidth="1"/>
    <col min="7" max="7" width="24.109375" style="2" customWidth="1"/>
    <col min="8" max="8" width="8.88671875" style="2" customWidth="1"/>
    <col min="9" max="9" width="15.44140625" style="2" customWidth="1"/>
    <col min="10" max="10" width="8.88671875" style="82" hidden="1" customWidth="1"/>
    <col min="11" max="11" width="8.77734375" style="2" customWidth="1"/>
    <col min="12" max="12" width="10.6640625" style="2" customWidth="1"/>
    <col min="13" max="13" width="11.21875" style="2" customWidth="1"/>
    <col min="14" max="16384" width="11.44140625" style="2"/>
  </cols>
  <sheetData>
    <row r="2" spans="2:15" s="92" customFormat="1" ht="62.25" customHeight="1">
      <c r="B2" s="138"/>
      <c r="C2" s="138"/>
      <c r="D2" s="170" t="s">
        <v>0</v>
      </c>
      <c r="E2" s="171"/>
      <c r="F2" s="171"/>
      <c r="G2" s="172"/>
      <c r="H2" s="172"/>
      <c r="I2" s="172"/>
      <c r="J2" s="1"/>
    </row>
    <row r="3" spans="2:15" s="93" customFormat="1" ht="15.75" customHeight="1">
      <c r="B3" s="138"/>
      <c r="C3" s="138"/>
      <c r="D3" s="173"/>
      <c r="E3" s="173"/>
      <c r="F3" s="173"/>
      <c r="G3" s="174" t="s">
        <v>1</v>
      </c>
      <c r="H3" s="174"/>
      <c r="I3" s="174"/>
      <c r="J3" s="1"/>
    </row>
    <row r="4" spans="2:15" s="94" customFormat="1" ht="15.6">
      <c r="B4" s="138"/>
      <c r="C4" s="138"/>
      <c r="D4" s="97"/>
      <c r="E4" s="112"/>
      <c r="F4" s="112"/>
      <c r="G4" s="175" t="s">
        <v>2</v>
      </c>
      <c r="H4" s="175"/>
      <c r="I4" s="175"/>
      <c r="J4" s="82"/>
    </row>
    <row r="5" spans="2:15" s="94" customFormat="1" ht="21" customHeight="1">
      <c r="B5" s="98"/>
      <c r="D5" s="99"/>
      <c r="E5" s="113" t="s">
        <v>3</v>
      </c>
      <c r="F5" s="114"/>
      <c r="G5" s="115"/>
      <c r="H5" s="115"/>
      <c r="I5" s="123"/>
      <c r="J5" s="82"/>
    </row>
    <row r="6" spans="2:15" ht="18" customHeight="1">
      <c r="B6" s="100" t="s">
        <v>4</v>
      </c>
      <c r="C6" s="101"/>
      <c r="D6" s="101"/>
      <c r="E6" s="101"/>
      <c r="F6" s="116"/>
      <c r="G6" s="117" t="s">
        <v>5</v>
      </c>
      <c r="H6" s="162" t="s">
        <v>6</v>
      </c>
      <c r="I6" s="163"/>
      <c r="M6"/>
    </row>
    <row r="7" spans="2:15" ht="18" customHeight="1">
      <c r="B7" s="102" t="s">
        <v>7</v>
      </c>
      <c r="C7" s="103"/>
      <c r="D7" s="104"/>
      <c r="E7" s="104"/>
      <c r="F7" s="104"/>
      <c r="G7" s="118"/>
      <c r="H7" s="164" t="s">
        <v>8</v>
      </c>
      <c r="I7" s="165"/>
    </row>
    <row r="8" spans="2:15" ht="8.25" customHeight="1">
      <c r="B8" s="105"/>
      <c r="C8" s="106"/>
      <c r="D8" s="106"/>
      <c r="E8" s="106"/>
      <c r="F8" s="106"/>
      <c r="G8" s="106"/>
      <c r="H8" s="106"/>
      <c r="I8" s="106"/>
    </row>
    <row r="9" spans="2:15" s="95" customFormat="1" ht="15" customHeight="1">
      <c r="B9" s="148" t="s">
        <v>9</v>
      </c>
      <c r="C9" s="139" t="s">
        <v>10</v>
      </c>
      <c r="D9" s="139"/>
      <c r="E9" s="139"/>
      <c r="F9" s="139"/>
      <c r="G9" s="139"/>
      <c r="H9" s="139" t="s">
        <v>11</v>
      </c>
      <c r="I9" s="169" t="s">
        <v>12</v>
      </c>
      <c r="J9" s="82"/>
    </row>
    <row r="10" spans="2:15" s="95" customFormat="1" ht="15" customHeight="1">
      <c r="B10" s="148"/>
      <c r="C10" s="139"/>
      <c r="D10" s="139"/>
      <c r="E10" s="139"/>
      <c r="F10" s="139"/>
      <c r="G10" s="139"/>
      <c r="H10" s="139"/>
      <c r="I10" s="169"/>
      <c r="J10" s="82"/>
      <c r="L10" s="124"/>
    </row>
    <row r="11" spans="2:15" s="82" customFormat="1" ht="21" customHeight="1">
      <c r="B11" s="107">
        <v>170164</v>
      </c>
      <c r="C11" s="141" t="s">
        <v>13</v>
      </c>
      <c r="D11" s="142"/>
      <c r="E11" s="142"/>
      <c r="F11" s="142"/>
      <c r="G11" s="143"/>
      <c r="H11" s="119" t="s">
        <v>14</v>
      </c>
      <c r="I11" s="125">
        <v>102</v>
      </c>
      <c r="J11" s="126"/>
      <c r="K11" s="126">
        <v>526.03</v>
      </c>
      <c r="L11" s="127">
        <f t="shared" ref="L11:L15" si="0">K11*I11</f>
        <v>53655.06</v>
      </c>
      <c r="M11" s="135"/>
      <c r="O11" s="136"/>
    </row>
    <row r="12" spans="2:15" s="82" customFormat="1" ht="21" customHeight="1">
      <c r="B12" s="107" t="s">
        <v>15</v>
      </c>
      <c r="C12" s="144" t="s">
        <v>16</v>
      </c>
      <c r="D12" s="145"/>
      <c r="E12" s="145"/>
      <c r="F12" s="145"/>
      <c r="G12" s="146"/>
      <c r="H12" s="119"/>
      <c r="I12" s="125"/>
      <c r="J12" s="126"/>
      <c r="K12" s="126"/>
      <c r="L12" s="127"/>
      <c r="M12" s="135"/>
      <c r="O12" s="136"/>
    </row>
    <row r="13" spans="2:15" s="82" customFormat="1" ht="21" customHeight="1">
      <c r="B13" s="108">
        <v>40198</v>
      </c>
      <c r="C13" s="166" t="s">
        <v>17</v>
      </c>
      <c r="D13" s="167"/>
      <c r="E13" s="167"/>
      <c r="F13" s="167"/>
      <c r="G13" s="168"/>
      <c r="H13" s="120" t="s">
        <v>18</v>
      </c>
      <c r="I13" s="128">
        <v>0.12</v>
      </c>
      <c r="J13" s="129"/>
      <c r="K13" s="129">
        <v>1153.95</v>
      </c>
      <c r="L13" s="130">
        <f t="shared" si="0"/>
        <v>138.47399999999999</v>
      </c>
      <c r="M13" s="135"/>
      <c r="O13" s="136"/>
    </row>
    <row r="14" spans="2:15" s="82" customFormat="1" ht="21" customHeight="1">
      <c r="B14" s="108" t="s">
        <v>15</v>
      </c>
      <c r="C14" s="149" t="s">
        <v>19</v>
      </c>
      <c r="D14" s="150"/>
      <c r="E14" s="150"/>
      <c r="F14" s="150"/>
      <c r="G14" s="151"/>
      <c r="H14" s="120"/>
      <c r="I14" s="128"/>
      <c r="J14" s="129"/>
      <c r="K14" s="129"/>
      <c r="L14" s="130"/>
      <c r="M14" s="135"/>
      <c r="O14" s="136"/>
    </row>
    <row r="15" spans="2:15" s="82" customFormat="1" ht="21" customHeight="1">
      <c r="B15" s="109">
        <v>100408</v>
      </c>
      <c r="C15" s="152" t="s">
        <v>20</v>
      </c>
      <c r="D15" s="153"/>
      <c r="E15" s="153"/>
      <c r="F15" s="153"/>
      <c r="G15" s="154"/>
      <c r="H15" s="121" t="s">
        <v>14</v>
      </c>
      <c r="I15" s="128">
        <v>6</v>
      </c>
      <c r="K15" s="82">
        <v>151.13</v>
      </c>
      <c r="L15" s="130">
        <f t="shared" si="0"/>
        <v>906.78</v>
      </c>
      <c r="M15" s="135"/>
      <c r="O15" s="136"/>
    </row>
    <row r="16" spans="2:15" s="82" customFormat="1" ht="21" customHeight="1">
      <c r="B16" s="110" t="s">
        <v>15</v>
      </c>
      <c r="C16" s="155"/>
      <c r="D16" s="156"/>
      <c r="E16" s="156"/>
      <c r="F16" s="156"/>
      <c r="G16" s="157"/>
      <c r="H16" s="121"/>
      <c r="I16" s="128"/>
      <c r="L16" s="129"/>
      <c r="M16" s="137"/>
      <c r="O16" s="136"/>
    </row>
    <row r="17" spans="2:15" s="82" customFormat="1" ht="21" customHeight="1">
      <c r="B17" s="111"/>
      <c r="C17" s="158"/>
      <c r="D17" s="159"/>
      <c r="E17" s="159"/>
      <c r="F17" s="159"/>
      <c r="G17" s="160"/>
      <c r="H17" s="122"/>
      <c r="I17" s="131"/>
      <c r="K17" s="2"/>
      <c r="M17" s="137">
        <f>B17</f>
        <v>0</v>
      </c>
      <c r="O17" s="136"/>
    </row>
    <row r="18" spans="2:15" ht="19.95" customHeight="1">
      <c r="B18" s="161" t="s">
        <v>21</v>
      </c>
      <c r="C18" s="161"/>
      <c r="D18" s="161"/>
      <c r="E18" s="161"/>
      <c r="F18" s="161"/>
      <c r="G18" s="161"/>
      <c r="H18" s="161"/>
      <c r="I18" s="2" t="s">
        <v>22</v>
      </c>
      <c r="L18" s="132">
        <f>SUM(L11:L17)</f>
        <v>54700.313999999998</v>
      </c>
    </row>
    <row r="19" spans="2:15" ht="19.95" customHeight="1">
      <c r="I19" s="2" t="s">
        <v>23</v>
      </c>
      <c r="L19" s="133">
        <f>(L18*0.25)</f>
        <v>13675.0785</v>
      </c>
    </row>
    <row r="20" spans="2:15" ht="19.95" customHeight="1">
      <c r="B20" s="140" t="s">
        <v>24</v>
      </c>
      <c r="C20" s="140"/>
      <c r="D20" s="140"/>
      <c r="E20" s="140"/>
      <c r="F20" s="140"/>
      <c r="G20" s="140"/>
      <c r="H20" s="140"/>
      <c r="I20" s="1" t="s">
        <v>25</v>
      </c>
      <c r="J20" s="1"/>
      <c r="K20" s="1"/>
      <c r="L20" s="134">
        <f>SUM(L18:L19)</f>
        <v>68375.392500000002</v>
      </c>
    </row>
    <row r="21" spans="2:15" ht="19.95" customHeight="1">
      <c r="B21" s="107">
        <v>170164</v>
      </c>
      <c r="C21" s="141" t="s">
        <v>13</v>
      </c>
      <c r="D21" s="142"/>
      <c r="E21" s="142"/>
      <c r="F21" s="142"/>
      <c r="G21" s="143"/>
      <c r="H21" s="119" t="s">
        <v>14</v>
      </c>
      <c r="I21" s="125">
        <v>102</v>
      </c>
      <c r="J21" s="126"/>
      <c r="K21" s="126">
        <v>526.03</v>
      </c>
      <c r="L21" s="127">
        <f>K21*I21</f>
        <v>53655.06</v>
      </c>
    </row>
    <row r="22" spans="2:15" ht="19.95" customHeight="1">
      <c r="B22" s="107" t="s">
        <v>15</v>
      </c>
      <c r="C22" s="144" t="s">
        <v>16</v>
      </c>
      <c r="D22" s="145"/>
      <c r="E22" s="145"/>
      <c r="F22" s="145"/>
      <c r="G22" s="146"/>
      <c r="H22" s="119"/>
      <c r="I22" s="125"/>
      <c r="J22" s="126"/>
      <c r="K22" s="126"/>
      <c r="L22" s="127"/>
    </row>
    <row r="24" spans="2:15">
      <c r="B24" s="147" t="s">
        <v>26</v>
      </c>
      <c r="C24" s="147"/>
      <c r="D24" s="147"/>
      <c r="E24" s="147"/>
      <c r="F24" s="147"/>
      <c r="G24" s="147"/>
    </row>
  </sheetData>
  <mergeCells count="24">
    <mergeCell ref="B24:G24"/>
    <mergeCell ref="B9:B10"/>
    <mergeCell ref="H9:H10"/>
    <mergeCell ref="C14:G14"/>
    <mergeCell ref="C15:G15"/>
    <mergeCell ref="C16:G16"/>
    <mergeCell ref="C17:G17"/>
    <mergeCell ref="B18:H18"/>
    <mergeCell ref="C11:G11"/>
    <mergeCell ref="C12:G12"/>
    <mergeCell ref="C13:G13"/>
    <mergeCell ref="B2:C4"/>
    <mergeCell ref="C9:G10"/>
    <mergeCell ref="B20:H20"/>
    <mergeCell ref="C21:G21"/>
    <mergeCell ref="C22:G22"/>
    <mergeCell ref="H6:I6"/>
    <mergeCell ref="H7:I7"/>
    <mergeCell ref="I9:I10"/>
    <mergeCell ref="D2:F2"/>
    <mergeCell ref="G2:I2"/>
    <mergeCell ref="D3:F3"/>
    <mergeCell ref="G3:I3"/>
    <mergeCell ref="G4:I4"/>
  </mergeCells>
  <printOptions horizontalCentered="1"/>
  <pageMargins left="0.39305555555555599" right="0.118055555555556" top="0.118055555555556" bottom="0.118055555555556" header="0.51180555555555596" footer="0.51180555555555596"/>
  <pageSetup paperSize="9" scale="72" firstPageNumber="0" fitToHeight="0" orientation="portrait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showGridLines="0" tabSelected="1" workbookViewId="0">
      <selection activeCell="F15" sqref="F15"/>
    </sheetView>
  </sheetViews>
  <sheetFormatPr defaultColWidth="9.109375" defaultRowHeight="13.2"/>
  <cols>
    <col min="1" max="1" width="11.44140625" style="3" customWidth="1"/>
    <col min="2" max="2" width="53.109375" style="4" customWidth="1"/>
    <col min="3" max="3" width="12.6640625" style="3" customWidth="1"/>
    <col min="4" max="6" width="12.6640625" style="5" customWidth="1"/>
    <col min="7" max="16384" width="9.109375" style="2"/>
  </cols>
  <sheetData>
    <row r="1" spans="1:6" ht="15" customHeight="1">
      <c r="A1" s="176"/>
      <c r="B1" s="190" t="s">
        <v>27</v>
      </c>
      <c r="C1" s="190"/>
      <c r="D1" s="190"/>
      <c r="E1" s="190"/>
      <c r="F1" s="190"/>
    </row>
    <row r="2" spans="1:6" ht="15" customHeight="1">
      <c r="A2" s="177"/>
      <c r="B2" s="190" t="s">
        <v>28</v>
      </c>
      <c r="C2" s="190"/>
      <c r="D2" s="190"/>
      <c r="E2" s="190"/>
      <c r="F2" s="190"/>
    </row>
    <row r="3" spans="1:6" ht="15" customHeight="1">
      <c r="A3" s="177"/>
      <c r="B3" s="179" t="s">
        <v>29</v>
      </c>
      <c r="C3" s="179"/>
      <c r="D3" s="179"/>
      <c r="E3" s="179"/>
      <c r="F3" s="180"/>
    </row>
    <row r="4" spans="1:6" ht="15" customHeight="1">
      <c r="A4" s="178"/>
      <c r="B4" s="181"/>
      <c r="C4" s="181"/>
      <c r="D4" s="181"/>
      <c r="E4" s="181"/>
      <c r="F4" s="182"/>
    </row>
    <row r="5" spans="1:6" s="1" customFormat="1" ht="12" customHeight="1">
      <c r="A5" s="54" t="s">
        <v>30</v>
      </c>
      <c r="B5" s="55" t="s">
        <v>31</v>
      </c>
      <c r="C5" s="55" t="s">
        <v>32</v>
      </c>
      <c r="D5" s="56" t="s">
        <v>33</v>
      </c>
      <c r="E5" s="56" t="s">
        <v>34</v>
      </c>
      <c r="F5" s="77" t="s">
        <v>35</v>
      </c>
    </row>
    <row r="6" spans="1:6" s="1" customFormat="1" ht="12" customHeight="1">
      <c r="A6" s="57">
        <v>1</v>
      </c>
      <c r="B6" s="185" t="str">
        <f>ORÇ!C11</f>
        <v>FV.15/16 - MURO DE FECHO EM BLOCOS E ESTRUTURA DE CONCRETO, FUNDAÇÃO COM BROCAS</v>
      </c>
      <c r="C6" s="186"/>
      <c r="D6" s="186"/>
      <c r="E6" s="186"/>
      <c r="F6" s="187"/>
    </row>
    <row r="7" spans="1:6" ht="12" customHeight="1">
      <c r="A7" s="58">
        <f>ORÇ!B11</f>
        <v>170164</v>
      </c>
      <c r="B7" s="59"/>
      <c r="C7" s="60" t="s">
        <v>14</v>
      </c>
      <c r="D7" s="61">
        <v>102</v>
      </c>
      <c r="E7" s="78"/>
      <c r="F7" s="79"/>
    </row>
    <row r="8" spans="1:6" ht="12" customHeight="1">
      <c r="A8" s="57" t="s">
        <v>15</v>
      </c>
      <c r="B8" s="62"/>
      <c r="C8" s="63"/>
      <c r="D8" s="64"/>
      <c r="E8" s="80" t="s">
        <v>36</v>
      </c>
      <c r="F8" s="81">
        <f>SUM(F7:F7)</f>
        <v>0</v>
      </c>
    </row>
    <row r="9" spans="1:6" ht="12" customHeight="1">
      <c r="A9" s="12">
        <v>2</v>
      </c>
      <c r="B9" s="191" t="str">
        <f>ORÇ!C13</f>
        <v>VERGAS, CINTAS E PILARETES DE CONCRETO</v>
      </c>
      <c r="C9" s="192"/>
      <c r="D9" s="192"/>
      <c r="E9" s="192"/>
      <c r="F9" s="193"/>
    </row>
    <row r="10" spans="1:6" ht="12" customHeight="1">
      <c r="A10" s="65">
        <f>ORÇ!B13</f>
        <v>40198</v>
      </c>
      <c r="B10" s="66"/>
      <c r="C10" s="67" t="s">
        <v>18</v>
      </c>
      <c r="D10" s="68">
        <v>0.12</v>
      </c>
      <c r="E10" s="82"/>
      <c r="F10" s="83"/>
    </row>
    <row r="11" spans="1:6" ht="12" customHeight="1">
      <c r="A11" s="12" t="s">
        <v>15</v>
      </c>
      <c r="B11" s="69"/>
      <c r="C11" s="13"/>
      <c r="D11" s="70"/>
      <c r="E11" s="84" t="s">
        <v>36</v>
      </c>
      <c r="F11" s="85">
        <f>SUM(F10:F10)+0.01</f>
        <v>0.01</v>
      </c>
    </row>
    <row r="12" spans="1:6" ht="12" customHeight="1">
      <c r="A12" s="12">
        <v>3</v>
      </c>
      <c r="B12" s="191" t="str">
        <f>ORÇ!C15</f>
        <v>TUBO DE AÇO GALVANIZADO, CLASSE LEVE I (LINHA ÁGUA) - 3"</v>
      </c>
      <c r="C12" s="192"/>
      <c r="D12" s="192"/>
      <c r="E12" s="192"/>
      <c r="F12" s="193"/>
    </row>
    <row r="13" spans="1:6" s="1" customFormat="1" ht="12" customHeight="1">
      <c r="A13" s="65">
        <f>ORÇ!B15</f>
        <v>100408</v>
      </c>
      <c r="B13" s="66"/>
      <c r="C13" s="67" t="s">
        <v>14</v>
      </c>
      <c r="D13" s="68">
        <v>6</v>
      </c>
      <c r="E13" s="86"/>
      <c r="F13" s="83"/>
    </row>
    <row r="14" spans="1:6" s="1" customFormat="1" ht="12" customHeight="1">
      <c r="A14" s="12" t="s">
        <v>15</v>
      </c>
      <c r="B14" s="69"/>
      <c r="C14" s="13"/>
      <c r="D14" s="70"/>
      <c r="E14" s="84" t="s">
        <v>36</v>
      </c>
      <c r="F14" s="85">
        <f>SUM(F13:F13)+0.01</f>
        <v>0.01</v>
      </c>
    </row>
    <row r="15" spans="1:6" ht="12" customHeight="1">
      <c r="A15" s="12"/>
      <c r="B15" s="69"/>
      <c r="C15" s="13"/>
      <c r="D15" s="70"/>
      <c r="E15" s="84" t="s">
        <v>37</v>
      </c>
      <c r="F15" s="87"/>
    </row>
    <row r="16" spans="1:6" ht="12" customHeight="1">
      <c r="A16" s="71"/>
      <c r="B16" s="66"/>
      <c r="C16" s="67"/>
      <c r="D16" s="72"/>
      <c r="E16" s="84" t="s">
        <v>38</v>
      </c>
      <c r="F16" s="85">
        <f>F15*0.25</f>
        <v>0</v>
      </c>
    </row>
    <row r="17" spans="1:7" s="1" customFormat="1" ht="12" customHeight="1">
      <c r="A17" s="73"/>
      <c r="B17" s="74"/>
      <c r="C17" s="75"/>
      <c r="D17" s="76"/>
      <c r="E17" s="88" t="s">
        <v>39</v>
      </c>
      <c r="F17" s="89">
        <f>F15+F16</f>
        <v>0</v>
      </c>
    </row>
    <row r="18" spans="1:7" s="1" customFormat="1" ht="12" customHeight="1">
      <c r="A18" s="183" t="s">
        <v>21</v>
      </c>
      <c r="B18" s="183"/>
      <c r="C18" s="183"/>
      <c r="D18" s="183"/>
      <c r="E18" s="183"/>
      <c r="F18" s="183"/>
      <c r="G18" s="90"/>
    </row>
    <row r="19" spans="1:7" ht="12" customHeight="1">
      <c r="A19" s="184"/>
      <c r="B19" s="184"/>
      <c r="C19" s="184"/>
      <c r="D19" s="184"/>
      <c r="E19" s="184"/>
      <c r="F19" s="184"/>
      <c r="G19" s="91"/>
    </row>
    <row r="20" spans="1:7" ht="12" customHeight="1">
      <c r="A20" s="57"/>
      <c r="B20" s="185"/>
      <c r="C20" s="186"/>
      <c r="D20" s="186"/>
      <c r="E20" s="186"/>
      <c r="F20" s="187"/>
      <c r="G20" s="91"/>
    </row>
    <row r="21" spans="1:7" ht="12" customHeight="1">
      <c r="A21" s="58"/>
      <c r="B21" s="59"/>
      <c r="C21" s="60"/>
      <c r="D21" s="61"/>
      <c r="E21" s="78"/>
      <c r="F21" s="79"/>
      <c r="G21" s="91"/>
    </row>
    <row r="22" spans="1:7" ht="12" customHeight="1">
      <c r="A22" s="57"/>
      <c r="B22" s="62"/>
      <c r="C22" s="63"/>
      <c r="D22" s="64"/>
      <c r="E22" s="80"/>
      <c r="F22" s="81"/>
      <c r="G22" s="91"/>
    </row>
    <row r="23" spans="1:7" ht="12" customHeight="1">
      <c r="A23" s="188" t="s">
        <v>40</v>
      </c>
      <c r="B23" s="188"/>
      <c r="C23" s="188"/>
      <c r="D23" s="188"/>
      <c r="E23" s="188"/>
      <c r="F23" s="188"/>
      <c r="G23" s="91"/>
    </row>
    <row r="24" spans="1:7" ht="12" customHeight="1">
      <c r="A24" s="189" t="s">
        <v>41</v>
      </c>
      <c r="B24" s="189"/>
      <c r="C24" s="189"/>
      <c r="D24" s="189"/>
      <c r="E24" s="189"/>
      <c r="F24" s="189"/>
      <c r="G24" s="29"/>
    </row>
    <row r="25" spans="1:7" ht="12" customHeight="1">
      <c r="A25" s="147" t="s">
        <v>26</v>
      </c>
      <c r="B25" s="147"/>
      <c r="C25" s="147"/>
      <c r="D25" s="147"/>
      <c r="E25" s="147"/>
      <c r="F25" s="147"/>
    </row>
  </sheetData>
  <mergeCells count="13">
    <mergeCell ref="A25:F25"/>
    <mergeCell ref="A1:A4"/>
    <mergeCell ref="B3:F4"/>
    <mergeCell ref="A18:F18"/>
    <mergeCell ref="A19:F19"/>
    <mergeCell ref="B20:F20"/>
    <mergeCell ref="A23:F23"/>
    <mergeCell ref="A24:F24"/>
    <mergeCell ref="B1:F1"/>
    <mergeCell ref="B2:F2"/>
    <mergeCell ref="B6:F6"/>
    <mergeCell ref="B9:F9"/>
    <mergeCell ref="B12:F12"/>
  </mergeCells>
  <printOptions horizontalCentered="1"/>
  <pageMargins left="0.118055555555556" right="0.118055555555556" top="0.235416666666667" bottom="0.118055555555556" header="0.31388888888888899" footer="0.31388888888888899"/>
  <pageSetup paperSize="9" scale="8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showGridLines="0" workbookViewId="0">
      <selection activeCell="L25" sqref="L25"/>
    </sheetView>
  </sheetViews>
  <sheetFormatPr defaultColWidth="9" defaultRowHeight="13.2"/>
  <cols>
    <col min="1" max="1" width="9.109375" style="2"/>
    <col min="2" max="2" width="42.33203125" style="3" customWidth="1"/>
    <col min="3" max="3" width="15.5546875" style="4" customWidth="1"/>
    <col min="4" max="4" width="12.88671875" style="3" customWidth="1"/>
    <col min="5" max="5" width="12.44140625" style="2" customWidth="1"/>
    <col min="6" max="6" width="13.44140625" style="2" customWidth="1"/>
    <col min="7" max="16375" width="9.109375" style="2"/>
    <col min="16376" max="16384" width="9" style="2"/>
  </cols>
  <sheetData>
    <row r="1" spans="1:6">
      <c r="A1" s="3"/>
      <c r="B1" s="4"/>
      <c r="C1" s="3"/>
      <c r="D1" s="5"/>
      <c r="E1" s="5"/>
      <c r="F1" s="5"/>
    </row>
    <row r="2" spans="1:6">
      <c r="A2" s="6"/>
      <c r="B2" s="208" t="s">
        <v>27</v>
      </c>
      <c r="C2" s="208"/>
      <c r="D2" s="208"/>
      <c r="E2" s="209"/>
      <c r="F2" s="210"/>
    </row>
    <row r="3" spans="1:6" ht="30" customHeight="1">
      <c r="A3" s="7"/>
      <c r="B3" s="211" t="s">
        <v>42</v>
      </c>
      <c r="C3" s="212"/>
      <c r="D3" s="212"/>
      <c r="E3" s="212"/>
      <c r="F3" s="213"/>
    </row>
    <row r="4" spans="1:6" ht="30" customHeight="1">
      <c r="A4" s="214" t="s">
        <v>43</v>
      </c>
      <c r="B4" s="215"/>
      <c r="C4" s="215"/>
      <c r="D4" s="215"/>
      <c r="E4" s="215"/>
      <c r="F4" s="216"/>
    </row>
    <row r="5" spans="1:6" ht="15" customHeight="1">
      <c r="A5" s="8"/>
      <c r="B5" s="9"/>
      <c r="C5" s="9"/>
      <c r="D5" s="9"/>
      <c r="E5" s="30"/>
      <c r="F5" s="31"/>
    </row>
    <row r="6" spans="1:6" ht="15" customHeight="1">
      <c r="A6" s="10"/>
      <c r="B6" s="11"/>
      <c r="C6" s="11"/>
      <c r="D6" s="11"/>
      <c r="E6" s="32" t="s">
        <v>44</v>
      </c>
      <c r="F6" s="33" t="s">
        <v>45</v>
      </c>
    </row>
    <row r="7" spans="1:6" s="1" customFormat="1" ht="20.100000000000001" customHeight="1">
      <c r="A7" s="12" t="s">
        <v>30</v>
      </c>
      <c r="B7" s="13" t="s">
        <v>31</v>
      </c>
      <c r="C7" s="14" t="s">
        <v>46</v>
      </c>
      <c r="D7" s="14" t="s">
        <v>47</v>
      </c>
      <c r="E7" s="14" t="s">
        <v>48</v>
      </c>
      <c r="F7" s="34" t="s">
        <v>49</v>
      </c>
    </row>
    <row r="8" spans="1:6" s="1" customFormat="1" ht="9.9" customHeight="1">
      <c r="A8" s="195">
        <v>1</v>
      </c>
      <c r="B8" s="199" t="s">
        <v>50</v>
      </c>
      <c r="C8" s="15">
        <f>(E8/2)</f>
        <v>33534.412499999999</v>
      </c>
      <c r="D8" s="15">
        <f>(E8/2)</f>
        <v>33534.412499999999</v>
      </c>
      <c r="E8" s="35">
        <f>SUM(53655.06*1.25)</f>
        <v>67068.824999999997</v>
      </c>
      <c r="F8" s="36">
        <f>SUM(E8/E16)*100</f>
        <v>98.089133315697836</v>
      </c>
    </row>
    <row r="9" spans="1:6" s="1" customFormat="1" ht="6" customHeight="1">
      <c r="A9" s="195"/>
      <c r="B9" s="200"/>
      <c r="C9" s="16"/>
      <c r="D9" s="16"/>
      <c r="E9" s="37"/>
      <c r="F9" s="38"/>
    </row>
    <row r="10" spans="1:6" s="1" customFormat="1" ht="9.9" customHeight="1">
      <c r="A10" s="195"/>
      <c r="B10" s="201"/>
      <c r="C10" s="17"/>
      <c r="D10" s="18"/>
      <c r="E10" s="39"/>
      <c r="F10" s="40"/>
    </row>
    <row r="11" spans="1:6" s="1" customFormat="1" ht="9.9" customHeight="1">
      <c r="A11" s="196">
        <v>4</v>
      </c>
      <c r="B11" s="202" t="s">
        <v>51</v>
      </c>
      <c r="C11" s="19">
        <f>(E11/2)</f>
        <v>653.28125</v>
      </c>
      <c r="D11" s="19">
        <f>(E11/2)</f>
        <v>653.28125</v>
      </c>
      <c r="E11" s="41">
        <f>SUM(1045.25*1.25)</f>
        <v>1306.5625</v>
      </c>
      <c r="F11" s="38">
        <f>SUM(E11/E16)*100</f>
        <v>1.9108666843021549</v>
      </c>
    </row>
    <row r="12" spans="1:6" s="1" customFormat="1" ht="6" customHeight="1">
      <c r="A12" s="196"/>
      <c r="B12" s="203"/>
      <c r="C12" s="20"/>
      <c r="D12" s="21"/>
      <c r="E12" s="42"/>
      <c r="F12" s="43"/>
    </row>
    <row r="13" spans="1:6" s="1" customFormat="1" ht="9.9" customHeight="1">
      <c r="A13" s="196"/>
      <c r="B13" s="204"/>
      <c r="C13" s="18"/>
      <c r="D13" s="22"/>
      <c r="E13" s="39"/>
      <c r="F13" s="40"/>
    </row>
    <row r="14" spans="1:6" s="1" customFormat="1" ht="9.9" customHeight="1">
      <c r="A14" s="197"/>
      <c r="B14" s="205" t="s">
        <v>52</v>
      </c>
      <c r="C14" s="23">
        <f>SUM(C8:C13)</f>
        <v>34187.693749999999</v>
      </c>
      <c r="D14" s="23">
        <f>SUM(D8:D13)</f>
        <v>34187.693749999999</v>
      </c>
      <c r="E14" s="44"/>
      <c r="F14" s="45"/>
    </row>
    <row r="15" spans="1:6" s="1" customFormat="1" ht="9.9" customHeight="1">
      <c r="A15" s="197"/>
      <c r="B15" s="206"/>
      <c r="C15" s="23">
        <f>SUM(C8:C13)/E16</f>
        <v>0.5</v>
      </c>
      <c r="D15" s="23">
        <f>SUM(D8:D13)/E16</f>
        <v>0.5</v>
      </c>
      <c r="E15" s="46">
        <f>SUM(C15:D15)</f>
        <v>1</v>
      </c>
      <c r="F15" s="47">
        <f>SUM(F8:F13)</f>
        <v>99.999999999999986</v>
      </c>
    </row>
    <row r="16" spans="1:6" s="1" customFormat="1" ht="9.9" customHeight="1">
      <c r="A16" s="198"/>
      <c r="B16" s="207"/>
      <c r="C16" s="24"/>
      <c r="D16" s="25"/>
      <c r="E16" s="48">
        <f>SUM(E8:E13)</f>
        <v>68375.387499999997</v>
      </c>
      <c r="F16" s="49"/>
    </row>
    <row r="17" spans="1:6" s="1" customFormat="1" ht="9.9" customHeight="1">
      <c r="A17"/>
      <c r="B17"/>
      <c r="C17"/>
      <c r="D17"/>
      <c r="E17"/>
      <c r="F17"/>
    </row>
    <row r="18" spans="1:6" s="1" customFormat="1" ht="9.9" customHeight="1">
      <c r="A18" s="217" t="s">
        <v>53</v>
      </c>
      <c r="B18" s="217"/>
      <c r="C18" s="217"/>
      <c r="D18" s="217"/>
      <c r="E18" s="217"/>
      <c r="F18" s="217"/>
    </row>
    <row r="19" spans="1:6" s="1" customFormat="1" ht="9.9" customHeight="1">
      <c r="A19" s="195">
        <v>1</v>
      </c>
      <c r="B19" s="199" t="s">
        <v>54</v>
      </c>
      <c r="C19" s="15">
        <f>(E19/2)</f>
        <v>33534.412499999999</v>
      </c>
      <c r="D19" s="15">
        <f>(E19/2)</f>
        <v>33534.412499999999</v>
      </c>
      <c r="E19" s="35">
        <f>SUM(53655.06*1.25)</f>
        <v>67068.824999999997</v>
      </c>
      <c r="F19" s="36">
        <f>SUM(E8/E16)*100</f>
        <v>98.089133315697836</v>
      </c>
    </row>
    <row r="20" spans="1:6" ht="6" customHeight="1">
      <c r="A20" s="195"/>
      <c r="B20" s="200"/>
      <c r="C20" s="26"/>
      <c r="D20" s="26"/>
      <c r="E20" s="50"/>
      <c r="F20" s="51"/>
    </row>
    <row r="21" spans="1:6" ht="6" customHeight="1">
      <c r="A21" s="195"/>
      <c r="B21" s="201"/>
      <c r="C21" s="27"/>
      <c r="D21" s="28"/>
      <c r="E21" s="28"/>
      <c r="F21" s="52"/>
    </row>
    <row r="22" spans="1:6" ht="9.9" customHeight="1">
      <c r="A22"/>
      <c r="B22"/>
      <c r="C22"/>
      <c r="D22"/>
      <c r="E22"/>
      <c r="F22"/>
    </row>
    <row r="23" spans="1:6">
      <c r="A23" s="218" t="s">
        <v>21</v>
      </c>
      <c r="B23" s="218"/>
      <c r="C23" s="218"/>
      <c r="D23" s="218"/>
      <c r="E23" s="218"/>
      <c r="F23" s="218"/>
    </row>
    <row r="24" spans="1:6">
      <c r="A24" s="194" t="s">
        <v>55</v>
      </c>
      <c r="B24" s="194"/>
      <c r="C24" s="194"/>
      <c r="D24" s="194"/>
      <c r="E24" s="194"/>
      <c r="F24" s="53"/>
    </row>
    <row r="25" spans="1:6">
      <c r="A25" s="194" t="s">
        <v>41</v>
      </c>
      <c r="B25" s="194"/>
      <c r="C25" s="194"/>
      <c r="D25" s="194"/>
      <c r="E25" s="194"/>
      <c r="F25" s="53"/>
    </row>
    <row r="26" spans="1:6">
      <c r="A26"/>
      <c r="B26"/>
      <c r="C26"/>
      <c r="D26"/>
      <c r="E26"/>
      <c r="F26"/>
    </row>
    <row r="27" spans="1:6">
      <c r="A27" s="147" t="s">
        <v>26</v>
      </c>
      <c r="B27" s="147"/>
      <c r="C27" s="147"/>
      <c r="D27" s="147"/>
      <c r="E27" s="147"/>
      <c r="F27" s="147"/>
    </row>
  </sheetData>
  <mergeCells count="16">
    <mergeCell ref="B2:F2"/>
    <mergeCell ref="B3:F3"/>
    <mergeCell ref="A4:F4"/>
    <mergeCell ref="A18:F18"/>
    <mergeCell ref="A23:F23"/>
    <mergeCell ref="A24:E24"/>
    <mergeCell ref="A25:E25"/>
    <mergeCell ref="A27:F27"/>
    <mergeCell ref="A8:A10"/>
    <mergeCell ref="A11:A13"/>
    <mergeCell ref="A14:A16"/>
    <mergeCell ref="A19:A21"/>
    <mergeCell ref="B8:B10"/>
    <mergeCell ref="B11:B13"/>
    <mergeCell ref="B14:B16"/>
    <mergeCell ref="B19:B21"/>
  </mergeCells>
  <printOptions horizontalCentered="1"/>
  <pageMargins left="0.118055555555556" right="0.118055555555556" top="0.43263888888888902" bottom="0.118055555555556" header="0.31388888888888899" footer="0.31388888888888899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ORÇ</vt:lpstr>
      <vt:lpstr>Planilha</vt:lpstr>
      <vt:lpstr>Cronograma</vt:lpstr>
      <vt:lpstr>Cronograma!Area_de_impressao</vt:lpstr>
      <vt:lpstr>ORÇ!Area_de_impressao</vt:lpstr>
      <vt:lpstr>Planilha!Area_de_impressao</vt:lpstr>
      <vt:lpstr>ORÇ!Titulos_de_impressao</vt:lpstr>
    </vt:vector>
  </TitlesOfParts>
  <Company>Monte Azul / Trajeto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Usuário do Windows</cp:lastModifiedBy>
  <cp:lastPrinted>2019-01-31T13:23:22Z</cp:lastPrinted>
  <dcterms:created xsi:type="dcterms:W3CDTF">2009-08-19T16:39:00Z</dcterms:created>
  <dcterms:modified xsi:type="dcterms:W3CDTF">2019-01-31T13:24:16Z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