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D:\NOTEBOOK - I5\LICITAÇÃO FERRAZ DE VASCONCELOS\Licitações\Concorrência\Concorrência 2020\CONCORRÊNCIA 003-2020 - EMEB PEDRO PAULO PAULINO - P. 2.347-2020\"/>
    </mc:Choice>
  </mc:AlternateContent>
  <xr:revisionPtr revIDLastSave="0" documentId="8_{777DB9A8-FC31-45F8-ACC3-4783FA560A57}" xr6:coauthVersionLast="45" xr6:coauthVersionMax="45" xr10:uidLastSave="{00000000-0000-0000-0000-000000000000}"/>
  <bookViews>
    <workbookView xWindow="-108" yWindow="-108" windowWidth="23256" windowHeight="12576" tabRatio="297" xr2:uid="{00000000-000D-0000-FFFF-FFFF00000000}"/>
  </bookViews>
  <sheets>
    <sheet name="ORÇ" sheetId="1" r:id="rId1"/>
    <sheet name="Planilha" sheetId="2" r:id="rId2"/>
    <sheet name="cronograma" sheetId="3" r:id="rId3"/>
  </sheets>
  <externalReferences>
    <externalReference r:id="rId4"/>
    <externalReference r:id="rId5"/>
  </externalReferences>
  <definedNames>
    <definedName name="_xlnm.Print_Area" localSheetId="2">cronograma!$A$1:$O$49</definedName>
    <definedName name="_xlnm.Print_Area" localSheetId="0">ORÇ!$B$1:$K$1372</definedName>
    <definedName name="_xlnm.Print_Area" localSheetId="1">Planilha!$B$2:$E$59</definedName>
    <definedName name="Excel_BuiltIn_Database">#REF!</definedName>
    <definedName name="Excel_BuiltIn_Database_2">#REF!</definedName>
    <definedName name="_xlnm.Print_Titles" localSheetId="0">ORÇ!#REF!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40" i="3" l="1"/>
  <c r="N37" i="3"/>
  <c r="N34" i="3"/>
  <c r="N31" i="3"/>
  <c r="N28" i="3"/>
  <c r="N25" i="3"/>
  <c r="N22" i="3"/>
  <c r="N19" i="3"/>
  <c r="N16" i="3"/>
  <c r="N13" i="3"/>
  <c r="N10" i="3"/>
  <c r="N7" i="3"/>
  <c r="K31" i="3" l="1"/>
  <c r="G31" i="3"/>
  <c r="H31" i="3"/>
  <c r="G25" i="3"/>
  <c r="I22" i="3"/>
  <c r="J22" i="3"/>
  <c r="B19" i="3"/>
  <c r="G13" i="3"/>
  <c r="J13" i="3"/>
  <c r="I13" i="3"/>
  <c r="H13" i="3"/>
  <c r="F13" i="3"/>
  <c r="E13" i="3"/>
  <c r="B7" i="3"/>
  <c r="K94" i="1"/>
  <c r="K92" i="1"/>
  <c r="K90" i="1"/>
  <c r="K88" i="1"/>
  <c r="K86" i="1"/>
  <c r="K84" i="1"/>
  <c r="K82" i="1"/>
  <c r="K80" i="1"/>
  <c r="K78" i="1"/>
  <c r="K76" i="1"/>
  <c r="K74" i="1"/>
  <c r="K72" i="1"/>
  <c r="K70" i="1"/>
  <c r="K24" i="1"/>
  <c r="K22" i="1"/>
  <c r="K143" i="1"/>
  <c r="C931" i="1"/>
  <c r="K192" i="1"/>
  <c r="C1336" i="1"/>
  <c r="C1335" i="1"/>
  <c r="C213" i="1"/>
  <c r="C211" i="1"/>
  <c r="C210" i="1"/>
  <c r="C209" i="1"/>
  <c r="C208" i="1"/>
  <c r="C207" i="1"/>
  <c r="C205" i="1"/>
  <c r="C203" i="1"/>
  <c r="C202" i="1"/>
  <c r="K201" i="1"/>
  <c r="K200" i="1"/>
  <c r="C200" i="1"/>
  <c r="C199" i="1"/>
  <c r="K198" i="1"/>
  <c r="C198" i="1"/>
  <c r="C197" i="1"/>
  <c r="K196" i="1"/>
  <c r="C196" i="1"/>
  <c r="K195" i="1"/>
  <c r="C195" i="1"/>
  <c r="C194" i="1"/>
  <c r="C176" i="1"/>
  <c r="K191" i="1"/>
  <c r="K190" i="1"/>
  <c r="K188" i="1"/>
  <c r="K186" i="1"/>
  <c r="K184" i="1"/>
  <c r="C183" i="1"/>
  <c r="K181" i="1"/>
  <c r="K179" i="1"/>
  <c r="K177" i="1"/>
  <c r="K174" i="1"/>
  <c r="K172" i="1"/>
  <c r="K171" i="1"/>
  <c r="K170" i="1"/>
  <c r="C169" i="1"/>
  <c r="C168" i="1"/>
  <c r="C19" i="3" l="1"/>
  <c r="F31" i="3"/>
  <c r="J96" i="1"/>
  <c r="J31" i="3"/>
  <c r="I31" i="3"/>
  <c r="I25" i="3"/>
  <c r="H25" i="3"/>
  <c r="E46" i="2"/>
  <c r="E47" i="2" s="1"/>
  <c r="K164" i="1"/>
  <c r="K141" i="1"/>
  <c r="E25" i="2" l="1"/>
  <c r="E26" i="2" s="1"/>
  <c r="J97" i="1"/>
  <c r="E16" i="2"/>
  <c r="E17" i="2" s="1"/>
  <c r="K148" i="1"/>
  <c r="K103" i="1" l="1"/>
  <c r="K111" i="1"/>
  <c r="K115" i="1"/>
  <c r="K117" i="1"/>
  <c r="K139" i="1"/>
  <c r="K165" i="1"/>
  <c r="C165" i="1"/>
  <c r="C164" i="1"/>
  <c r="K163" i="1"/>
  <c r="C163" i="1"/>
  <c r="K161" i="1"/>
  <c r="C161" i="1"/>
  <c r="K160" i="1"/>
  <c r="K159" i="1"/>
  <c r="K158" i="1"/>
  <c r="C158" i="1"/>
  <c r="K157" i="1"/>
  <c r="C157" i="1"/>
  <c r="K156" i="1"/>
  <c r="C156" i="1"/>
  <c r="K155" i="1"/>
  <c r="C155" i="1"/>
  <c r="K154" i="1"/>
  <c r="C154" i="1"/>
  <c r="K153" i="1"/>
  <c r="C153" i="1"/>
  <c r="K152" i="1"/>
  <c r="C152" i="1"/>
  <c r="K151" i="1"/>
  <c r="C151" i="1"/>
  <c r="K150" i="1"/>
  <c r="K149" i="1"/>
  <c r="C149" i="1"/>
  <c r="K140" i="1"/>
  <c r="K136" i="1"/>
  <c r="C136" i="1"/>
  <c r="K135" i="1"/>
  <c r="C135" i="1"/>
  <c r="K134" i="1"/>
  <c r="C134" i="1"/>
  <c r="K132" i="1"/>
  <c r="K131" i="1"/>
  <c r="K130" i="1"/>
  <c r="C130" i="1"/>
  <c r="K129" i="1"/>
  <c r="C129" i="1"/>
  <c r="K128" i="1"/>
  <c r="C128" i="1"/>
  <c r="K127" i="1"/>
  <c r="C127" i="1"/>
  <c r="K126" i="1"/>
  <c r="C126" i="1"/>
  <c r="K125" i="1"/>
  <c r="C125" i="1"/>
  <c r="K124" i="1"/>
  <c r="C124" i="1"/>
  <c r="K123" i="1"/>
  <c r="C123" i="1"/>
  <c r="K122" i="1"/>
  <c r="C122" i="1"/>
  <c r="K121" i="1"/>
  <c r="C121" i="1"/>
  <c r="K120" i="1"/>
  <c r="C120" i="1"/>
  <c r="C113" i="1"/>
  <c r="K113" i="1"/>
  <c r="C114" i="1"/>
  <c r="K114" i="1"/>
  <c r="C117" i="1"/>
  <c r="K116" i="1"/>
  <c r="C116" i="1"/>
  <c r="C115" i="1"/>
  <c r="K112" i="1"/>
  <c r="C112" i="1"/>
  <c r="C111" i="1"/>
  <c r="K110" i="1"/>
  <c r="C110" i="1"/>
  <c r="K109" i="1"/>
  <c r="C109" i="1"/>
  <c r="K108" i="1"/>
  <c r="C108" i="1"/>
  <c r="K107" i="1"/>
  <c r="C107" i="1"/>
  <c r="K106" i="1"/>
  <c r="C106" i="1"/>
  <c r="K105" i="1"/>
  <c r="C105" i="1"/>
  <c r="C103" i="1"/>
  <c r="K102" i="1"/>
  <c r="C102" i="1"/>
  <c r="K101" i="1"/>
  <c r="C101" i="1"/>
  <c r="K100" i="1"/>
  <c r="C100" i="1"/>
  <c r="K99" i="1"/>
  <c r="C99" i="1"/>
  <c r="J145" i="1" l="1"/>
  <c r="J166" i="1"/>
  <c r="E40" i="2"/>
  <c r="E41" i="2" s="1"/>
  <c r="E28" i="2" l="1"/>
  <c r="E29" i="2" s="1"/>
  <c r="J167" i="1"/>
  <c r="E22" i="2"/>
  <c r="E23" i="2" s="1"/>
  <c r="J146" i="1"/>
  <c r="E19" i="2"/>
  <c r="E20" i="2" s="1"/>
  <c r="E37" i="2" l="1"/>
  <c r="E38" i="2" s="1"/>
  <c r="E34" i="2" l="1"/>
  <c r="E35" i="2" s="1"/>
  <c r="K61" i="1"/>
  <c r="K59" i="1"/>
  <c r="E31" i="2" l="1"/>
  <c r="E32" i="2" s="1"/>
  <c r="K36" i="1"/>
  <c r="K63" i="1"/>
  <c r="K12" i="1"/>
  <c r="K44" i="1"/>
  <c r="K40" i="1"/>
  <c r="K46" i="1"/>
  <c r="K42" i="1"/>
  <c r="K54" i="1" l="1"/>
  <c r="K38" i="1"/>
  <c r="K32" i="1" l="1"/>
  <c r="K29" i="1"/>
  <c r="K51" i="1"/>
  <c r="K49" i="1"/>
  <c r="K27" i="1"/>
  <c r="J65" i="1" l="1"/>
  <c r="M40" i="3"/>
  <c r="M34" i="3"/>
  <c r="E28" i="3"/>
  <c r="J16" i="3"/>
  <c r="B10" i="3"/>
  <c r="J66" i="1" l="1"/>
  <c r="E13" i="2"/>
  <c r="E14" i="2" s="1"/>
  <c r="I16" i="3"/>
  <c r="C10" i="3"/>
  <c r="F28" i="3"/>
  <c r="E10" i="3"/>
  <c r="H16" i="3"/>
  <c r="J28" i="3"/>
  <c r="N43" i="3"/>
  <c r="N45" i="3"/>
  <c r="O40" i="3" s="1"/>
  <c r="H28" i="3"/>
  <c r="G28" i="3"/>
  <c r="K34" i="3"/>
  <c r="L34" i="3"/>
  <c r="D10" i="3"/>
  <c r="I28" i="3"/>
  <c r="L37" i="3"/>
  <c r="M37" i="3"/>
  <c r="K37" i="3"/>
  <c r="O37" i="3" l="1"/>
  <c r="O22" i="3"/>
  <c r="O10" i="3"/>
  <c r="L43" i="3"/>
  <c r="O34" i="3"/>
  <c r="O13" i="3"/>
  <c r="M44" i="3"/>
  <c r="O16" i="3"/>
  <c r="K44" i="3"/>
  <c r="O19" i="3"/>
  <c r="O28" i="3"/>
  <c r="O25" i="3"/>
  <c r="O7" i="3"/>
  <c r="L44" i="3"/>
  <c r="M43" i="3"/>
  <c r="K43" i="3"/>
  <c r="G16" i="3" l="1"/>
  <c r="E43" i="2" l="1"/>
  <c r="E44" i="2" s="1"/>
  <c r="F16" i="3"/>
  <c r="B43" i="3"/>
  <c r="G43" i="3"/>
  <c r="E16" i="3"/>
  <c r="K14" i="1"/>
  <c r="K16" i="1"/>
  <c r="O31" i="3"/>
  <c r="O44" i="3" s="1"/>
  <c r="J18" i="1" l="1"/>
  <c r="E43" i="3"/>
  <c r="C44" i="3"/>
  <c r="E44" i="3"/>
  <c r="D43" i="3"/>
  <c r="F43" i="3"/>
  <c r="I43" i="3"/>
  <c r="B44" i="3"/>
  <c r="J44" i="3"/>
  <c r="H44" i="3"/>
  <c r="I44" i="3"/>
  <c r="G44" i="3"/>
  <c r="J43" i="3"/>
  <c r="F44" i="3"/>
  <c r="H43" i="3"/>
  <c r="D44" i="3"/>
  <c r="C43" i="3"/>
  <c r="J19" i="1" l="1"/>
  <c r="K1363" i="1" s="1"/>
  <c r="K1364" i="1" s="1"/>
  <c r="K1365" i="1" s="1"/>
  <c r="E10" i="2"/>
  <c r="N44" i="3"/>
  <c r="E11" i="2" l="1"/>
  <c r="E49" i="2" s="1"/>
  <c r="E50" i="2" s="1"/>
  <c r="E51" i="2" s="1"/>
</calcChain>
</file>

<file path=xl/sharedStrings.xml><?xml version="1.0" encoding="utf-8"?>
<sst xmlns="http://schemas.openxmlformats.org/spreadsheetml/2006/main" count="2615" uniqueCount="666">
  <si>
    <t>MEMÓRIA DE CÁLCULO</t>
  </si>
  <si>
    <t xml:space="preserve">Processo: </t>
  </si>
  <si>
    <t>MEDIÇÃO:</t>
  </si>
  <si>
    <t>Ferraz de Vasconcelos</t>
  </si>
  <si>
    <t>CONTRATO:</t>
  </si>
  <si>
    <t>-</t>
  </si>
  <si>
    <t>CÓDIGO</t>
  </si>
  <si>
    <t>DESCRIÇÃO DOS SERVIÇOS</t>
  </si>
  <si>
    <t>UNID</t>
  </si>
  <si>
    <t>QUANT</t>
  </si>
  <si>
    <t>1.0</t>
  </si>
  <si>
    <t>SERVIÇOS PRELIMINARES</t>
  </si>
  <si>
    <t>16.06.051</t>
  </si>
  <si>
    <t>M2</t>
  </si>
  <si>
    <t>16.30.010</t>
  </si>
  <si>
    <t>TAPUME H=225CM APOIADO NO TERRENO E PINTURA LATEX FACE EXTERNA COM LOGOTIPO</t>
  </si>
  <si>
    <t>INSTALAÇÕES HIDRÁULICAS</t>
  </si>
  <si>
    <t>15.03.021</t>
  </si>
  <si>
    <t>M</t>
  </si>
  <si>
    <t>08.01.002</t>
  </si>
  <si>
    <t>AC-05 ABRIGO E CAVALETE DE 1" COMPLETO 85X65X30CM</t>
  </si>
  <si>
    <t>INSTALAÇÕES ELÉTRICAS</t>
  </si>
  <si>
    <t>09.02.102</t>
  </si>
  <si>
    <t>09.02.043</t>
  </si>
  <si>
    <t>09.11.028</t>
  </si>
  <si>
    <t>09.03.017</t>
  </si>
  <si>
    <t>CJ</t>
  </si>
  <si>
    <t>COBERTURA</t>
  </si>
  <si>
    <t>08.08.028</t>
  </si>
  <si>
    <t>AH-04 ABRIGO PARA HIDRANTE COM MANGUEIRA 1 1/2" E ESGUICHO REGULAVEL</t>
  </si>
  <si>
    <t>INTERRUPTOR AUTOMATICO DIFERENCIAL (DISPOSITIVO DR) 40A/30 mA</t>
  </si>
  <si>
    <t>INTERRUPTOR AUTOMATICO DIFERENCIAL (DISPOSITIVO DR) 63A/30 mA</t>
  </si>
  <si>
    <t>09.13.015</t>
  </si>
  <si>
    <t>09.13.018</t>
  </si>
  <si>
    <t xml:space="preserve">BARRA CHATA ACO GALVANIZADO (3/4"X1/8") - DESCIDA P/ PARA RAIO </t>
  </si>
  <si>
    <t>09.13.040</t>
  </si>
  <si>
    <t>09.13.025</t>
  </si>
  <si>
    <t xml:space="preserve"> TERRA SIMPLES - 1 HASTE COM CAIXA DE INSPEÇÃO E TAMPA DE CONCRETO </t>
  </si>
  <si>
    <t>M3</t>
  </si>
  <si>
    <t>EDIF</t>
  </si>
  <si>
    <t xml:space="preserve">16.18.073 </t>
  </si>
  <si>
    <t xml:space="preserve">SI-04 PLACA DE SINALIZAÇÃO DE AMBIENTE 700X200MM (PORTA) </t>
  </si>
  <si>
    <t>16.18.070</t>
  </si>
  <si>
    <t>SI-01 PLACA DE SINALIZAÇÃO DE AMBIENTE 200X200MM (PORTA)</t>
  </si>
  <si>
    <t>16.18.079</t>
  </si>
  <si>
    <t>16.18.086</t>
  </si>
  <si>
    <t>3.0</t>
  </si>
  <si>
    <t>KG</t>
  </si>
  <si>
    <t>FDE</t>
  </si>
  <si>
    <t>VALOR C/BDI 25%</t>
  </si>
  <si>
    <t xml:space="preserve">ITEM DE MAIOR RELEVÂNCIA </t>
  </si>
  <si>
    <t xml:space="preserve"> </t>
  </si>
  <si>
    <t>PREFEITURA MUNICIPAL DE FERRAZ DE VASCONCELOS</t>
  </si>
  <si>
    <t xml:space="preserve">SECRETARIA MUNICIPAL DE OBRAS </t>
  </si>
  <si>
    <t>Item</t>
  </si>
  <si>
    <t>Descrição</t>
  </si>
  <si>
    <t>Preço Unit.</t>
  </si>
  <si>
    <t>Total</t>
  </si>
  <si>
    <t>Subtotal:</t>
  </si>
  <si>
    <t>Total:</t>
  </si>
  <si>
    <t>BDI (25%):</t>
  </si>
  <si>
    <t>Total Geral:</t>
  </si>
  <si>
    <t>SECRETARIA MUNICIPAL DE OBRAS</t>
  </si>
  <si>
    <t xml:space="preserve">VALOR </t>
  </si>
  <si>
    <t>total %</t>
  </si>
  <si>
    <t>C/BDI</t>
  </si>
  <si>
    <t>p/serviço</t>
  </si>
  <si>
    <t>kg</t>
  </si>
  <si>
    <t>08.03.016</t>
  </si>
  <si>
    <t>08.03.003</t>
  </si>
  <si>
    <t>08.03.004</t>
  </si>
  <si>
    <t>08.03.009</t>
  </si>
  <si>
    <t>08.03.005</t>
  </si>
  <si>
    <t>08.14.009</t>
  </si>
  <si>
    <t>08.14.005</t>
  </si>
  <si>
    <t>08.14.004</t>
  </si>
  <si>
    <t>08.14.018</t>
  </si>
  <si>
    <t>08.14.071</t>
  </si>
  <si>
    <t>08.14.046</t>
  </si>
  <si>
    <t>08.09.018</t>
  </si>
  <si>
    <t>08.03.017</t>
  </si>
  <si>
    <t>08.03.020</t>
  </si>
  <si>
    <t>09.02.061</t>
  </si>
  <si>
    <t>09.02.081</t>
  </si>
  <si>
    <t>09.02.084</t>
  </si>
  <si>
    <t>09.02.089</t>
  </si>
  <si>
    <t>09.02.097</t>
  </si>
  <si>
    <t>09.03.019</t>
  </si>
  <si>
    <t>09.03.028</t>
  </si>
  <si>
    <t>09.05.014</t>
  </si>
  <si>
    <t>09.03.090</t>
  </si>
  <si>
    <t>09.05.008</t>
  </si>
  <si>
    <t>09.05.004</t>
  </si>
  <si>
    <t>09.05.080</t>
  </si>
  <si>
    <t>09.06.025</t>
  </si>
  <si>
    <t>09.06.026</t>
  </si>
  <si>
    <t>ACO CA 50 (A OU B) FYK= 500 M PA</t>
  </si>
  <si>
    <t>ELEMENTOS DE MADEIRA/COMPONENTES ESPECIAIS</t>
  </si>
  <si>
    <t>08.07.003</t>
  </si>
  <si>
    <t>08.08.003</t>
  </si>
  <si>
    <t>08.08.042</t>
  </si>
  <si>
    <t>08.08.044</t>
  </si>
  <si>
    <t>08.08.046</t>
  </si>
  <si>
    <t>08.08.050</t>
  </si>
  <si>
    <t>08.08.061</t>
  </si>
  <si>
    <t>08.08.074</t>
  </si>
  <si>
    <t>08.10.006</t>
  </si>
  <si>
    <t>08.10.049</t>
  </si>
  <si>
    <t>08.13.014</t>
  </si>
  <si>
    <t>08.15.013</t>
  </si>
  <si>
    <t>08.16.010</t>
  </si>
  <si>
    <t>09.05.002</t>
  </si>
  <si>
    <t>09.05.045</t>
  </si>
  <si>
    <t>09.05.047</t>
  </si>
  <si>
    <t>09.05.051</t>
  </si>
  <si>
    <t>09.05.054</t>
  </si>
  <si>
    <t>09.05.069</t>
  </si>
  <si>
    <t>09.05.070</t>
  </si>
  <si>
    <t>09.05.073</t>
  </si>
  <si>
    <t>09.05.074</t>
  </si>
  <si>
    <t>09.05.075</t>
  </si>
  <si>
    <t>09.05.086</t>
  </si>
  <si>
    <t>09.05.092</t>
  </si>
  <si>
    <t>09.05.093</t>
  </si>
  <si>
    <t>09.06.002</t>
  </si>
  <si>
    <t>09.06.012</t>
  </si>
  <si>
    <t>09.06.047</t>
  </si>
  <si>
    <t>09.07.004</t>
  </si>
  <si>
    <t>PARA RAIOS</t>
  </si>
  <si>
    <t>09.13.027</t>
  </si>
  <si>
    <t>09.13.033</t>
  </si>
  <si>
    <t>09.13.034</t>
  </si>
  <si>
    <t>SERVICOS COMPLEMENTARES</t>
  </si>
  <si>
    <t>16.11.005</t>
  </si>
  <si>
    <t>05.01.004</t>
  </si>
  <si>
    <t>05.01.005</t>
  </si>
  <si>
    <t>06.02.054</t>
  </si>
  <si>
    <t>LAVATORIO DE LOUCA BRANCA SEM COLUNA C/ TORNEIRA DE FECHAM AUTOMATICO</t>
  </si>
  <si>
    <t>DX.01/03 - COIFA EM CHAPA DE AÇO GALVANIZADO PARA FOGÃO DE 6 BOCAS</t>
  </si>
  <si>
    <t>DM.07 - QUADRO DE AVISOS DE MADEIRA --1,35*1,20=1,62M2*8=12,96  - 8 unid</t>
  </si>
  <si>
    <t>FOGÃO INDUSTRIAL 6 BOCAS COM FORNO E 2 QUEIMADORES DUPLOS</t>
  </si>
  <si>
    <t>LT-04 LAVATORIO /BEBEDOURO COLETIVO COM TORNEIRA ANTIVANDALISMO</t>
  </si>
  <si>
    <t xml:space="preserve">BEBEDOURO ELÉTRICO COM SISTEMA DE REFRIGERAÇÃO E DUAS SAÍDAS - 40L
</t>
  </si>
  <si>
    <t>10.13.70</t>
  </si>
  <si>
    <t>CHUVEIRO ELÉTRICO AUTOMÁTICO, CORPO EM PVC CROMADO - 220V-2800/4400W</t>
  </si>
  <si>
    <t>TANQUE DE LOUÇA BRANCA, SEM COLUNA, CAPACIDADE MÍNIMA 30L, EXCLUSIVE TORNEIRA</t>
  </si>
  <si>
    <t>TORNEIRA DE PRESSÃO PARA USO GERAL, METAL CROMADO - 1/2"</t>
  </si>
  <si>
    <t>SINALIZAÇÃO</t>
  </si>
  <si>
    <t>16.18.085</t>
  </si>
  <si>
    <t>SI-16 SINALIZAÇÃO DE AMBIENTE 700X200MM PAREDE EXTERNA</t>
  </si>
  <si>
    <t>16.18.082</t>
  </si>
  <si>
    <t>SI-13 SINALIZAÇÃO DE AMBIENTE 540X200MM PAREDE EXTERNA/PORTA</t>
  </si>
  <si>
    <t>SI-17 SINALIZAÇÃO DE AMBIENTE 200X200MM PAREDE EXTERNA</t>
  </si>
  <si>
    <t>16.18.077</t>
  </si>
  <si>
    <t>SI-08 PLACA DE SINALIZAÇÃO DE CORRIMÃO 30X30MM (METÁLICA/BRAILLE)</t>
  </si>
  <si>
    <t>16.18.074</t>
  </si>
  <si>
    <t>SI-05 PLACA DE SINALIZAÇÃO DE AMBIENTE 700X200MM (PAREDE INTERNA)</t>
  </si>
  <si>
    <t xml:space="preserve">SI-10 PLACA DE SINALIZAÇÃO DE AMBIENTE 500X700MM (PAREDE EXTERNA) </t>
  </si>
  <si>
    <t>edif</t>
  </si>
  <si>
    <t xml:space="preserve">ABRIGO PARA LIXO </t>
  </si>
  <si>
    <t>16.06.023</t>
  </si>
  <si>
    <t>AL-01 ABRIGO PARA LIXO  -   4359,15/4,29=1016,12  -  MEDIDAS DO ABRIGO -1,50*1,70=2,55</t>
  </si>
  <si>
    <t>ABRIGO DE GÁS</t>
  </si>
  <si>
    <t>08.02.001</t>
  </si>
  <si>
    <t>AG-04 ABRIGO PARA GAS COM 2 CILINDROS DE 45 KG</t>
  </si>
  <si>
    <t xml:space="preserve">DESENVOLVIMENTO DE PRANCHA TÉCNICA COM DETALHAMENTO EM FORMATO A1, </t>
  </si>
  <si>
    <t>PARA PROJETO EXECUTIVO - HIDRÁULICA</t>
  </si>
  <si>
    <t xml:space="preserve">DESENVOLVIMENTO DE PROJETO TÉCNICO DE PREVENÇÃO E COMBATE A INCÊNDIO E APROVAÇÃO </t>
  </si>
  <si>
    <t>JUNTO AO CORPO DE BOMBEIROS PARA EDIFICAÇÕES ATÉ 2000 M2</t>
  </si>
  <si>
    <t xml:space="preserve">DESENVOLVIMENTO DE PRANCHA TÉCNICA COM DETALHAMENTO EM FORMATO A1, PARA PROJETO </t>
  </si>
  <si>
    <t>LIMPEZA DE OBRA</t>
  </si>
  <si>
    <t>2.0</t>
  </si>
  <si>
    <t>CONCRETO DOSADO E LANCADO FCK=25MP</t>
  </si>
  <si>
    <t xml:space="preserve">02.05.018 </t>
  </si>
  <si>
    <t xml:space="preserve">02.04.002 </t>
  </si>
  <si>
    <t xml:space="preserve"> ACO CA 60 (A OU B) FYK= 600 M PA</t>
  </si>
  <si>
    <t xml:space="preserve">02.04.003 </t>
  </si>
  <si>
    <t xml:space="preserve"> TELA ARMADURA (MALHA ACO CA 60 FYK= 600 M PA) </t>
  </si>
  <si>
    <t xml:space="preserve">02.04.005 </t>
  </si>
  <si>
    <t>TUBO DE AÇO</t>
  </si>
  <si>
    <t xml:space="preserve">REGISTROS </t>
  </si>
  <si>
    <t>4.0</t>
  </si>
  <si>
    <t>SERVIÇOS EM REDE DE ÁGUA FRIA</t>
  </si>
  <si>
    <t>Alguns dados foram obtidos pela elab.projeto básico,por estimativas e outros levantados em projeto arquitetônico em virtude da inexistência dos proj.executivos.</t>
  </si>
  <si>
    <t xml:space="preserve">BARRA CHATA ACO GALVANIZADO (3/4"X1/8") - CAPTOR P/ PARA RAIOS- </t>
  </si>
  <si>
    <t xml:space="preserve">CORDOALHA DE AÇO GALV. A QUENTE 50 MM2 (3/8") C/SUP ORTE.DE FIXAÇÃO- </t>
  </si>
  <si>
    <t xml:space="preserve">CORDOALHA DE AÇO GALV. A QUENTE 80MM2 (7/16") SOB A TERRA </t>
  </si>
  <si>
    <t xml:space="preserve"> AF-01 ALCAPAO PARA LAJE DE FORRO </t>
  </si>
  <si>
    <t>VENTILADOR DE PAREDE, DIÂM. MÍN.=65CM</t>
  </si>
  <si>
    <t xml:space="preserve">09.07.005 </t>
  </si>
  <si>
    <t xml:space="preserve"> FIO DE 4 MM2 - 750 V DE ISOLACAO - </t>
  </si>
  <si>
    <t>REDE DE BAIXA TENÇÃO :DUTO/QUADROS PARCIAIS</t>
  </si>
  <si>
    <t>REDE DE BAIXA TENSÃO: CAIXAS DE PASSAGEM</t>
  </si>
  <si>
    <t>REDE DE BAIXA TENSÃO : ENFIAÇÃO</t>
  </si>
  <si>
    <t xml:space="preserve"> FIO DE 2,5MM2 - 750 V DE ISOLACAO - </t>
  </si>
  <si>
    <t xml:space="preserve"> CANTEIRO DE OBRAS - LARG 3.30M</t>
  </si>
  <si>
    <t xml:space="preserve"> TUBO PVC RÍGIDO JUNTA SOLDÁVEL DE 25 INCL CONEXÕES </t>
  </si>
  <si>
    <t/>
  </si>
  <si>
    <t>SERV. PRELIMINARES</t>
  </si>
  <si>
    <t xml:space="preserve">Obs: planilhas elaboradas em conformidade com o projeto apresentado pelo planejamento anexo ao processo ,não foram apresentados projetos executivos de: </t>
  </si>
  <si>
    <t>10X3,30M=16,50M2</t>
  </si>
  <si>
    <t>54+2+2+22+22=102</t>
  </si>
  <si>
    <t xml:space="preserve">R.: Davis de Rogatis s/ n° </t>
  </si>
  <si>
    <t>SUPERESTRUTURA</t>
  </si>
  <si>
    <t xml:space="preserve">VIGAS (RESPALDO) PAV.SUPERIOR -COBERTURA </t>
  </si>
  <si>
    <t>VIGAS -15X60= 201,15M  - V 15X40 =175,97M   - V 20X70 = 103,80M</t>
  </si>
  <si>
    <t>0,15*0,60*201,15=18,10M3+ 0,15*0,40*175,97=10,56M3 + V20X70*103,80M=0,20*0,70*103,80=18,31M3</t>
  </si>
  <si>
    <t>LAJE MISTA TRELIÇADA H-12CM COM CAPEAMENTO 4CM (16CM)</t>
  </si>
  <si>
    <t>EDF</t>
  </si>
  <si>
    <t xml:space="preserve">VIGAS -15X60= 276,80M  - V 15X40 =222,30M   </t>
  </si>
  <si>
    <t>0,15*0,60*276,80=24,91M3+ 0,15*0,40*222,30=13,34m3  = 38,25M3</t>
  </si>
  <si>
    <t>ARGAMASSA DE REGULARIZACAO CIM/AREIA 1:3 C/ IMPERM. ESP=2,50CM</t>
  </si>
  <si>
    <t xml:space="preserve">13.01.018 </t>
  </si>
  <si>
    <t xml:space="preserve">16.80.018 </t>
  </si>
  <si>
    <t>regualrização do piso pav. Superior</t>
  </si>
  <si>
    <t>regualrização do piso piso -inferior</t>
  </si>
  <si>
    <t xml:space="preserve">sub total </t>
  </si>
  <si>
    <t>PREÇO</t>
  </si>
  <si>
    <t>TOTAL</t>
  </si>
  <si>
    <t>1- PLACA DE OBRA EM CHAPA DE AÇO GALVANIZADO - 2X4=8M2</t>
  </si>
  <si>
    <t>2X4=8,00m2</t>
  </si>
  <si>
    <t>BLOCOS VAZADOS DE CONCRETO - 14CM</t>
  </si>
  <si>
    <t>PISO DE CONCRETO FCK=25MPA E=5CM -  laje piso (pátio +calçada-(L=1,25 em todo o perímetro)</t>
  </si>
  <si>
    <t>1060,33M2 -  PAV. SUPERIOR -laje cobertura</t>
  </si>
  <si>
    <t>FORMA ESPECIAL DE CHAPAS PLASTIFICADAS (12MM) - PLANA</t>
  </si>
  <si>
    <t xml:space="preserve">FECHAMENTO/CHAPISCO/REBOCO </t>
  </si>
  <si>
    <t>CHAPISCO COMUM - ARGAMASSA DE CIMENTO E AREIA 1:3</t>
  </si>
  <si>
    <t>EMBOÇO - ARGAMASSA MISTA DE CIMENTO, CAL E AREIA 1:4/12</t>
  </si>
  <si>
    <t xml:space="preserve">PAVIMENTO TÉRREO </t>
  </si>
  <si>
    <t>(4+6,02+8,35)*2,90=53,27m2+5,17+3,70=62,14m2-1,20=60,94m2+(1,65+1,80+0,62+0,40=4,47*2,90)=12,96m2 =</t>
  </si>
  <si>
    <t>73,90m2-1,68=72,22m2  -area 37,34m2</t>
  </si>
  <si>
    <t>perímetro =13,20*2,90=38,28-1,68=36,60m2 - area= 9,80m2</t>
  </si>
  <si>
    <t>Sanitário Adm. Masc.</t>
  </si>
  <si>
    <t>Sanitário Adm. Fem.</t>
  </si>
  <si>
    <t>Vest. Fem.</t>
  </si>
  <si>
    <t>Refeitório</t>
  </si>
  <si>
    <t>72,22m2 +teto 37,34 =109,56</t>
  </si>
  <si>
    <t>TINTA ACRÍLICA - CONCRETO OU REBOCO SEM MASSA CORRIDA</t>
  </si>
  <si>
    <t>PF-15 PORTA EM CHAPA DE FERRO (L=82 CM)</t>
  </si>
  <si>
    <t xml:space="preserve">06.02.015 </t>
  </si>
  <si>
    <t xml:space="preserve">PEITORIL DE GRANITO POLIDO - ESP=2CM - </t>
  </si>
  <si>
    <t>3,45+1,65=5,10</t>
  </si>
  <si>
    <t>5,17+1,30=6,47m2</t>
  </si>
  <si>
    <t>CP.13/22/23 - CAIXILHO EM FERRO PERFILADO - BASCULANTE</t>
  </si>
  <si>
    <t>VIDRO IMPRESSO COMUM, TRANSLÚCIDO INCOLOR - TIPO CANELADO, 4MM</t>
  </si>
  <si>
    <t>ESMALTE SINTÉTICO - ESQUADRIAS E PEÇAS DE SERRALHERIA</t>
  </si>
  <si>
    <t>5,17+1,30=6,47m2*0,50=3,25</t>
  </si>
  <si>
    <t>ESMALTE SINTÉTICO - ESTRUTURAS DE MADEIRA, SEM EMASSAMENTO</t>
  </si>
  <si>
    <t>1,72*2=3,45+0,75=4,20</t>
  </si>
  <si>
    <t>GS-03 GUICHE DE SECRETARIA/JANELA DE 2 FOLHAS</t>
  </si>
  <si>
    <t xml:space="preserve">05.05.078 </t>
  </si>
  <si>
    <t>COMPLETA</t>
  </si>
  <si>
    <t>Diretoria</t>
  </si>
  <si>
    <t>LUMINÁRIA COM.DE EMBUTIR C/DIFUSOR TRANSP.P/2 LÂMPADAS TUBULARES DE LED 18/20W - COMPLETA</t>
  </si>
  <si>
    <t>PONTO DE LUZ - CAIXA FUNDO MÓVEL</t>
  </si>
  <si>
    <t>PONTO COM INTERRUPTOR SIMPLES - 4 TECLAS, EM CAIXA 4"X4"</t>
  </si>
  <si>
    <t>PONTO COM TOMADA SIMPLES DE EMBUTIR - 110/220V CAIXA 4"X2"</t>
  </si>
  <si>
    <t>09.07.07</t>
  </si>
  <si>
    <t>GRADE DE PROTEÇÃO EM FERRO GALVANIZADO ELETROFUNDIDO - BARRA 25X2MM, MALHA 65X132MM</t>
  </si>
  <si>
    <t>5,20+20=5,40+1,50=6,90M2</t>
  </si>
  <si>
    <t>(1,80+0,62+3,45+0,62+2,15=8,64*2,90=25,06m2-1,68=24,38m2+2,52=26,90m2 - area= 10,17m2</t>
  </si>
  <si>
    <t>26,90m2 +teto 10,17 =37,07M2</t>
  </si>
  <si>
    <t>1,80*1,50=2,70m2</t>
  </si>
  <si>
    <t>1,80*1,50=2,70m2*,05=1,35M2</t>
  </si>
  <si>
    <t>(1,80+0,10)*(1,50+0,10)=3,05m2</t>
  </si>
  <si>
    <t>PONTO COM INTERRUPTOR SIMPLES - 1 TECLA, EM CONDULETE 3/4"</t>
  </si>
  <si>
    <t>Almoxerifado</t>
  </si>
  <si>
    <t>36,60m2 +teto 9,80 =46,40M2</t>
  </si>
  <si>
    <t xml:space="preserve">PF-33 PORTA EM CHAPA DE ACO 180X215CM </t>
  </si>
  <si>
    <t>14*0,7*0,12=1,20m2</t>
  </si>
  <si>
    <t>1,80*1,10=1,98m2*2(lados)=3,96M2</t>
  </si>
  <si>
    <t xml:space="preserve"> PC-01 PORTA CORTA-FOGO P90 L=90CM COMPLETA </t>
  </si>
  <si>
    <t xml:space="preserve">06.02.001 </t>
  </si>
  <si>
    <t>unid</t>
  </si>
  <si>
    <t>L=1,80m - 2 portas de 1,80m - 4 folhas de 90cm</t>
  </si>
  <si>
    <t>11unid</t>
  </si>
  <si>
    <t>PONTO COM INTERRUPTOR SIMPLES - 3 TECLAS, EM CAIXA 4"X4"</t>
  </si>
  <si>
    <t>1,80M</t>
  </si>
  <si>
    <t xml:space="preserve">PM-04 PORTA DE MADEIRA SARRAFEADA P/ PINT. BAT. MADEIRA L=82CM </t>
  </si>
  <si>
    <t xml:space="preserve">Coordenadoria </t>
  </si>
  <si>
    <t>perímetro=21,00*2,90=60,90m2 -5,17-(1,68)=54,05m2  - area = 24,32m2</t>
  </si>
  <si>
    <t>54,05m2 +teto 24,32m2 =78,37M2</t>
  </si>
  <si>
    <t>Sala dos Professores</t>
  </si>
  <si>
    <t>perímetro=25,80*2,90=74,82m2 -5,17-(1,68)=67,97m2  - area = 34,76m2</t>
  </si>
  <si>
    <t>67,97m2 +teto 34,76m2 =102,73M2</t>
  </si>
  <si>
    <t>5,17m2</t>
  </si>
  <si>
    <t>5,20+20=5,40M2</t>
  </si>
  <si>
    <t>5,17m2*0,50=2,58</t>
  </si>
  <si>
    <t>perímetro=13,00*2,90=37,70m2= area = 9,56m2</t>
  </si>
  <si>
    <t>Hall 01</t>
  </si>
  <si>
    <t>Hall 02</t>
  </si>
  <si>
    <t>perímetro=14,43*2,90=41,85m2= area = 12,37m2</t>
  </si>
  <si>
    <t>37,70m2 +teto 9,56m2 =47,26M2</t>
  </si>
  <si>
    <t>41,85m2 +teto 12,37m2 =54,22M2</t>
  </si>
  <si>
    <t>perímetro=31,80*2,90=92,22m2 -(5,17*2)-1,68=80,20m2  area = 62,39m2</t>
  </si>
  <si>
    <t>Sala de uso Multiplo</t>
  </si>
  <si>
    <t>80,20m2 +teto 62,39m2 =142,59M2</t>
  </si>
  <si>
    <t>3,45+3,45</t>
  </si>
  <si>
    <t>5,17m2*0,50=2,58*2=5,16</t>
  </si>
  <si>
    <t xml:space="preserve">Cozinha </t>
  </si>
  <si>
    <t>Material de Educação Física</t>
  </si>
  <si>
    <t>Perímetro=27,70*2,90=80,33m2- (1,68+(1,5*1,5=2,25)-(5,17+2,48)=68,75m2  Area=31,65m2</t>
  </si>
  <si>
    <t>68,75m2 +teto 31,65m2 =100,40M2</t>
  </si>
  <si>
    <t xml:space="preserve">Teto 31,65m2 </t>
  </si>
  <si>
    <t>AZULEJOS, JUNTA AMARRAÇÃO OU A PRUMO - ASSENTES COM ARGAMASSA COLANTE</t>
  </si>
  <si>
    <t>68,75m2</t>
  </si>
  <si>
    <t>Despensa-cozinha</t>
  </si>
  <si>
    <t>3,45+1,65=5,10m</t>
  </si>
  <si>
    <t>5,17m2+2,48=7,65m2</t>
  </si>
  <si>
    <t>5,20+20=5,40M2+2,68=8,08m2</t>
  </si>
  <si>
    <t>5,17m2*0,50=2,58*2=5,17+2,48*0,5*2=7,65</t>
  </si>
  <si>
    <t xml:space="preserve">05.05.040 </t>
  </si>
  <si>
    <t>BS-05 BANCADA PARA COZINHA - GRANITO POLIDO 20MM</t>
  </si>
  <si>
    <t xml:space="preserve">CC-01 CUBA INOX (60X50X30CM) INCLUSIVE VÁLVULA AMERICANA-GRANITO </t>
  </si>
  <si>
    <t xml:space="preserve">05.05.101 </t>
  </si>
  <si>
    <t>1,85M+3,21+2,95=8,01</t>
  </si>
  <si>
    <t>DUTO EM CHAPA DE AÇO GALVANIZADO N.22 - DIÂMETRO 35CM</t>
  </si>
  <si>
    <t>3,50M</t>
  </si>
  <si>
    <t>CURVA PARA DUTO EM CHAPA GALVANIZADA 35CM BIT.22 PARA EXAUSTÃO AR RECRAVADA A CADA 10GRAUS</t>
  </si>
  <si>
    <t>EXAUSTOR 1/2 HP PARA COIFAS</t>
  </si>
  <si>
    <t>PP.48 - PORTA EM FERRO PERFILADO COM CHAPA PARA PASSA-PRATOS</t>
  </si>
  <si>
    <t>1,50*1,80=2,70</t>
  </si>
  <si>
    <t xml:space="preserve">GR-02 GRADE DE PROTECAO / GUICHE (122X105 CM) FERRO CHATO 1/2" X 1/8" </t>
  </si>
  <si>
    <t>06.03.035</t>
  </si>
  <si>
    <t>31,65M2</t>
  </si>
  <si>
    <t>CERAMICA ESMALT.ANTIDER. ABSORÇÃO DE AGUA 3% A 8% PEI 4/5 COEF.ATRITO MINIMO 0,4 USO EXCLUSIVO PADRAO CRECH</t>
  </si>
  <si>
    <t xml:space="preserve">13.02.100
</t>
  </si>
  <si>
    <t>SOLEIRA PARA PORTA EM GRANITO CINZA SEM POLIMENTO (FOSCO)</t>
  </si>
  <si>
    <t xml:space="preserve">Perímetro=26,25*2,90=76,12-1,68-2,48-2,48=69,48M2 ----  A=14,80m2 </t>
  </si>
  <si>
    <t>69,48m2 +teto 14,80m2 =84,28M2</t>
  </si>
  <si>
    <t xml:space="preserve">Teto 14,80m2 </t>
  </si>
  <si>
    <t xml:space="preserve">69,48m2 </t>
  </si>
  <si>
    <t>1,65+1,65=3,30m</t>
  </si>
  <si>
    <t>2,48m2+2,48=4,96m2</t>
  </si>
  <si>
    <t>4,96M2</t>
  </si>
  <si>
    <t>(2,48+0,20)*2=5,40m2</t>
  </si>
  <si>
    <t>5,00*2=10,00*0,5=5,00M2</t>
  </si>
  <si>
    <t>PONTO COM INTERRUPTOR SIMPLES - 2 TECLAS, EM CAIXA 4"X2"</t>
  </si>
  <si>
    <t>Perímetro=12,00*2,90=34,80M2-1,52=33,28M2                          A=8,80m2</t>
  </si>
  <si>
    <t>33,28m2 +teto 8,80m2 =42,08M2</t>
  </si>
  <si>
    <t>PM-24 PORTA DE MADEIRA SARRAFEADA P/ PINT. BAT. MADEIRA L=72CM</t>
  </si>
  <si>
    <t xml:space="preserve">05.01.014 </t>
  </si>
  <si>
    <t>1,52*2=3,05+0,75=3,80</t>
  </si>
  <si>
    <t>PONTO COM INTERRUPTOR SIMPLES - 1 TECLA, EM CAIXA 4"X2"</t>
  </si>
  <si>
    <t xml:space="preserve">Teto 8,80m2 </t>
  </si>
  <si>
    <t>Perímetro=12,00*2,90=34,80M2-1,68-(3,45*0,775=2,68M2)=30,44M2    ----    A=8,80m2</t>
  </si>
  <si>
    <t>30,44m2 +teto 8,80m2 =39,24M2</t>
  </si>
  <si>
    <t xml:space="preserve">30,44m2 </t>
  </si>
  <si>
    <t>3,45M</t>
  </si>
  <si>
    <t>BACIA SANITÁRIA COM CAIXA ACOPLADA DE LOUÇA BRANCA</t>
  </si>
  <si>
    <t xml:space="preserve">05.01.029 </t>
  </si>
  <si>
    <t>3UNID</t>
  </si>
  <si>
    <t xml:space="preserve">PM-74 PORTA SARRAFEADO MACIÇO P/BOXES L=62CM-COMPLETA </t>
  </si>
  <si>
    <t>DIVISORIA DV-03 CR  SANITARIO / VESTIARIO FUNCIONARIOS USO EXCLUSIVO PADRÃO CRECHE</t>
  </si>
  <si>
    <t xml:space="preserve">04.03.010
</t>
  </si>
  <si>
    <t>1,20+1,20+0,58+0,58+0,65+0,15=4,36</t>
  </si>
  <si>
    <t xml:space="preserve">Teto 11,90m2 </t>
  </si>
  <si>
    <t>5,17*0,775=2,68m2</t>
  </si>
  <si>
    <t>2,70+0,20=2,90m2</t>
  </si>
  <si>
    <t>5,17*0,775=2,68m2*2*0,5=2,68m2</t>
  </si>
  <si>
    <t>1UNID</t>
  </si>
  <si>
    <t>1,25+1,25+0,50+0,15+0,45=3,60</t>
  </si>
  <si>
    <t>IC.03 - BANCO EM CONCRETO APARENTE - L=40CM</t>
  </si>
  <si>
    <t>2,45M</t>
  </si>
  <si>
    <t>Pav. Superior/Pav.Térreo</t>
  </si>
  <si>
    <t>perímetro =13,80*2,90=40,02m2- (3,45*0,775=2,68m2)=37,34m2  +3,50m2=40,84m2  -----  a=11,90m2</t>
  </si>
  <si>
    <t>40,84m2 +teto 11,90m2 =52,74M2</t>
  </si>
  <si>
    <t xml:space="preserve">40,84m2 </t>
  </si>
  <si>
    <t>Vest.Masc.</t>
  </si>
  <si>
    <t>Sanitário Fem.Acessível</t>
  </si>
  <si>
    <t xml:space="preserve">Teto 2,72m2 </t>
  </si>
  <si>
    <t>PM-76 PORTA SARRAFEADA MACICA SANIT. ACESSIVEL BAT. MAD</t>
  </si>
  <si>
    <t xml:space="preserve">05.01.108 </t>
  </si>
  <si>
    <t>1,93*2=3,86+0,75=4,61</t>
  </si>
  <si>
    <t xml:space="preserve"> BR-01 BACIA P/ SANITARIO ACESSIVEL </t>
  </si>
  <si>
    <t xml:space="preserve">08.16.089 </t>
  </si>
  <si>
    <t>completo</t>
  </si>
  <si>
    <t>BR-02 LAVATORIO  PARA SANITARIO ACESSIVEL</t>
  </si>
  <si>
    <t xml:space="preserve">08.16.090 </t>
  </si>
  <si>
    <t xml:space="preserve">cotação </t>
  </si>
  <si>
    <t xml:space="preserve">KIT Exaustor para Banheiro -Bivolt </t>
  </si>
  <si>
    <t>internet</t>
  </si>
  <si>
    <t>1,50*0,50=0,75M2</t>
  </si>
  <si>
    <t>GRANITO POLIDO, FORRAS DE 20MM - VERDE UBATUBA</t>
  </si>
  <si>
    <t xml:space="preserve">SECRETARIA - INTERNA </t>
  </si>
  <si>
    <t>Sanitário Masc.Acessível</t>
  </si>
  <si>
    <t>REVESTIMENTO CERÂMICO ANTI-PICHAÇÃO, JUNTAS AMARRAÇÃO OU PRUMO - ASSENTADOS COM ARGAMASSA COMUM</t>
  </si>
  <si>
    <t>80cm x2400cm -com bancos anexos completa</t>
  </si>
  <si>
    <t xml:space="preserve">Conjunto de Mesa para Refeitório Escamoteável 8 lugares </t>
  </si>
  <si>
    <t>DML01/DML02</t>
  </si>
  <si>
    <t>1,72*2=3,45+0,75=4,20*2=8,40m2</t>
  </si>
  <si>
    <t>MODELO FDE ver modelo</t>
  </si>
  <si>
    <t>Pilares-42x0,15*0,40*3,70=9,32m3+8x0,16*0,41*3,70=1,94m3+4x0,15*0,30*3,70=0,67m3+6x0,25*0,50*3,70=2,78m3</t>
  </si>
  <si>
    <t>14,71m3  =61,68m3</t>
  </si>
  <si>
    <t xml:space="preserve">908,42M2 -  PAV TÉRREO -TETO </t>
  </si>
  <si>
    <t>area de laje= 1068,33m2 * 3,11kg/m2= modelo q196 Ø5mm=3322,50kg</t>
  </si>
  <si>
    <t>908,42+159,91(area externa -calçada )=1068,33</t>
  </si>
  <si>
    <t>(V1 A V34) 4856,00+ 3896,00(PILARES) =8752,00KG</t>
  </si>
  <si>
    <t>(V1 A V34) 258  + 151,00(PILARES) =409,00KG</t>
  </si>
  <si>
    <t>(V1 A V22) 2807+2218(PILARES)=5025KG</t>
  </si>
  <si>
    <t>(V1 A V22) 429+146(PILARES)=575KG</t>
  </si>
  <si>
    <t>Pilares-36x0,15*0,40*3,70=7,99m3+12x0,20*0,20*3,70=1,78m3+4x0,15*0,30*3,70=0,67m3+4x0,16*0,25*3,70=0,59m3</t>
  </si>
  <si>
    <t>12x0,16*0,21x3,70=1,49m3  =  12,52m3</t>
  </si>
  <si>
    <t>706,55M2 (dados proj. estrut.) -Utilizada 2 vezes ( area de forma do pav. sup =640,39 portanto antende 2 vezes)</t>
  </si>
  <si>
    <t xml:space="preserve">Sanitários Fem. Coletivo </t>
  </si>
  <si>
    <t xml:space="preserve">Teto 24,32m2 </t>
  </si>
  <si>
    <t>perímetro =21,00*2,90=60,90m2- (3,45*0,775=2,68m2)=58,22m2 -1,68=56,54m2   -----  a=24,32m2</t>
  </si>
  <si>
    <t>56,54m2 +teto 24,32m2 =80,86M2</t>
  </si>
  <si>
    <t xml:space="preserve">56,54m2 </t>
  </si>
  <si>
    <t>PONTO COM INTERRUPTOR SIMPLES - 3 TECLAS, EM CAIXA 4"X2"</t>
  </si>
  <si>
    <t>10UNID</t>
  </si>
  <si>
    <t>(1,20*9=10,80m)+(0,51*8=4,08m)+0,43+0,43=0,86m = 15,74m +0,10+0,10=15,94m</t>
  </si>
  <si>
    <t xml:space="preserve"> LT-06 LAVATÓRIO COLETIVO COM TORNEIRA ANTIVANDALISMO</t>
  </si>
  <si>
    <t>3,00m</t>
  </si>
  <si>
    <t xml:space="preserve">08.15.018 </t>
  </si>
  <si>
    <t>Pátio /hall -sanit. Colet.</t>
  </si>
  <si>
    <t>5,17m2*2=10,34</t>
  </si>
  <si>
    <t>5,20+20=5,40M2*2=10,80</t>
  </si>
  <si>
    <t xml:space="preserve">Sanitários Masc. Coletivo </t>
  </si>
  <si>
    <t>7UNID</t>
  </si>
  <si>
    <t xml:space="preserve">(1,20*7=8,40m)+(0,53*6=3,18m)+0,43+0,10=0,53m = 12,11m </t>
  </si>
  <si>
    <t xml:space="preserve"> MT-04 MICTORIO COLETIVO </t>
  </si>
  <si>
    <t xml:space="preserve">08.15.023 </t>
  </si>
  <si>
    <t>3,00M</t>
  </si>
  <si>
    <t>ESCADA</t>
  </si>
  <si>
    <t>SALA DE AULA TIPO</t>
  </si>
  <si>
    <t>perímetro=49,35*2,90=81,49m2 +1,38=82,87-(5,17*2)-1,68=70,85m2  area = 49,35m2</t>
  </si>
  <si>
    <t xml:space="preserve"> PM-05 PORTA DE MADEIRA SARRAFEADA P/ PINT. BAT. MADEIRA L=92CM</t>
  </si>
  <si>
    <t>DEPOSITO</t>
  </si>
  <si>
    <t>P=19,10M*2,90=55,39M2 -1,89-5,17+(3,45*0,20=0,69M2)= 49,02M2-----      A= 18,00M2</t>
  </si>
  <si>
    <t>49,02m2 +teto 18,00m2 =67,020M2</t>
  </si>
  <si>
    <t>COMPLETA 1unidades</t>
  </si>
  <si>
    <t>1,89*2=3,78+0,75=4,53</t>
  </si>
  <si>
    <t xml:space="preserve">Circulação e hall - Pav. Superior </t>
  </si>
  <si>
    <t>ELEVADOR 2 PARADAS MAQ CONJUGADA PORTA UNILATERAL (ACESSIB</t>
  </si>
  <si>
    <t xml:space="preserve">16.20.022 </t>
  </si>
  <si>
    <t xml:space="preserve">06.03.003 </t>
  </si>
  <si>
    <t>5,17m2*2=10,34m2</t>
  </si>
  <si>
    <t>5,20+20=5,40M2*2=10,80m2</t>
  </si>
  <si>
    <t>5,17m2*0,50=2,58*2=5,17m2</t>
  </si>
  <si>
    <t>EQUIPAMENTOS ELETRICOS</t>
  </si>
  <si>
    <t>PAVIMENTO SUPERIOR</t>
  </si>
  <si>
    <t xml:space="preserve">TELHADO </t>
  </si>
  <si>
    <t>A= 852,55+142,50=995,05M2</t>
  </si>
  <si>
    <t>ESTRUTURA COM TESOURAS DE MADEIRA PARA TELHAS ONDULADAS CA/AL/PL - VÃOS 13,01 À 18,00M</t>
  </si>
  <si>
    <t>MADEIRAMENTO DE TELHADO, PADRÃO PEROBA - VIGAS 6X12CM</t>
  </si>
  <si>
    <t xml:space="preserve"> VIGA DE MADEIRA 6 X 16 CM G1-C6 </t>
  </si>
  <si>
    <t xml:space="preserve">07.80.005 </t>
  </si>
  <si>
    <t>11,77*4=47,08+39,75+55,40*2=110,80+17,80*2=35,60 =233,23M</t>
  </si>
  <si>
    <t>42,92+46,08+49,25+52,41=190,66M*2=381,32M +3,60+7,20+10,80+14,40=36,00*2=72,00M = 453,32M</t>
  </si>
  <si>
    <t xml:space="preserve">TELHA TRAPEZOIDAL DUP. AÇO GALVANIZADO E=0,5MM, REVESTIMENTO B, H=40MM PINTURA </t>
  </si>
  <si>
    <t>MIOLO POLIURETANO E=30MM  - area =995,05</t>
  </si>
  <si>
    <t>39,75+46,08=85,83M</t>
  </si>
  <si>
    <t>CUMEEIRA TRAPEZOIDAL EM AÇO GALVANIZADO E=0,5MM, REVESTIMENTO B, H=40MM, L=0,60M, COM PINTURA BRANCA 2 FACES</t>
  </si>
  <si>
    <t xml:space="preserve"> CAIXA DÁGUA CÔNICA POLIETILENO CAPACIDADE DE 1000L INCLUSIVE TAMPA </t>
  </si>
  <si>
    <t xml:space="preserve">08.14.103 </t>
  </si>
  <si>
    <t>5 UNID</t>
  </si>
  <si>
    <t>CALHA EM CHAPA DE AÇO GALVANIZADO N.24 - DESENVOLVIMENTO 50CM</t>
  </si>
  <si>
    <t>150,40M</t>
  </si>
  <si>
    <t>RUFO EM CHAPA DE AÇO GALVANIZADO N.24 - DESENVOLVIMENTO 25CM</t>
  </si>
  <si>
    <t>CONDUTOR EM TUBO DE PVC RÍGIDO, PONTA E BOLSA - 100MM (4")</t>
  </si>
  <si>
    <t>18X9,70=174,60</t>
  </si>
  <si>
    <t>CA-10 CAIXA DE AREIA 50X50 CM PARA AGUAS PLUVIAIS</t>
  </si>
  <si>
    <t xml:space="preserve">16.05.075 </t>
  </si>
  <si>
    <t>18UNID</t>
  </si>
  <si>
    <t>150m</t>
  </si>
  <si>
    <t>CONDUTOR EM TUBO DE PVC RÍGIDO, PONTA E BOLSA - 150MM (6")</t>
  </si>
  <si>
    <t>GRELHA HEMISFÉRICA DE FERRO FUNDIDO - 100MM</t>
  </si>
  <si>
    <t>fde</t>
  </si>
  <si>
    <t xml:space="preserve"> CONJ MOTOR-BOMBA(CENTRIFUGA)1,5 HP(10000 L/H-20 MCA</t>
  </si>
  <si>
    <t xml:space="preserve">08.14.073 </t>
  </si>
  <si>
    <t>304KG*2 unid=608kg</t>
  </si>
  <si>
    <t>paredes externas=204,12m2 +( 13,80*3,50=48,30+7,00 Pav. Térreo)+paredes internas =271,11m2  = total = 530,53m2</t>
  </si>
  <si>
    <t xml:space="preserve">ELEMENTO VAZADO DE CONCRETO TIPO QUADRICULADO 16 FUROS C/ALETAS INCLINADAS 39X39X10CM
</t>
  </si>
  <si>
    <t xml:space="preserve">04.02.014
</t>
  </si>
  <si>
    <t>7x3,45*1,5=36,23m2 +(9,57+2,52)=12,09</t>
  </si>
  <si>
    <t>7x3,45*1,4=33,81m2  (COBOGÓ)</t>
  </si>
  <si>
    <t>Circulação-hall escada</t>
  </si>
  <si>
    <t xml:space="preserve"> REVESTIMENTO CERÂMICO PARA PISO COM PLACAS TIPO PORCELANATO DE DIMENSÕES 60x60cm</t>
  </si>
  <si>
    <t>SINAPI</t>
  </si>
  <si>
    <t xml:space="preserve"> APLICADA EM AMBIENTES DE ÁREA MAIOR QUE 10 M². AF_06/2014 - 
</t>
  </si>
  <si>
    <t xml:space="preserve">RODAPE PORCELANATO ESMALTADO 7CM </t>
  </si>
  <si>
    <t xml:space="preserve">13.05.022 </t>
  </si>
  <si>
    <t>30,06-1,60=28,46</t>
  </si>
  <si>
    <t xml:space="preserve"> APLICADA EM AMBIENTES DE ÁREA MAIOR QUE 10 M². AF_06/2014 - 10,17M2
</t>
  </si>
  <si>
    <t>8,64M</t>
  </si>
  <si>
    <t xml:space="preserve"> APLICADA EM AMBIENTES DE ÁREA MAIOR QUE 10 M². AF_06/2014 - 9,80M2
</t>
  </si>
  <si>
    <t>perímetro =42,38*2,90=122,90+4,00=126,90m2-1,80=125,10</t>
  </si>
  <si>
    <t>125,10m2  -area = 64,68m2  total 189,78m2</t>
  </si>
  <si>
    <t xml:space="preserve"> APLICADA EM AMBIENTES DE ÁREA MAIOR QUE 10 M². AF_06/2014 - 64,68M2
</t>
  </si>
  <si>
    <t>125,10M</t>
  </si>
  <si>
    <t xml:space="preserve"> APLICADA EM AMBIENTES DE ÁREA MAIOR QUE 10 M². AF_06/2014 - 24,32M2
</t>
  </si>
  <si>
    <t>21,00M</t>
  </si>
  <si>
    <t xml:space="preserve"> APLICADA EM AMBIENTES DE ÁREA MAIOR QUE 10 M². AF_06/2014 - 34,76M2
</t>
  </si>
  <si>
    <t>25,80M</t>
  </si>
  <si>
    <t xml:space="preserve"> APLICADA EM AMBIENTES DE ÁREA MAIOR QUE 10 M². AF_06/2014 - 9,56M2
</t>
  </si>
  <si>
    <t>13,00M</t>
  </si>
  <si>
    <t xml:space="preserve"> APLICADA EM AMBIENTES DE ÁREA MAIOR QUE 10 M². AF_06/2014 - 12,37M2
</t>
  </si>
  <si>
    <t>14,43M</t>
  </si>
  <si>
    <t xml:space="preserve"> APLICADA EM AMBIENTES DE ÁREA MAIOR QUE 10 M². AF_06/2014 - 62,39M2
</t>
  </si>
  <si>
    <t>31,80M</t>
  </si>
  <si>
    <t>12,00M</t>
  </si>
  <si>
    <t xml:space="preserve"> APLICADA EM AMBIENTES DE ÁREA MAIOR QUE 10 M². AF_06/2014 - 8,80M2
</t>
  </si>
  <si>
    <t xml:space="preserve"> APLICADA EM AMBIENTES DE ÁREA MAIOR QUE 10 M². AF_06/2014 - 11,90M2
</t>
  </si>
  <si>
    <t xml:space="preserve"> APLICADA EM AMBIENTES DE ÁREA MAIOR QUE 10 M². AF_06/2014 - 2,72M2
</t>
  </si>
  <si>
    <t>perímetro =6,60m*2,90=19,14m2  -1,93m2=17,21               a=2,72m2</t>
  </si>
  <si>
    <t>17,21m2 +teto 2,72m2 =19,93M2</t>
  </si>
  <si>
    <t xml:space="preserve">17,21m2 </t>
  </si>
  <si>
    <t>perímetro =6,60m*2,90=19,14m2  -1,93m2=17,21m2               a=2,72m2</t>
  </si>
  <si>
    <t>57,49m2</t>
  </si>
  <si>
    <t>perímetro (3,45*4=13,80m2)+2,85+2,45=19,10*2,90=55,39M2+(1,50*1,40=2,10M2) = 57,49M2</t>
  </si>
  <si>
    <t>19,10*1,90=36,29m2+1,50*0,40=0,60m2=36,89M2+( 6,90*0,40=2,76)=39,65m2</t>
  </si>
  <si>
    <t>7,31+2,52+2,00m+(5,33*2,90=15,46m2)+(6,80+2,55+2,55+5,80+1=18,70*2,90=54,23m2)=81,52+402,74=484,26m2</t>
  </si>
  <si>
    <t>10x10cm    -------- (3,45*6)=20,70+2,85+2,45+1,50*1,0=27,50M2</t>
  </si>
  <si>
    <t xml:space="preserve"> APLICADA EM AMBIENTES DE ÁREA MAIOR QUE 10 M². AF_06/2014 - 402,74M2
</t>
  </si>
  <si>
    <t>5*3,45=17,25M+5,33+2,55+2,55+6,80+1,48+(4*0,83=3,32m)+3,43+1,28m=43,99m</t>
  </si>
  <si>
    <t>1,80*2=3,60</t>
  </si>
  <si>
    <t xml:space="preserve"> ELEMENTO VAZADO REF NEO REX 16 19X19X10CM </t>
  </si>
  <si>
    <t xml:space="preserve">04.80.002 </t>
  </si>
  <si>
    <t>(3,43*7*1,40(h)=33,62M2)</t>
  </si>
  <si>
    <t xml:space="preserve">perímetro =(3,45*7*1,50(h)=36,22)+(1,26+1,26=2,52*2,90=7,31m2)+(1,80*1,40=2,52m2)=46,06m2-- A=402,74m2 </t>
  </si>
  <si>
    <t>46,06M2+402,74m2=448,80m2</t>
  </si>
  <si>
    <t>SALA 01 A SALA 12</t>
  </si>
  <si>
    <t>COMPLETA 12 unidades</t>
  </si>
  <si>
    <t>1,89*2=3,78+0,75=4,53*12 =54,36</t>
  </si>
  <si>
    <t>3,45+3,45=6,90*12=82,80</t>
  </si>
  <si>
    <t>5,17m2*2=10,34x12=124,08m2</t>
  </si>
  <si>
    <t>5,20+20=5,40M2*2=10,80*12=129,60m2</t>
  </si>
  <si>
    <t>5,17m2*0,50=2,58*2=5,16*12=61,92m2</t>
  </si>
  <si>
    <t>6 por sala  6x12=72unid</t>
  </si>
  <si>
    <t>2 por sala = 2x12 =24unid</t>
  </si>
  <si>
    <t>8 tomadas por sala 8x12=96unid</t>
  </si>
  <si>
    <t>P=139,02M*3,10=430,96M2 -(1,89*13=24,57m2)-(5,17*2=10,34m2)-(0,80*2,00=1,60m2)-(1,68+1,68=3,34m2)-</t>
  </si>
  <si>
    <t>(3,45*2=6,90*3,10=21,39m2)- (1,45*3,10=4,49m2)  = 365,23m2     ****    A= 158,14M2</t>
  </si>
  <si>
    <t>365,23m2 +teto 158,14m2 =523,37M2</t>
  </si>
  <si>
    <t xml:space="preserve">Piso das Salas ,Circulação e hall - Pav. Superior </t>
  </si>
  <si>
    <t>àrea das salas =12x49,35=592,20m2+ deposito =18,00+ àrea de circulação=158,14m2 = total = 768,34m2</t>
  </si>
  <si>
    <t xml:space="preserve"> APLICADA EM AMBIENTES DE ÁREA MAIOR QUE 10 M². AF_06/2014 - 768,34M2
</t>
  </si>
  <si>
    <t>139,02-(13*0,92=11,96m)-(0,80*3=2,40m)-(1,72*2=3,44m)-(2,00m)=119,22m</t>
  </si>
  <si>
    <t>área da escada -16,77X0,15= 2,52m3 *2unid=5,04m2</t>
  </si>
  <si>
    <t>a = chapisco/reboco = 21,40 +26,21+(5,29*3,45=18,25m2)=65,86m2 -(5,17)=60,69m2 * 2 unid=121,38m2</t>
  </si>
  <si>
    <t>area do teto = 16,77m2*2 unid=33,54m2</t>
  </si>
  <si>
    <t>121,38 +teto 33,54m2 =154,92M2</t>
  </si>
  <si>
    <t>3,45*2 unid =6,90m</t>
  </si>
  <si>
    <t>5,17m2*2 unid= 10,34m2</t>
  </si>
  <si>
    <t>5,20+20=5,40M2*2 unid=10,80m2</t>
  </si>
  <si>
    <t>5,17m2*0,50=2,58*2 unid=5,16m2</t>
  </si>
  <si>
    <t>PISO EM GRANITO CINZA MAUA, PLACAS - ESPESSURA 2CM</t>
  </si>
  <si>
    <t>10*1,73*(0,26+0,02)=4,84m2 *2 lados=9,69m2(pisada)+ (10*1,73(0,17)=2,94m2 *2 lados=5,88m2(espelho)</t>
  </si>
  <si>
    <t>patamar =6,90m2  =  area total =22,47m2 p/escada *2 escadas = 44,94m2</t>
  </si>
  <si>
    <t>DP.05 - CORRIMÃO EM TUBO GALVANIZADO COM GUARDA CORPO</t>
  </si>
  <si>
    <t>6,60*2=13,20M</t>
  </si>
  <si>
    <t>DP.04 - CORRIMÃO EM TUBO GALVANIZADO</t>
  </si>
  <si>
    <t>13 *2 =26M</t>
  </si>
  <si>
    <t>ANEL DE TEXTURA PARA CORRIMÃO</t>
  </si>
  <si>
    <t>6 X 2 =12UNID</t>
  </si>
  <si>
    <t>RODAPÉ EM GRANITO CINZA MAUA, ESP. 2CM, ALT. 7CM</t>
  </si>
  <si>
    <t>4,45*2=8,90+3,45+2,60+2,60=17,55</t>
  </si>
  <si>
    <t>ESCADAS</t>
  </si>
  <si>
    <t>Pisos das escadas</t>
  </si>
  <si>
    <t>A=121,18m2+(41,96*2=83,92m2)+97,74  =302,84m2</t>
  </si>
  <si>
    <t>901,75M2</t>
  </si>
  <si>
    <t>901,78M2-(211,82/2=105,91)=1007,69m2</t>
  </si>
  <si>
    <t>A=83,95m2+80,75m2+(79,58m2+5,77=85,35m2)=250,05m2+137,07m2 (beiral)+211,82m2(platimb.)=901,75m2</t>
  </si>
  <si>
    <t>h=1,0m da tesoura L=17,80 a=8,90m2 unid x 7= 62,30m2</t>
  </si>
  <si>
    <t>REGISTRO DE GAVETA, METAL AMARELO - 2"</t>
  </si>
  <si>
    <t>REGISTRO DE PRESSÃO, METAL CROMADO - 3/4"</t>
  </si>
  <si>
    <t>perímetro =6,70m*3,10=20,77m2  -2,10m2=18,67m2               a=2,80m2</t>
  </si>
  <si>
    <t>18,67m2 +teto 2,80m2 =21,47M2</t>
  </si>
  <si>
    <t xml:space="preserve">Teto 2,80m2 </t>
  </si>
  <si>
    <t xml:space="preserve">18,67m2 </t>
  </si>
  <si>
    <t xml:space="preserve"> APLICADA EM AMBIENTES DE ÁREA MAIOR QUE 10 M². AF_06/2014 - 2,80M2
</t>
  </si>
  <si>
    <t>REGISTRO DE GAVETA, METAL AMARELO - 1"</t>
  </si>
  <si>
    <t>TUBO DE PVC RÍGIDO, SOLDÁVEL (LINHA ÁGUA) - 60MM (2")</t>
  </si>
  <si>
    <t>Sanitários Masc. Coletivo - Pav. Sup.</t>
  </si>
  <si>
    <t>Sanitários Fem. Coletivo - Pav .Sup.</t>
  </si>
  <si>
    <t>TUBO DE PVC RÍGIDO, SOLDÁVEL (LINHA ÁGUA) - 25MM (3/4")</t>
  </si>
  <si>
    <t>TUBO DE AÇO-CARBONO GALVANIZADO, CL.MÉDIA (DIN2440) - 1" (RECALQUE)</t>
  </si>
  <si>
    <t>10+8+60=78,00</t>
  </si>
  <si>
    <t>16+14+7+10+8+5+12+28+34=144</t>
  </si>
  <si>
    <t>15+17+12+14+17+19+12+14=120+12+12=144</t>
  </si>
  <si>
    <t>TUBO DE PVC RÍGIDO, PONTA E BOLSA (LINHA ESGOTO) - 100MM (4")</t>
  </si>
  <si>
    <t>11+11=22+2=24+4=28</t>
  </si>
  <si>
    <t>TUBO DE PVC RÍGIDO, PONTA E BOLSA (LINHA ESGOTO) - 50MM (2")</t>
  </si>
  <si>
    <t>11*4=44+2=46M+10</t>
  </si>
  <si>
    <t>16+21=37M+6=43M+7+16=66M+15+15=96m</t>
  </si>
  <si>
    <t>23,8+7,20=31+1=32m</t>
  </si>
  <si>
    <t>TUBO DE PVC RÍGIDO, PONTA E BOLSA (LINHA ESGOTO) - 150MM (6")</t>
  </si>
  <si>
    <t>10uunid</t>
  </si>
  <si>
    <t xml:space="preserve">CI-02 CAIXA DE INSPEÇÃO 80X80CM PARA ESGOTO </t>
  </si>
  <si>
    <t xml:space="preserve">16.08.026 </t>
  </si>
  <si>
    <t xml:space="preserve">CI-01 CAIXA DE INSPECAO 60X60CM PARA ESGOTO </t>
  </si>
  <si>
    <t xml:space="preserve">16.08.028 </t>
  </si>
  <si>
    <t xml:space="preserve"> EXECUTIVO - ELÉTRICA</t>
  </si>
  <si>
    <t>TORNEIRA DE BÓIA, DE LATÃO - 3/4"</t>
  </si>
  <si>
    <t xml:space="preserve">FIO DE 6 MM2 - 750 V DE ISOLACAO </t>
  </si>
  <si>
    <t xml:space="preserve">09.07.006 </t>
  </si>
  <si>
    <t>08.07.002</t>
  </si>
  <si>
    <t>5.0</t>
  </si>
  <si>
    <t>6.0</t>
  </si>
  <si>
    <t>7.0</t>
  </si>
  <si>
    <t>8.0</t>
  </si>
  <si>
    <t>Sanitário Fem. Acessível - Pav. Sup.</t>
  </si>
  <si>
    <t>Sanitário Masc. Acessível - Pav. Sup.</t>
  </si>
  <si>
    <t>9.0</t>
  </si>
  <si>
    <t>70,85m2 +teto 49,35m2 =120,20M2 X 12 (salas)=1442,40m2</t>
  </si>
  <si>
    <t>10.0</t>
  </si>
  <si>
    <t>11.0</t>
  </si>
  <si>
    <r>
      <t>PARA RAIOS</t>
    </r>
    <r>
      <rPr>
        <sz val="8"/>
        <rFont val="Arial"/>
        <family val="2"/>
      </rPr>
      <t>- PARA EDIFICAÇÕES ATÉ 2000 M2</t>
    </r>
  </si>
  <si>
    <t>12.0</t>
  </si>
  <si>
    <t>13.0</t>
  </si>
  <si>
    <t>(bombeiro)</t>
  </si>
  <si>
    <t>reservatório supeirores -prédio</t>
  </si>
  <si>
    <t xml:space="preserve"> CONJ MOTOR-BOMBA (CENTRIFUGA) 1/2 HP (3400 L/H-20 MCA) - Reserv. Metálico Princip.</t>
  </si>
  <si>
    <t xml:space="preserve">LOUSA EM ARGAMASSA L=4.61M MOD. LG-03 </t>
  </si>
  <si>
    <t xml:space="preserve">10.01.049 </t>
  </si>
  <si>
    <t>SHAFT- EM GESSO ACARTONADO INCL ESTRUTURA</t>
  </si>
  <si>
    <t xml:space="preserve">1+0,5+0,5=2,00*7=14*4=56m - SHAFT </t>
  </si>
  <si>
    <t>,elétricos ,hidráulicos (esgoto,água fria, águas pluviais ) bombeiro,de para-raio, de sinalização e paisagismo.</t>
  </si>
  <si>
    <t xml:space="preserve">CRITÉRIO POR MEDIÇÃO ----    LATITUDE :23°33' 16.76"S     ,   LONGITUDE :46° 22' 45.20" O </t>
  </si>
  <si>
    <t>VIGAS (RESPALDO) TÉRREO</t>
  </si>
  <si>
    <t>DEMOLIÇÃO PILARES- TÉRREO</t>
  </si>
  <si>
    <t>DEMOLIÇÃO MANUAL DE CONCRETO ARMADO</t>
  </si>
  <si>
    <t>data-base:</t>
  </si>
  <si>
    <t>REMOÇÃO DE ENTULHO COM CAÇAMBA METÁLICA, INCLUSIVE CARGA MANUAL E DESCARGA EM BOTA-FORA</t>
  </si>
  <si>
    <t>28*3,5*0,15*0,40=5,88</t>
  </si>
  <si>
    <t>5,88*1,30=7,65</t>
  </si>
  <si>
    <t xml:space="preserve">OBRA:CONCLUSÃO DA CONSTRUÇÃO DA EMEI - PREF.PEDRO PAULO PAULINO  </t>
  </si>
  <si>
    <t>SERVIÇOS PRILIMINARES</t>
  </si>
  <si>
    <t>REVESTIMENTOS EXTERNOS/ACABAMENTOS</t>
  </si>
  <si>
    <t xml:space="preserve">PLANILHA ORÇAMENTÁRIA DA CONCLUSÃO DA CONSTRUÇÃO DA EMEI - PREF.PEDRO PAULO PAULINO                - R.: Davis de Rogatis s/ n° </t>
  </si>
  <si>
    <t>elétricos ,hidráulicos (esgoto,água fria, águas pluviais ) bombeiro,de para-raio, de sinalização e paisagismo.</t>
  </si>
  <si>
    <t xml:space="preserve">Obs: planilhas elaboradas em conf.c/o proj. apresentado pelo planejamento anexo ao processo ,não foram apresentados proj. executivos de:                                                                      </t>
  </si>
  <si>
    <t xml:space="preserve">CRITÉRIO POR MEDIÇÃO ----   LATITUDE :23°33' 16.76"S     ,   LONGITUDE :46° 22' 45.20" O </t>
  </si>
  <si>
    <t>RESUMO</t>
  </si>
  <si>
    <t xml:space="preserve">Cronograma Físico Financeiro da CONCLUSÃO DA CONSTRUÇÃO DA EMEI - PREF.PEDRO PAULO PAULINO- R.: Davis de Rogatis s/ n°  </t>
  </si>
  <si>
    <t>INSTAL. ELÉTRICAS.</t>
  </si>
  <si>
    <t>INSTALAÇÕES HIDRÁULICAS-ENTRADA</t>
  </si>
  <si>
    <t>INSTALAÇÕES HIDRÁULICAS- ENTRADA</t>
  </si>
  <si>
    <t>INSTAL. HIDRÁULICAS</t>
  </si>
  <si>
    <t>INSTAL.HIDRÁUL.-ENT.</t>
  </si>
  <si>
    <t>FECHAM./CHAP.REBO</t>
  </si>
  <si>
    <t>PAV.TÉR.REV.INT./ACAB.</t>
  </si>
  <si>
    <t>PAV.SUP.REVEST./ACAB</t>
  </si>
  <si>
    <t>REVST. EXTERN.ACAB.</t>
  </si>
  <si>
    <t>PARA RAIOS/SINALIZ.</t>
  </si>
  <si>
    <t>SERVIÇOS COMPLEMENT.</t>
  </si>
  <si>
    <t xml:space="preserve">Obs: planilhas elaboradas em conformidade c/o projeto apresentado pelo planejamento anexo ao processo ,não foram apresentados projetos executivos de:                                                                      </t>
  </si>
  <si>
    <t>Alguns dados foram obtidos pela elab.projeto básico,por estimativas e outros levantados em proj.arquitetônico em virtude da inexistência dos proj.executivos.</t>
  </si>
  <si>
    <t>REVESTIMENTOS INTERNOS/ACABAMENTOS/PAV. TÉRREO</t>
  </si>
  <si>
    <t>REVESTIMENTOS INTERNOS/ACABAMENTOS//PAV. TÉRREO</t>
  </si>
  <si>
    <t>REVESTIMENTOS INTERNOS/ACABAMENTOS/PAV. SUPERIOR</t>
  </si>
  <si>
    <t>EDIF-01/20-FDE/04/20-SINAPI-07/20</t>
  </si>
  <si>
    <t>05.80.050</t>
  </si>
  <si>
    <t>1º MÊS</t>
  </si>
  <si>
    <t>2º MÊS</t>
  </si>
  <si>
    <t>3º MÊS</t>
  </si>
  <si>
    <t>4º MÊS</t>
  </si>
  <si>
    <t>5ºMÊS</t>
  </si>
  <si>
    <t>6º MÊS</t>
  </si>
  <si>
    <t>7º MÊS</t>
  </si>
  <si>
    <t>8º MÊS</t>
  </si>
  <si>
    <t>9º MÊS</t>
  </si>
  <si>
    <t>10º MÊS</t>
  </si>
  <si>
    <t>11º MÊS</t>
  </si>
  <si>
    <t>12º MÊS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</si>
</sst>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\.00\.000"/>
    <numFmt numFmtId="165" formatCode="mm/yy"/>
    <numFmt numFmtId="166" formatCode="00\.00\.00"/>
    <numFmt numFmtId="167" formatCode="#,##0.00_ "/>
    <numFmt numFmtId="168" formatCode="0.00_ "/>
    <numFmt numFmtId="169" formatCode="_(* #,##0.00_);_(* \(#,##0.00\);_(* \-??_);_(@_)"/>
  </numFmts>
  <fonts count="27">
    <font>
      <sz val="10"/>
      <name val="Arial"/>
      <charset val="134"/>
    </font>
    <font>
      <b/>
      <sz val="10"/>
      <name val="Arial"/>
      <family val="2"/>
    </font>
    <font>
      <b/>
      <sz val="6"/>
      <name val="Arial"/>
      <family val="2"/>
    </font>
    <font>
      <b/>
      <sz val="6"/>
      <color rgb="FFFF000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12"/>
      <color indexed="10"/>
      <name val="Arial"/>
      <family val="2"/>
    </font>
    <font>
      <b/>
      <u/>
      <sz val="8"/>
      <name val="Arial"/>
      <family val="2"/>
    </font>
    <font>
      <b/>
      <sz val="9"/>
      <name val="Arial"/>
      <family val="2"/>
    </font>
    <font>
      <b/>
      <sz val="15"/>
      <color indexed="56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sz val="8"/>
      <color rgb="FFFF0000"/>
      <name val="Arial"/>
      <family val="2"/>
    </font>
    <font>
      <b/>
      <u/>
      <sz val="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9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indexed="8"/>
      </top>
      <bottom style="hair">
        <color auto="1"/>
      </bottom>
      <diagonal/>
    </border>
    <border>
      <left/>
      <right/>
      <top/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thin">
        <color auto="1"/>
      </right>
      <top style="hair">
        <color indexed="8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hair">
        <color auto="1"/>
      </left>
      <right/>
      <top style="hair">
        <color auto="1"/>
      </top>
      <bottom style="hair">
        <color indexed="8"/>
      </bottom>
      <diagonal/>
    </border>
    <border>
      <left/>
      <right/>
      <top style="hair">
        <color auto="1"/>
      </top>
      <bottom style="hair">
        <color indexed="8"/>
      </bottom>
      <diagonal/>
    </border>
    <border>
      <left/>
      <right style="hair">
        <color auto="1"/>
      </right>
      <top style="hair">
        <color auto="1"/>
      </top>
      <bottom style="hair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indexed="8"/>
      </left>
      <right/>
      <top style="hair">
        <color auto="1"/>
      </top>
      <bottom/>
      <diagonal/>
    </border>
    <border>
      <left/>
      <right style="thin">
        <color indexed="8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16" fillId="0" borderId="0"/>
    <xf numFmtId="0" fontId="15" fillId="0" borderId="62" applyNumberFormat="0" applyFill="0" applyAlignment="0" applyProtection="0"/>
    <xf numFmtId="169" fontId="17" fillId="0" borderId="0" applyFill="0" applyBorder="0" applyAlignment="0" applyProtection="0"/>
    <xf numFmtId="0" fontId="23" fillId="0" borderId="0"/>
  </cellStyleXfs>
  <cellXfs count="43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169" fontId="4" fillId="0" borderId="8" xfId="3" applyFont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center" vertical="center"/>
    </xf>
    <xf numFmtId="4" fontId="2" fillId="3" borderId="9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/>
    </xf>
    <xf numFmtId="4" fontId="2" fillId="0" borderId="15" xfId="0" applyNumberFormat="1" applyFont="1" applyFill="1" applyBorder="1" applyAlignment="1">
      <alignment horizontal="center" vertical="center"/>
    </xf>
    <xf numFmtId="4" fontId="2" fillId="0" borderId="16" xfId="0" applyNumberFormat="1" applyFont="1" applyBorder="1" applyAlignment="1">
      <alignment horizontal="center" vertical="center"/>
    </xf>
    <xf numFmtId="169" fontId="4" fillId="3" borderId="8" xfId="3" applyFont="1" applyFill="1" applyBorder="1" applyAlignment="1">
      <alignment horizontal="center" vertical="center"/>
    </xf>
    <xf numFmtId="169" fontId="4" fillId="0" borderId="8" xfId="3" applyFont="1" applyFill="1" applyBorder="1" applyAlignment="1">
      <alignment horizontal="center" vertical="center"/>
    </xf>
    <xf numFmtId="4" fontId="2" fillId="0" borderId="17" xfId="0" applyNumberFormat="1" applyFont="1" applyBorder="1" applyAlignment="1">
      <alignment horizontal="center" vertical="center"/>
    </xf>
    <xf numFmtId="169" fontId="4" fillId="0" borderId="14" xfId="3" applyFont="1" applyBorder="1" applyAlignment="1">
      <alignment horizontal="center" vertical="center"/>
    </xf>
    <xf numFmtId="169" fontId="4" fillId="0" borderId="15" xfId="3" applyFont="1" applyFill="1" applyBorder="1" applyAlignment="1">
      <alignment horizontal="center" vertical="center"/>
    </xf>
    <xf numFmtId="169" fontId="4" fillId="3" borderId="15" xfId="3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4" fontId="2" fillId="0" borderId="21" xfId="0" applyNumberFormat="1" applyFont="1" applyFill="1" applyBorder="1" applyAlignment="1">
      <alignment horizontal="center" vertical="center"/>
    </xf>
    <xf numFmtId="4" fontId="2" fillId="0" borderId="22" xfId="0" applyNumberFormat="1" applyFont="1" applyBorder="1" applyAlignment="1">
      <alignment horizontal="center" vertical="center"/>
    </xf>
    <xf numFmtId="0" fontId="4" fillId="0" borderId="23" xfId="0" applyNumberFormat="1" applyFont="1" applyBorder="1"/>
    <xf numFmtId="4" fontId="2" fillId="0" borderId="24" xfId="0" applyNumberFormat="1" applyFont="1" applyBorder="1" applyAlignment="1">
      <alignment horizontal="center" vertical="center"/>
    </xf>
    <xf numFmtId="4" fontId="2" fillId="0" borderId="15" xfId="0" applyNumberFormat="1" applyFont="1" applyBorder="1" applyAlignment="1">
      <alignment horizontal="center" vertical="center"/>
    </xf>
    <xf numFmtId="4" fontId="2" fillId="0" borderId="21" xfId="0" applyNumberFormat="1" applyFont="1" applyBorder="1" applyAlignment="1">
      <alignment horizontal="center" vertical="center"/>
    </xf>
    <xf numFmtId="4" fontId="2" fillId="0" borderId="25" xfId="0" applyNumberFormat="1" applyFont="1" applyBorder="1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6" fontId="0" fillId="0" borderId="0" xfId="0" applyNumberForma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67" fontId="0" fillId="0" borderId="0" xfId="0" applyNumberFormat="1" applyAlignment="1">
      <alignment vertical="center"/>
    </xf>
    <xf numFmtId="0" fontId="8" fillId="0" borderId="44" xfId="0" applyFont="1" applyBorder="1" applyAlignment="1" applyProtection="1">
      <alignment horizontal="center" vertical="center"/>
    </xf>
    <xf numFmtId="166" fontId="8" fillId="0" borderId="0" xfId="0" applyNumberFormat="1" applyFont="1" applyAlignment="1">
      <alignment vertical="center"/>
    </xf>
    <xf numFmtId="0" fontId="8" fillId="0" borderId="0" xfId="0" applyFont="1" applyAlignment="1" applyProtection="1">
      <alignment horizontal="left" vertical="center"/>
    </xf>
    <xf numFmtId="166" fontId="8" fillId="0" borderId="47" xfId="0" applyNumberFormat="1" applyFont="1" applyBorder="1" applyAlignment="1">
      <alignment vertical="center"/>
    </xf>
    <xf numFmtId="0" fontId="8" fillId="0" borderId="47" xfId="0" applyFont="1" applyBorder="1" applyAlignment="1">
      <alignment vertical="center"/>
    </xf>
    <xf numFmtId="0" fontId="12" fillId="0" borderId="4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5" fontId="7" fillId="6" borderId="0" xfId="0" applyNumberFormat="1" applyFont="1" applyFill="1" applyBorder="1" applyAlignment="1">
      <alignment horizontal="right" vertical="center"/>
    </xf>
    <xf numFmtId="0" fontId="13" fillId="5" borderId="53" xfId="0" applyFont="1" applyFill="1" applyBorder="1" applyAlignment="1">
      <alignment horizontal="center" vertical="center"/>
    </xf>
    <xf numFmtId="0" fontId="11" fillId="5" borderId="53" xfId="0" applyFont="1" applyFill="1" applyBorder="1" applyAlignment="1">
      <alignment horizontal="center" vertical="center"/>
    </xf>
    <xf numFmtId="167" fontId="7" fillId="0" borderId="0" xfId="0" applyNumberFormat="1" applyFont="1" applyFill="1" applyAlignment="1" applyProtection="1">
      <alignment horizontal="center" vertical="center"/>
    </xf>
    <xf numFmtId="167" fontId="8" fillId="0" borderId="47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2" fontId="11" fillId="5" borderId="37" xfId="0" applyNumberFormat="1" applyFont="1" applyFill="1" applyBorder="1" applyAlignment="1">
      <alignment horizontal="center" vertical="center"/>
    </xf>
    <xf numFmtId="2" fontId="11" fillId="4" borderId="37" xfId="0" applyNumberFormat="1" applyFont="1" applyFill="1" applyBorder="1" applyAlignment="1">
      <alignment horizontal="center" vertical="center"/>
    </xf>
    <xf numFmtId="166" fontId="11" fillId="0" borderId="0" xfId="0" applyNumberFormat="1" applyFont="1" applyAlignment="1">
      <alignment vertical="center"/>
    </xf>
    <xf numFmtId="167" fontId="11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164" fontId="18" fillId="0" borderId="44" xfId="0" applyNumberFormat="1" applyFont="1" applyBorder="1" applyAlignment="1">
      <alignment horizontal="left" vertical="center"/>
    </xf>
    <xf numFmtId="166" fontId="5" fillId="2" borderId="51" xfId="0" applyNumberFormat="1" applyFont="1" applyFill="1" applyBorder="1" applyAlignment="1">
      <alignment horizontal="center" vertical="center"/>
    </xf>
    <xf numFmtId="2" fontId="11" fillId="2" borderId="37" xfId="0" applyNumberFormat="1" applyFont="1" applyFill="1" applyBorder="1" applyAlignment="1">
      <alignment horizontal="center" vertical="center"/>
    </xf>
    <xf numFmtId="166" fontId="11" fillId="2" borderId="51" xfId="0" applyNumberFormat="1" applyFont="1" applyFill="1" applyBorder="1" applyAlignment="1">
      <alignment horizontal="center" vertical="center"/>
    </xf>
    <xf numFmtId="166" fontId="5" fillId="2" borderId="34" xfId="0" applyNumberFormat="1" applyFont="1" applyFill="1" applyBorder="1" applyAlignment="1">
      <alignment horizontal="center" vertical="center"/>
    </xf>
    <xf numFmtId="2" fontId="11" fillId="2" borderId="57" xfId="0" applyNumberFormat="1" applyFont="1" applyFill="1" applyBorder="1" applyAlignment="1">
      <alignment horizontal="center" vertical="center"/>
    </xf>
    <xf numFmtId="166" fontId="11" fillId="2" borderId="34" xfId="0" applyNumberFormat="1" applyFont="1" applyFill="1" applyBorder="1" applyAlignment="1">
      <alignment horizontal="center" vertical="center"/>
    </xf>
    <xf numFmtId="0" fontId="11" fillId="2" borderId="53" xfId="0" applyFont="1" applyFill="1" applyBorder="1" applyAlignment="1">
      <alignment horizontal="center" vertical="center"/>
    </xf>
    <xf numFmtId="168" fontId="21" fillId="5" borderId="50" xfId="3" applyNumberFormat="1" applyFont="1" applyFill="1" applyBorder="1" applyAlignment="1">
      <alignment horizontal="center" vertical="center"/>
    </xf>
    <xf numFmtId="2" fontId="11" fillId="0" borderId="0" xfId="0" applyNumberFormat="1" applyFont="1" applyBorder="1" applyAlignment="1">
      <alignment horizontal="left" vertical="center"/>
    </xf>
    <xf numFmtId="166" fontId="11" fillId="0" borderId="51" xfId="0" applyNumberFormat="1" applyFont="1" applyFill="1" applyBorder="1" applyAlignment="1">
      <alignment horizontal="center" vertical="center"/>
    </xf>
    <xf numFmtId="2" fontId="11" fillId="0" borderId="37" xfId="0" applyNumberFormat="1" applyFont="1" applyFill="1" applyBorder="1" applyAlignment="1">
      <alignment horizontal="center" vertical="center"/>
    </xf>
    <xf numFmtId="166" fontId="11" fillId="0" borderId="65" xfId="0" applyNumberFormat="1" applyFont="1" applyFill="1" applyBorder="1" applyAlignment="1">
      <alignment horizontal="center" vertical="center"/>
    </xf>
    <xf numFmtId="2" fontId="11" fillId="0" borderId="58" xfId="0" applyNumberFormat="1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166" fontId="11" fillId="0" borderId="50" xfId="0" applyNumberFormat="1" applyFont="1" applyFill="1" applyBorder="1" applyAlignment="1">
      <alignment horizontal="center" vertical="center"/>
    </xf>
    <xf numFmtId="2" fontId="11" fillId="0" borderId="57" xfId="0" applyNumberFormat="1" applyFont="1" applyFill="1" applyBorder="1" applyAlignment="1">
      <alignment horizontal="center" vertical="center"/>
    </xf>
    <xf numFmtId="166" fontId="19" fillId="0" borderId="51" xfId="0" applyNumberFormat="1" applyFont="1" applyFill="1" applyBorder="1" applyAlignment="1">
      <alignment horizontal="center" vertical="center"/>
    </xf>
    <xf numFmtId="2" fontId="11" fillId="0" borderId="64" xfId="0" applyNumberFormat="1" applyFont="1" applyFill="1" applyBorder="1" applyAlignment="1">
      <alignment horizontal="center" vertical="center"/>
    </xf>
    <xf numFmtId="2" fontId="19" fillId="0" borderId="37" xfId="0" applyNumberFormat="1" applyFont="1" applyFill="1" applyBorder="1" applyAlignment="1">
      <alignment horizontal="center" vertical="center"/>
    </xf>
    <xf numFmtId="166" fontId="11" fillId="0" borderId="34" xfId="0" applyNumberFormat="1" applyFont="1" applyFill="1" applyBorder="1" applyAlignment="1">
      <alignment horizontal="center" vertical="center"/>
    </xf>
    <xf numFmtId="2" fontId="11" fillId="0" borderId="53" xfId="0" applyNumberFormat="1" applyFont="1" applyFill="1" applyBorder="1" applyAlignment="1">
      <alignment horizontal="center" vertical="center"/>
    </xf>
    <xf numFmtId="166" fontId="11" fillId="0" borderId="59" xfId="0" applyNumberFormat="1" applyFont="1" applyFill="1" applyBorder="1" applyAlignment="1">
      <alignment horizontal="center" vertical="center"/>
    </xf>
    <xf numFmtId="2" fontId="11" fillId="0" borderId="61" xfId="0" applyNumberFormat="1" applyFont="1" applyFill="1" applyBorder="1" applyAlignment="1">
      <alignment horizontal="center" vertical="center"/>
    </xf>
    <xf numFmtId="168" fontId="11" fillId="0" borderId="50" xfId="3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4" fontId="11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6" fontId="11" fillId="0" borderId="34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4" fontId="11" fillId="0" borderId="20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4" fontId="5" fillId="0" borderId="7" xfId="0" applyNumberFormat="1" applyFont="1" applyBorder="1" applyAlignment="1">
      <alignment horizontal="right" vertical="center"/>
    </xf>
    <xf numFmtId="4" fontId="5" fillId="0" borderId="20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4" fontId="11" fillId="0" borderId="20" xfId="0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right" vertical="center"/>
    </xf>
    <xf numFmtId="4" fontId="5" fillId="0" borderId="20" xfId="0" applyNumberFormat="1" applyFont="1" applyFill="1" applyBorder="1" applyAlignment="1">
      <alignment horizontal="center" vertical="center"/>
    </xf>
    <xf numFmtId="3" fontId="5" fillId="0" borderId="7" xfId="0" applyNumberFormat="1" applyFont="1" applyBorder="1" applyAlignment="1">
      <alignment horizontal="right" vertical="center"/>
    </xf>
    <xf numFmtId="0" fontId="11" fillId="0" borderId="7" xfId="0" applyFont="1" applyFill="1" applyBorder="1" applyAlignment="1">
      <alignment horizontal="left" vertical="center"/>
    </xf>
    <xf numFmtId="166" fontId="11" fillId="0" borderId="3" xfId="0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right" vertical="center"/>
    </xf>
    <xf numFmtId="0" fontId="0" fillId="0" borderId="0" xfId="0"/>
    <xf numFmtId="2" fontId="0" fillId="0" borderId="0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167" fontId="11" fillId="0" borderId="32" xfId="3" applyNumberFormat="1" applyFont="1" applyFill="1" applyBorder="1" applyAlignment="1" applyProtection="1">
      <alignment horizontal="center" vertical="center"/>
    </xf>
    <xf numFmtId="167" fontId="13" fillId="5" borderId="71" xfId="0" applyNumberFormat="1" applyFont="1" applyFill="1" applyBorder="1" applyAlignment="1">
      <alignment horizontal="center" vertical="center"/>
    </xf>
    <xf numFmtId="167" fontId="11" fillId="0" borderId="71" xfId="3" applyNumberFormat="1" applyFont="1" applyFill="1" applyBorder="1" applyAlignment="1" applyProtection="1">
      <alignment horizontal="center" vertical="center"/>
    </xf>
    <xf numFmtId="167" fontId="11" fillId="0" borderId="71" xfId="0" applyNumberFormat="1" applyFont="1" applyFill="1" applyBorder="1" applyAlignment="1">
      <alignment horizontal="center" vertical="center"/>
    </xf>
    <xf numFmtId="167" fontId="11" fillId="5" borderId="71" xfId="0" applyNumberFormat="1" applyFont="1" applyFill="1" applyBorder="1" applyAlignment="1">
      <alignment horizontal="center" vertical="center"/>
    </xf>
    <xf numFmtId="167" fontId="11" fillId="5" borderId="32" xfId="3" applyNumberFormat="1" applyFont="1" applyFill="1" applyBorder="1" applyAlignment="1" applyProtection="1">
      <alignment horizontal="center" vertical="center"/>
    </xf>
    <xf numFmtId="167" fontId="11" fillId="2" borderId="32" xfId="3" applyNumberFormat="1" applyFont="1" applyFill="1" applyBorder="1" applyAlignment="1" applyProtection="1">
      <alignment horizontal="center" vertical="center"/>
    </xf>
    <xf numFmtId="167" fontId="19" fillId="0" borderId="32" xfId="3" applyNumberFormat="1" applyFont="1" applyFill="1" applyBorder="1" applyAlignment="1" applyProtection="1">
      <alignment horizontal="center" vertical="center"/>
    </xf>
    <xf numFmtId="167" fontId="11" fillId="0" borderId="60" xfId="3" applyNumberFormat="1" applyFont="1" applyFill="1" applyBorder="1" applyAlignment="1" applyProtection="1">
      <alignment horizontal="center" vertical="center"/>
    </xf>
    <xf numFmtId="4" fontId="11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168" fontId="11" fillId="0" borderId="0" xfId="0" applyNumberFormat="1" applyFont="1" applyFill="1" applyBorder="1" applyAlignment="1">
      <alignment vertical="center"/>
    </xf>
    <xf numFmtId="4" fontId="19" fillId="0" borderId="0" xfId="0" applyNumberFormat="1" applyFont="1" applyFill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4" fontId="5" fillId="0" borderId="5" xfId="0" applyNumberFormat="1" applyFont="1" applyBorder="1" applyAlignment="1">
      <alignment horizontal="right" vertical="center"/>
    </xf>
    <xf numFmtId="4" fontId="5" fillId="0" borderId="19" xfId="0" applyNumberFormat="1" applyFont="1" applyBorder="1" applyAlignment="1">
      <alignment horizontal="center" vertical="center"/>
    </xf>
    <xf numFmtId="168" fontId="11" fillId="0" borderId="0" xfId="0" applyNumberFormat="1" applyFont="1" applyBorder="1" applyAlignment="1">
      <alignment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left" vertical="center"/>
    </xf>
    <xf numFmtId="17" fontId="2" fillId="0" borderId="8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2" fontId="17" fillId="0" borderId="0" xfId="0" applyNumberFormat="1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4" fontId="2" fillId="0" borderId="8" xfId="0" applyNumberFormat="1" applyFont="1" applyFill="1" applyBorder="1" applyAlignment="1">
      <alignment horizontal="center" vertical="center"/>
    </xf>
    <xf numFmtId="169" fontId="4" fillId="0" borderId="14" xfId="3" applyFont="1" applyFill="1" applyBorder="1" applyAlignment="1">
      <alignment horizontal="center" vertical="center"/>
    </xf>
    <xf numFmtId="4" fontId="2" fillId="0" borderId="14" xfId="0" applyNumberFormat="1" applyFont="1" applyFill="1" applyBorder="1" applyAlignment="1">
      <alignment horizontal="center" vertical="center"/>
    </xf>
    <xf numFmtId="4" fontId="2" fillId="0" borderId="16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7" fontId="5" fillId="0" borderId="20" xfId="0" applyNumberFormat="1" applyFont="1" applyBorder="1" applyAlignment="1">
      <alignment horizontal="center" vertical="center"/>
    </xf>
    <xf numFmtId="167" fontId="11" fillId="4" borderId="32" xfId="3" applyNumberFormat="1" applyFont="1" applyFill="1" applyBorder="1" applyAlignment="1" applyProtection="1">
      <alignment horizontal="center" vertical="center"/>
    </xf>
    <xf numFmtId="0" fontId="13" fillId="0" borderId="58" xfId="0" applyFont="1" applyFill="1" applyBorder="1" applyAlignment="1">
      <alignment horizontal="center" vertical="center"/>
    </xf>
    <xf numFmtId="167" fontId="13" fillId="0" borderId="71" xfId="0" applyNumberFormat="1" applyFont="1" applyFill="1" applyBorder="1" applyAlignment="1">
      <alignment horizontal="center" vertical="center"/>
    </xf>
    <xf numFmtId="168" fontId="21" fillId="4" borderId="65" xfId="3" applyNumberFormat="1" applyFont="1" applyFill="1" applyBorder="1" applyAlignment="1">
      <alignment horizontal="center" vertical="center"/>
    </xf>
    <xf numFmtId="0" fontId="13" fillId="4" borderId="58" xfId="0" applyFont="1" applyFill="1" applyBorder="1" applyAlignment="1">
      <alignment horizontal="center" vertical="center"/>
    </xf>
    <xf numFmtId="167" fontId="13" fillId="4" borderId="71" xfId="0" applyNumberFormat="1" applyFont="1" applyFill="1" applyBorder="1" applyAlignment="1">
      <alignment horizontal="center" vertical="center"/>
    </xf>
    <xf numFmtId="168" fontId="11" fillId="0" borderId="65" xfId="3" applyNumberFormat="1" applyFont="1" applyFill="1" applyBorder="1" applyAlignment="1">
      <alignment horizontal="center" vertical="center"/>
    </xf>
    <xf numFmtId="0" fontId="11" fillId="0" borderId="58" xfId="0" applyFont="1" applyFill="1" applyBorder="1" applyAlignment="1">
      <alignment horizontal="center" vertical="center"/>
    </xf>
    <xf numFmtId="2" fontId="11" fillId="0" borderId="32" xfId="0" applyNumberFormat="1" applyFont="1" applyFill="1" applyBorder="1" applyAlignment="1">
      <alignment horizontal="left" vertical="center"/>
    </xf>
    <xf numFmtId="2" fontId="11" fillId="0" borderId="33" xfId="0" applyNumberFormat="1" applyFont="1" applyFill="1" applyBorder="1" applyAlignment="1">
      <alignment horizontal="left" vertical="center"/>
    </xf>
    <xf numFmtId="2" fontId="11" fillId="0" borderId="37" xfId="0" applyNumberFormat="1" applyFont="1" applyFill="1" applyBorder="1" applyAlignment="1">
      <alignment horizontal="left" vertical="center"/>
    </xf>
    <xf numFmtId="168" fontId="11" fillId="0" borderId="57" xfId="0" applyNumberFormat="1" applyFont="1" applyFill="1" applyBorder="1" applyAlignment="1">
      <alignment vertical="center"/>
    </xf>
    <xf numFmtId="169" fontId="11" fillId="0" borderId="38" xfId="3" applyFont="1" applyFill="1" applyBorder="1" applyAlignment="1">
      <alignment vertical="center"/>
    </xf>
    <xf numFmtId="169" fontId="11" fillId="0" borderId="57" xfId="3" applyFont="1" applyFill="1" applyBorder="1" applyAlignment="1">
      <alignment vertical="center"/>
    </xf>
    <xf numFmtId="0" fontId="10" fillId="0" borderId="38" xfId="0" applyFont="1" applyFill="1" applyBorder="1" applyAlignment="1">
      <alignment vertical="center"/>
    </xf>
    <xf numFmtId="169" fontId="19" fillId="0" borderId="38" xfId="3" applyFont="1" applyFill="1" applyBorder="1" applyAlignment="1">
      <alignment vertical="center"/>
    </xf>
    <xf numFmtId="169" fontId="11" fillId="0" borderId="57" xfId="3" applyNumberFormat="1" applyFont="1" applyFill="1" applyBorder="1"/>
    <xf numFmtId="169" fontId="19" fillId="0" borderId="38" xfId="3" applyNumberFormat="1" applyFont="1" applyFill="1" applyBorder="1"/>
    <xf numFmtId="169" fontId="11" fillId="4" borderId="57" xfId="3" applyNumberFormat="1" applyFont="1" applyFill="1" applyBorder="1"/>
    <xf numFmtId="169" fontId="19" fillId="4" borderId="38" xfId="3" applyNumberFormat="1" applyFont="1" applyFill="1" applyBorder="1"/>
    <xf numFmtId="169" fontId="11" fillId="0" borderId="61" xfId="3" applyFont="1" applyFill="1" applyBorder="1" applyAlignment="1">
      <alignment vertical="center"/>
    </xf>
    <xf numFmtId="169" fontId="11" fillId="0" borderId="76" xfId="3" applyFont="1" applyFill="1" applyBorder="1" applyAlignment="1">
      <alignment vertical="center"/>
    </xf>
    <xf numFmtId="169" fontId="11" fillId="5" borderId="57" xfId="3" applyFont="1" applyFill="1" applyBorder="1" applyAlignment="1">
      <alignment vertical="center"/>
    </xf>
    <xf numFmtId="0" fontId="10" fillId="5" borderId="38" xfId="0" applyFont="1" applyFill="1" applyBorder="1" applyAlignment="1">
      <alignment vertical="center"/>
    </xf>
    <xf numFmtId="0" fontId="11" fillId="5" borderId="57" xfId="0" applyFont="1" applyFill="1" applyBorder="1" applyAlignment="1">
      <alignment vertical="center"/>
    </xf>
    <xf numFmtId="169" fontId="5" fillId="5" borderId="38" xfId="3" applyFont="1" applyFill="1" applyBorder="1" applyAlignment="1">
      <alignment vertical="center"/>
    </xf>
    <xf numFmtId="169" fontId="11" fillId="4" borderId="57" xfId="3" applyFont="1" applyFill="1" applyBorder="1" applyAlignment="1">
      <alignment vertical="center"/>
    </xf>
    <xf numFmtId="0" fontId="10" fillId="4" borderId="38" xfId="0" applyFont="1" applyFill="1" applyBorder="1" applyAlignment="1">
      <alignment vertical="center"/>
    </xf>
    <xf numFmtId="168" fontId="5" fillId="5" borderId="50" xfId="3" applyNumberFormat="1" applyFont="1" applyFill="1" applyBorder="1" applyAlignment="1">
      <alignment horizontal="center" vertical="center"/>
    </xf>
    <xf numFmtId="168" fontId="21" fillId="0" borderId="65" xfId="3" applyNumberFormat="1" applyFont="1" applyFill="1" applyBorder="1" applyAlignment="1">
      <alignment horizontal="center" vertical="center"/>
    </xf>
    <xf numFmtId="169" fontId="11" fillId="0" borderId="3" xfId="3" applyNumberFormat="1" applyFont="1" applyFill="1" applyBorder="1" applyAlignment="1">
      <alignment vertical="center"/>
    </xf>
    <xf numFmtId="169" fontId="11" fillId="0" borderId="20" xfId="3" applyNumberFormat="1" applyFont="1" applyFill="1" applyBorder="1" applyAlignment="1">
      <alignment vertical="center"/>
    </xf>
    <xf numFmtId="169" fontId="11" fillId="0" borderId="3" xfId="3" applyNumberFormat="1" applyFont="1" applyFill="1" applyBorder="1"/>
    <xf numFmtId="169" fontId="11" fillId="0" borderId="20" xfId="3" applyNumberFormat="1" applyFont="1" applyFill="1" applyBorder="1"/>
    <xf numFmtId="169" fontId="11" fillId="0" borderId="20" xfId="3" applyFont="1" applyFill="1" applyBorder="1" applyAlignment="1">
      <alignment vertical="center"/>
    </xf>
    <xf numFmtId="4" fontId="11" fillId="0" borderId="0" xfId="0" applyNumberFormat="1" applyFont="1" applyAlignment="1">
      <alignment vertical="center"/>
    </xf>
    <xf numFmtId="0" fontId="11" fillId="0" borderId="77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11" fillId="4" borderId="58" xfId="0" applyFont="1" applyFill="1" applyBorder="1" applyAlignment="1">
      <alignment horizontal="center" vertical="center"/>
    </xf>
    <xf numFmtId="4" fontId="24" fillId="0" borderId="57" xfId="4" applyNumberFormat="1" applyFont="1" applyFill="1" applyBorder="1" applyAlignment="1">
      <alignment horizontal="center" vertical="center" wrapText="1"/>
    </xf>
    <xf numFmtId="4" fontId="24" fillId="0" borderId="38" xfId="4" applyNumberFormat="1" applyFont="1" applyFill="1" applyBorder="1" applyAlignment="1">
      <alignment horizontal="center" vertical="center" wrapText="1"/>
    </xf>
    <xf numFmtId="4" fontId="24" fillId="0" borderId="57" xfId="4" applyNumberFormat="1" applyFont="1" applyFill="1" applyBorder="1" applyAlignment="1">
      <alignment horizontal="center" vertical="center" wrapText="1"/>
    </xf>
    <xf numFmtId="4" fontId="24" fillId="0" borderId="38" xfId="4" applyNumberFormat="1" applyFont="1" applyFill="1" applyBorder="1" applyAlignment="1">
      <alignment horizontal="center" vertical="center" wrapText="1"/>
    </xf>
    <xf numFmtId="168" fontId="11" fillId="4" borderId="65" xfId="3" applyNumberFormat="1" applyFont="1" applyFill="1" applyBorder="1" applyAlignment="1">
      <alignment horizontal="center" vertical="center"/>
    </xf>
    <xf numFmtId="0" fontId="14" fillId="4" borderId="78" xfId="0" applyFont="1" applyFill="1" applyBorder="1" applyAlignment="1">
      <alignment horizontal="center" vertical="center"/>
    </xf>
    <xf numFmtId="4" fontId="24" fillId="4" borderId="57" xfId="4" applyNumberFormat="1" applyFont="1" applyFill="1" applyBorder="1" applyAlignment="1">
      <alignment horizontal="center" vertical="center" wrapText="1"/>
    </xf>
    <xf numFmtId="4" fontId="24" fillId="4" borderId="38" xfId="4" applyNumberFormat="1" applyFont="1" applyFill="1" applyBorder="1" applyAlignment="1">
      <alignment horizontal="center" vertical="center" wrapText="1"/>
    </xf>
    <xf numFmtId="0" fontId="14" fillId="0" borderId="44" xfId="0" applyFont="1" applyBorder="1" applyAlignment="1">
      <alignment horizontal="right" vertical="center"/>
    </xf>
    <xf numFmtId="169" fontId="25" fillId="0" borderId="20" xfId="3" applyFont="1" applyFill="1" applyBorder="1" applyAlignment="1">
      <alignment vertical="center"/>
    </xf>
    <xf numFmtId="166" fontId="21" fillId="4" borderId="51" xfId="0" applyNumberFormat="1" applyFont="1" applyFill="1" applyBorder="1" applyAlignment="1">
      <alignment horizontal="center" vertical="center"/>
    </xf>
    <xf numFmtId="166" fontId="21" fillId="0" borderId="51" xfId="0" applyNumberFormat="1" applyFont="1" applyFill="1" applyBorder="1" applyAlignment="1">
      <alignment horizontal="center" vertical="center"/>
    </xf>
    <xf numFmtId="169" fontId="11" fillId="0" borderId="57" xfId="3" applyNumberFormat="1" applyFont="1" applyFill="1" applyBorder="1" applyAlignment="1">
      <alignment vertical="center"/>
    </xf>
    <xf numFmtId="169" fontId="19" fillId="0" borderId="38" xfId="3" applyNumberFormat="1" applyFont="1" applyFill="1" applyBorder="1" applyAlignment="1">
      <alignment vertical="center"/>
    </xf>
    <xf numFmtId="0" fontId="11" fillId="0" borderId="79" xfId="0" applyFont="1" applyFill="1" applyBorder="1" applyAlignment="1">
      <alignment vertical="center"/>
    </xf>
    <xf numFmtId="4" fontId="24" fillId="0" borderId="57" xfId="4" applyNumberFormat="1" applyFont="1" applyFill="1" applyBorder="1" applyAlignment="1">
      <alignment horizontal="center" vertical="center" wrapText="1"/>
    </xf>
    <xf numFmtId="4" fontId="24" fillId="0" borderId="38" xfId="4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14" fillId="0" borderId="71" xfId="0" applyFont="1" applyBorder="1" applyAlignment="1">
      <alignment horizontal="center" vertical="center"/>
    </xf>
    <xf numFmtId="0" fontId="14" fillId="0" borderId="7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38" xfId="0" applyFont="1" applyFill="1" applyBorder="1" applyAlignment="1">
      <alignment vertical="center"/>
    </xf>
    <xf numFmtId="168" fontId="11" fillId="0" borderId="7" xfId="0" applyNumberFormat="1" applyFont="1" applyFill="1" applyBorder="1" applyAlignment="1">
      <alignment vertical="center"/>
    </xf>
    <xf numFmtId="169" fontId="11" fillId="0" borderId="82" xfId="3" applyFont="1" applyFill="1" applyBorder="1" applyAlignment="1">
      <alignment vertical="center"/>
    </xf>
    <xf numFmtId="168" fontId="11" fillId="5" borderId="77" xfId="0" applyNumberFormat="1" applyFont="1" applyFill="1" applyBorder="1" applyAlignment="1">
      <alignment vertical="center"/>
    </xf>
    <xf numFmtId="169" fontId="5" fillId="5" borderId="81" xfId="3" applyFont="1" applyFill="1" applyBorder="1" applyAlignment="1">
      <alignment vertical="center"/>
    </xf>
    <xf numFmtId="168" fontId="11" fillId="2" borderId="57" xfId="0" applyNumberFormat="1" applyFont="1" applyFill="1" applyBorder="1" applyAlignment="1">
      <alignment vertical="center"/>
    </xf>
    <xf numFmtId="169" fontId="11" fillId="2" borderId="38" xfId="3" applyFont="1" applyFill="1" applyBorder="1" applyAlignment="1">
      <alignment vertical="center"/>
    </xf>
    <xf numFmtId="169" fontId="11" fillId="2" borderId="57" xfId="3" applyFont="1" applyFill="1" applyBorder="1" applyAlignment="1">
      <alignment vertical="center"/>
    </xf>
    <xf numFmtId="168" fontId="11" fillId="5" borderId="57" xfId="0" applyNumberFormat="1" applyFont="1" applyFill="1" applyBorder="1" applyAlignment="1">
      <alignment vertical="center"/>
    </xf>
    <xf numFmtId="169" fontId="11" fillId="5" borderId="38" xfId="3" applyFont="1" applyFill="1" applyBorder="1" applyAlignment="1">
      <alignment vertical="center"/>
    </xf>
    <xf numFmtId="169" fontId="11" fillId="5" borderId="57" xfId="3" applyNumberFormat="1" applyFont="1" applyFill="1" applyBorder="1"/>
    <xf numFmtId="169" fontId="19" fillId="5" borderId="38" xfId="3" applyNumberFormat="1" applyFont="1" applyFill="1" applyBorder="1"/>
    <xf numFmtId="2" fontId="11" fillId="0" borderId="32" xfId="0" applyNumberFormat="1" applyFont="1" applyFill="1" applyBorder="1" applyAlignment="1">
      <alignment horizontal="left" vertical="center"/>
    </xf>
    <xf numFmtId="2" fontId="11" fillId="0" borderId="33" xfId="0" applyNumberFormat="1" applyFont="1" applyFill="1" applyBorder="1" applyAlignment="1">
      <alignment horizontal="left" vertical="center"/>
    </xf>
    <xf numFmtId="2" fontId="11" fillId="0" borderId="37" xfId="0" applyNumberFormat="1" applyFont="1" applyFill="1" applyBorder="1" applyAlignment="1">
      <alignment horizontal="left" vertical="center"/>
    </xf>
    <xf numFmtId="0" fontId="14" fillId="0" borderId="33" xfId="0" applyFont="1" applyBorder="1" applyAlignment="1">
      <alignment horizontal="center" vertical="center"/>
    </xf>
    <xf numFmtId="4" fontId="24" fillId="0" borderId="57" xfId="4" applyNumberFormat="1" applyFont="1" applyFill="1" applyBorder="1" applyAlignment="1">
      <alignment horizontal="center" vertical="center" wrapText="1"/>
    </xf>
    <xf numFmtId="4" fontId="24" fillId="0" borderId="38" xfId="4" applyNumberFormat="1" applyFont="1" applyFill="1" applyBorder="1" applyAlignment="1">
      <alignment horizontal="center" vertical="center" wrapText="1"/>
    </xf>
    <xf numFmtId="4" fontId="24" fillId="0" borderId="32" xfId="4" applyNumberFormat="1" applyFont="1" applyFill="1" applyBorder="1" applyAlignment="1">
      <alignment horizontal="center" vertical="center" wrapText="1"/>
    </xf>
    <xf numFmtId="4" fontId="24" fillId="0" borderId="80" xfId="4" applyNumberFormat="1" applyFont="1" applyFill="1" applyBorder="1" applyAlignment="1">
      <alignment horizontal="center" vertical="center" wrapText="1"/>
    </xf>
    <xf numFmtId="2" fontId="11" fillId="0" borderId="0" xfId="0" applyNumberFormat="1" applyFont="1" applyBorder="1" applyAlignment="1">
      <alignment horizontal="left" vertical="center"/>
    </xf>
    <xf numFmtId="2" fontId="19" fillId="0" borderId="0" xfId="0" applyNumberFormat="1" applyFont="1" applyBorder="1" applyAlignment="1">
      <alignment horizontal="left" vertical="center"/>
    </xf>
    <xf numFmtId="2" fontId="11" fillId="0" borderId="0" xfId="0" applyNumberFormat="1" applyFont="1" applyFill="1" applyBorder="1" applyAlignment="1">
      <alignment vertical="center"/>
    </xf>
    <xf numFmtId="169" fontId="11" fillId="0" borderId="57" xfId="3" applyFont="1" applyFill="1" applyBorder="1" applyAlignment="1">
      <alignment horizontal="right" vertical="center"/>
    </xf>
    <xf numFmtId="4" fontId="11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57" xfId="0" applyFont="1" applyFill="1" applyBorder="1" applyAlignment="1">
      <alignment vertical="center"/>
    </xf>
    <xf numFmtId="0" fontId="19" fillId="0" borderId="3" xfId="0" applyFont="1" applyFill="1" applyBorder="1" applyAlignment="1">
      <alignment horizontal="center" vertical="center"/>
    </xf>
    <xf numFmtId="0" fontId="19" fillId="2" borderId="0" xfId="0" applyFont="1" applyFill="1"/>
    <xf numFmtId="0" fontId="11" fillId="2" borderId="57" xfId="0" applyFont="1" applyFill="1" applyBorder="1"/>
    <xf numFmtId="166" fontId="5" fillId="5" borderId="34" xfId="0" applyNumberFormat="1" applyFont="1" applyFill="1" applyBorder="1" applyAlignment="1">
      <alignment horizontal="center" vertical="center"/>
    </xf>
    <xf numFmtId="0" fontId="11" fillId="0" borderId="78" xfId="0" applyFont="1" applyFill="1" applyBorder="1" applyAlignment="1">
      <alignment horizontal="center" vertical="center"/>
    </xf>
    <xf numFmtId="167" fontId="11" fillId="0" borderId="78" xfId="0" applyNumberFormat="1" applyFont="1" applyFill="1" applyBorder="1" applyAlignment="1">
      <alignment horizontal="center" vertical="center"/>
    </xf>
    <xf numFmtId="166" fontId="5" fillId="5" borderId="51" xfId="0" applyNumberFormat="1" applyFont="1" applyFill="1" applyBorder="1" applyAlignment="1">
      <alignment horizontal="center" vertical="center"/>
    </xf>
    <xf numFmtId="168" fontId="11" fillId="9" borderId="65" xfId="3" applyNumberFormat="1" applyFont="1" applyFill="1" applyBorder="1" applyAlignment="1">
      <alignment horizontal="center" vertical="center"/>
    </xf>
    <xf numFmtId="168" fontId="5" fillId="2" borderId="50" xfId="0" applyNumberFormat="1" applyFont="1" applyFill="1" applyBorder="1" applyAlignment="1">
      <alignment horizontal="center" vertical="center"/>
    </xf>
    <xf numFmtId="167" fontId="11" fillId="2" borderId="71" xfId="0" applyNumberFormat="1" applyFont="1" applyFill="1" applyBorder="1" applyAlignment="1">
      <alignment horizontal="center" vertical="center"/>
    </xf>
    <xf numFmtId="168" fontId="5" fillId="2" borderId="50" xfId="3" applyNumberFormat="1" applyFont="1" applyFill="1" applyBorder="1" applyAlignment="1">
      <alignment horizontal="center" vertical="center"/>
    </xf>
    <xf numFmtId="168" fontId="11" fillId="2" borderId="7" xfId="0" applyNumberFormat="1" applyFont="1" applyFill="1" applyBorder="1" applyAlignment="1">
      <alignment vertical="center"/>
    </xf>
    <xf numFmtId="169" fontId="11" fillId="2" borderId="20" xfId="3" applyFont="1" applyFill="1" applyBorder="1" applyAlignment="1">
      <alignment vertical="center"/>
    </xf>
    <xf numFmtId="169" fontId="17" fillId="2" borderId="57" xfId="3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167" fontId="11" fillId="0" borderId="0" xfId="0" applyNumberFormat="1" applyFont="1" applyAlignment="1">
      <alignment horizontal="left" vertical="center"/>
    </xf>
    <xf numFmtId="2" fontId="11" fillId="0" borderId="63" xfId="0" applyNumberFormat="1" applyFont="1" applyBorder="1" applyAlignment="1">
      <alignment vertical="center"/>
    </xf>
    <xf numFmtId="166" fontId="11" fillId="10" borderId="65" xfId="0" applyNumberFormat="1" applyFont="1" applyFill="1" applyBorder="1" applyAlignment="1">
      <alignment horizontal="center" vertical="center"/>
    </xf>
    <xf numFmtId="0" fontId="11" fillId="10" borderId="58" xfId="0" applyFont="1" applyFill="1" applyBorder="1" applyAlignment="1">
      <alignment horizontal="center" vertical="center"/>
    </xf>
    <xf numFmtId="167" fontId="11" fillId="10" borderId="71" xfId="0" applyNumberFormat="1" applyFont="1" applyFill="1" applyBorder="1" applyAlignment="1">
      <alignment horizontal="center" vertical="center"/>
    </xf>
    <xf numFmtId="168" fontId="11" fillId="10" borderId="57" xfId="0" applyNumberFormat="1" applyFont="1" applyFill="1" applyBorder="1" applyAlignment="1">
      <alignment vertical="center"/>
    </xf>
    <xf numFmtId="169" fontId="11" fillId="10" borderId="38" xfId="3" applyFont="1" applyFill="1" applyBorder="1" applyAlignment="1">
      <alignment vertical="center"/>
    </xf>
    <xf numFmtId="168" fontId="11" fillId="10" borderId="65" xfId="3" applyNumberFormat="1" applyFont="1" applyFill="1" applyBorder="1" applyAlignment="1">
      <alignment horizontal="center" vertical="center"/>
    </xf>
    <xf numFmtId="169" fontId="14" fillId="0" borderId="0" xfId="3" applyFont="1" applyFill="1" applyBorder="1" applyAlignment="1">
      <alignment vertical="center"/>
    </xf>
    <xf numFmtId="169" fontId="14" fillId="9" borderId="0" xfId="3" applyFont="1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/>
    </xf>
    <xf numFmtId="0" fontId="11" fillId="0" borderId="9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11" fillId="11" borderId="0" xfId="0" applyFont="1" applyFill="1" applyBorder="1" applyAlignment="1">
      <alignment vertical="center"/>
    </xf>
    <xf numFmtId="169" fontId="11" fillId="11" borderId="0" xfId="3" applyFont="1" applyFill="1" applyBorder="1" applyAlignment="1">
      <alignment vertical="center"/>
    </xf>
    <xf numFmtId="167" fontId="11" fillId="12" borderId="0" xfId="0" applyNumberFormat="1" applyFont="1" applyFill="1" applyAlignment="1">
      <alignment vertical="center"/>
    </xf>
    <xf numFmtId="0" fontId="11" fillId="12" borderId="0" xfId="0" applyFont="1" applyFill="1" applyBorder="1" applyAlignment="1">
      <alignment vertical="center"/>
    </xf>
    <xf numFmtId="169" fontId="11" fillId="12" borderId="0" xfId="3" applyFont="1" applyFill="1" applyBorder="1" applyAlignment="1">
      <alignment vertical="center"/>
    </xf>
    <xf numFmtId="167" fontId="11" fillId="11" borderId="0" xfId="0" applyNumberFormat="1" applyFont="1" applyFill="1" applyAlignment="1">
      <alignment vertical="center"/>
    </xf>
    <xf numFmtId="167" fontId="11" fillId="9" borderId="0" xfId="0" applyNumberFormat="1" applyFont="1" applyFill="1" applyAlignment="1">
      <alignment vertical="center"/>
    </xf>
    <xf numFmtId="0" fontId="11" fillId="9" borderId="0" xfId="0" applyFont="1" applyFill="1" applyBorder="1" applyAlignment="1">
      <alignment vertical="center"/>
    </xf>
    <xf numFmtId="4" fontId="5" fillId="13" borderId="7" xfId="0" applyNumberFormat="1" applyFont="1" applyFill="1" applyBorder="1" applyAlignment="1">
      <alignment horizontal="right" vertical="center"/>
    </xf>
    <xf numFmtId="4" fontId="5" fillId="13" borderId="20" xfId="0" applyNumberFormat="1" applyFont="1" applyFill="1" applyBorder="1" applyAlignment="1">
      <alignment horizontal="center" vertical="center"/>
    </xf>
    <xf numFmtId="0" fontId="11" fillId="9" borderId="11" xfId="0" applyFont="1" applyFill="1" applyBorder="1" applyAlignment="1">
      <alignment horizontal="center" vertical="center"/>
    </xf>
    <xf numFmtId="0" fontId="11" fillId="9" borderId="39" xfId="0" applyFont="1" applyFill="1" applyBorder="1" applyAlignment="1">
      <alignment horizontal="left" vertical="center"/>
    </xf>
    <xf numFmtId="4" fontId="5" fillId="9" borderId="39" xfId="0" applyNumberFormat="1" applyFont="1" applyFill="1" applyBorder="1" applyAlignment="1">
      <alignment horizontal="right" vertical="center"/>
    </xf>
    <xf numFmtId="4" fontId="5" fillId="9" borderId="40" xfId="0" applyNumberFormat="1" applyFont="1" applyFill="1" applyBorder="1" applyAlignment="1">
      <alignment horizontal="center" vertical="center"/>
    </xf>
    <xf numFmtId="4" fontId="5" fillId="8" borderId="7" xfId="0" applyNumberFormat="1" applyFont="1" applyFill="1" applyBorder="1" applyAlignment="1">
      <alignment horizontal="right" vertical="center"/>
    </xf>
    <xf numFmtId="4" fontId="5" fillId="8" borderId="20" xfId="0" applyNumberFormat="1" applyFont="1" applyFill="1" applyBorder="1" applyAlignment="1">
      <alignment horizontal="center" vertical="center"/>
    </xf>
    <xf numFmtId="166" fontId="11" fillId="10" borderId="1" xfId="0" applyNumberFormat="1" applyFont="1" applyFill="1" applyBorder="1" applyAlignment="1">
      <alignment horizontal="center" vertical="center"/>
    </xf>
    <xf numFmtId="2" fontId="5" fillId="10" borderId="2" xfId="0" applyNumberFormat="1" applyFont="1" applyFill="1" applyBorder="1" applyAlignment="1">
      <alignment vertical="center"/>
    </xf>
    <xf numFmtId="0" fontId="11" fillId="10" borderId="2" xfId="0" applyFont="1" applyFill="1" applyBorder="1" applyAlignment="1">
      <alignment horizontal="center" vertical="center"/>
    </xf>
    <xf numFmtId="169" fontId="11" fillId="10" borderId="18" xfId="3" applyFont="1" applyFill="1" applyBorder="1" applyAlignment="1">
      <alignment vertical="center"/>
    </xf>
    <xf numFmtId="168" fontId="11" fillId="10" borderId="11" xfId="3" applyNumberFormat="1" applyFont="1" applyFill="1" applyBorder="1" applyAlignment="1">
      <alignment horizontal="center" vertical="center"/>
    </xf>
    <xf numFmtId="169" fontId="11" fillId="0" borderId="4" xfId="3" applyFont="1" applyFill="1" applyBorder="1" applyAlignment="1">
      <alignment vertical="center"/>
    </xf>
    <xf numFmtId="169" fontId="11" fillId="0" borderId="94" xfId="3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vertical="center" wrapText="1"/>
    </xf>
    <xf numFmtId="2" fontId="11" fillId="0" borderId="7" xfId="0" applyNumberFormat="1" applyFont="1" applyFill="1" applyBorder="1" applyAlignment="1">
      <alignment vertical="center"/>
    </xf>
    <xf numFmtId="0" fontId="17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2" fontId="11" fillId="0" borderId="77" xfId="0" applyNumberFormat="1" applyFont="1" applyFill="1" applyBorder="1" applyAlignment="1">
      <alignment vertical="center"/>
    </xf>
    <xf numFmtId="4" fontId="10" fillId="0" borderId="0" xfId="0" applyNumberFormat="1" applyFont="1" applyAlignment="1">
      <alignment vertical="center"/>
    </xf>
    <xf numFmtId="2" fontId="11" fillId="0" borderId="32" xfId="0" applyNumberFormat="1" applyFont="1" applyFill="1" applyBorder="1" applyAlignment="1">
      <alignment horizontal="left" vertical="center"/>
    </xf>
    <xf numFmtId="2" fontId="11" fillId="0" borderId="33" xfId="0" applyNumberFormat="1" applyFont="1" applyFill="1" applyBorder="1" applyAlignment="1">
      <alignment horizontal="left" vertical="center"/>
    </xf>
    <xf numFmtId="2" fontId="11" fillId="0" borderId="37" xfId="0" applyNumberFormat="1" applyFont="1" applyFill="1" applyBorder="1" applyAlignment="1">
      <alignment horizontal="left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4" fontId="24" fillId="0" borderId="57" xfId="4" applyNumberFormat="1" applyFont="1" applyFill="1" applyBorder="1" applyAlignment="1">
      <alignment horizontal="center" vertical="center" wrapText="1"/>
    </xf>
    <xf numFmtId="4" fontId="24" fillId="0" borderId="38" xfId="4" applyNumberFormat="1" applyFont="1" applyFill="1" applyBorder="1" applyAlignment="1">
      <alignment horizontal="center" vertical="center" wrapText="1"/>
    </xf>
    <xf numFmtId="2" fontId="11" fillId="9" borderId="32" xfId="0" applyNumberFormat="1" applyFont="1" applyFill="1" applyBorder="1" applyAlignment="1">
      <alignment horizontal="left" vertical="center"/>
    </xf>
    <xf numFmtId="2" fontId="11" fillId="9" borderId="33" xfId="0" applyNumberFormat="1" applyFont="1" applyFill="1" applyBorder="1" applyAlignment="1">
      <alignment horizontal="left" vertical="center"/>
    </xf>
    <xf numFmtId="2" fontId="11" fillId="9" borderId="37" xfId="0" applyNumberFormat="1" applyFont="1" applyFill="1" applyBorder="1" applyAlignment="1">
      <alignment horizontal="left" vertical="center"/>
    </xf>
    <xf numFmtId="0" fontId="14" fillId="9" borderId="32" xfId="0" applyFont="1" applyFill="1" applyBorder="1" applyAlignment="1">
      <alignment horizontal="center" vertical="center"/>
    </xf>
    <xf numFmtId="0" fontId="14" fillId="9" borderId="37" xfId="0" applyFont="1" applyFill="1" applyBorder="1" applyAlignment="1">
      <alignment horizontal="center" vertical="center"/>
    </xf>
    <xf numFmtId="4" fontId="24" fillId="9" borderId="32" xfId="4" applyNumberFormat="1" applyFont="1" applyFill="1" applyBorder="1" applyAlignment="1">
      <alignment horizontal="center" vertical="center" wrapText="1"/>
    </xf>
    <xf numFmtId="4" fontId="24" fillId="9" borderId="80" xfId="4" applyNumberFormat="1" applyFont="1" applyFill="1" applyBorder="1" applyAlignment="1">
      <alignment horizontal="center" vertical="center" wrapText="1"/>
    </xf>
    <xf numFmtId="0" fontId="21" fillId="2" borderId="67" xfId="0" applyFont="1" applyFill="1" applyBorder="1" applyAlignment="1">
      <alignment horizontal="left" vertical="center"/>
    </xf>
    <xf numFmtId="0" fontId="19" fillId="0" borderId="4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left" vertical="center"/>
    </xf>
    <xf numFmtId="0" fontId="19" fillId="0" borderId="66" xfId="0" applyFont="1" applyFill="1" applyBorder="1" applyAlignment="1">
      <alignment horizontal="left" vertical="center"/>
    </xf>
    <xf numFmtId="0" fontId="19" fillId="0" borderId="84" xfId="0" applyFont="1" applyFill="1" applyBorder="1" applyAlignment="1">
      <alignment horizontal="left" vertical="center"/>
    </xf>
    <xf numFmtId="0" fontId="19" fillId="0" borderId="85" xfId="0" applyFont="1" applyFill="1" applyBorder="1" applyAlignment="1">
      <alignment horizontal="left" vertical="center"/>
    </xf>
    <xf numFmtId="0" fontId="19" fillId="0" borderId="86" xfId="0" applyFont="1" applyFill="1" applyBorder="1" applyAlignment="1">
      <alignment horizontal="left" vertical="center"/>
    </xf>
    <xf numFmtId="2" fontId="5" fillId="2" borderId="32" xfId="0" applyNumberFormat="1" applyFont="1" applyFill="1" applyBorder="1" applyAlignment="1">
      <alignment horizontal="left" vertical="center"/>
    </xf>
    <xf numFmtId="2" fontId="5" fillId="2" borderId="33" xfId="0" applyNumberFormat="1" applyFont="1" applyFill="1" applyBorder="1" applyAlignment="1">
      <alignment horizontal="left" vertical="center"/>
    </xf>
    <xf numFmtId="2" fontId="5" fillId="2" borderId="37" xfId="0" applyNumberFormat="1" applyFont="1" applyFill="1" applyBorder="1" applyAlignment="1">
      <alignment horizontal="left" vertical="center"/>
    </xf>
    <xf numFmtId="2" fontId="19" fillId="0" borderId="32" xfId="0" applyNumberFormat="1" applyFont="1" applyFill="1" applyBorder="1" applyAlignment="1">
      <alignment horizontal="left" vertical="center"/>
    </xf>
    <xf numFmtId="2" fontId="11" fillId="4" borderId="32" xfId="0" applyNumberFormat="1" applyFont="1" applyFill="1" applyBorder="1" applyAlignment="1">
      <alignment horizontal="left" vertical="center"/>
    </xf>
    <xf numFmtId="2" fontId="11" fillId="4" borderId="33" xfId="0" applyNumberFormat="1" applyFont="1" applyFill="1" applyBorder="1" applyAlignment="1">
      <alignment horizontal="left" vertical="center"/>
    </xf>
    <xf numFmtId="2" fontId="11" fillId="4" borderId="37" xfId="0" applyNumberFormat="1" applyFont="1" applyFill="1" applyBorder="1" applyAlignment="1">
      <alignment horizontal="left" vertical="center"/>
    </xf>
    <xf numFmtId="2" fontId="5" fillId="5" borderId="32" xfId="0" applyNumberFormat="1" applyFont="1" applyFill="1" applyBorder="1" applyAlignment="1">
      <alignment horizontal="left" vertical="center"/>
    </xf>
    <xf numFmtId="2" fontId="5" fillId="5" borderId="33" xfId="0" applyNumberFormat="1" applyFont="1" applyFill="1" applyBorder="1" applyAlignment="1">
      <alignment horizontal="left" vertical="center"/>
    </xf>
    <xf numFmtId="2" fontId="5" fillId="5" borderId="37" xfId="0" applyNumberFormat="1" applyFont="1" applyFill="1" applyBorder="1" applyAlignment="1">
      <alignment horizontal="left" vertical="center"/>
    </xf>
    <xf numFmtId="2" fontId="21" fillId="2" borderId="32" xfId="0" applyNumberFormat="1" applyFont="1" applyFill="1" applyBorder="1" applyAlignment="1">
      <alignment horizontal="left" vertical="center"/>
    </xf>
    <xf numFmtId="2" fontId="21" fillId="2" borderId="33" xfId="0" applyNumberFormat="1" applyFont="1" applyFill="1" applyBorder="1" applyAlignment="1">
      <alignment horizontal="left" vertical="center"/>
    </xf>
    <xf numFmtId="2" fontId="21" fillId="2" borderId="37" xfId="0" applyNumberFormat="1" applyFont="1" applyFill="1" applyBorder="1" applyAlignment="1">
      <alignment horizontal="left" vertical="center"/>
    </xf>
    <xf numFmtId="0" fontId="14" fillId="0" borderId="32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2" fontId="19" fillId="0" borderId="33" xfId="0" applyNumberFormat="1" applyFont="1" applyFill="1" applyBorder="1" applyAlignment="1">
      <alignment horizontal="left" vertical="center"/>
    </xf>
    <xf numFmtId="2" fontId="19" fillId="0" borderId="37" xfId="0" applyNumberFormat="1" applyFont="1" applyFill="1" applyBorder="1" applyAlignment="1">
      <alignment horizontal="left" vertical="center"/>
    </xf>
    <xf numFmtId="2" fontId="21" fillId="5" borderId="33" xfId="0" applyNumberFormat="1" applyFont="1" applyFill="1" applyBorder="1" applyAlignment="1">
      <alignment horizontal="left" vertical="center"/>
    </xf>
    <xf numFmtId="2" fontId="21" fillId="5" borderId="37" xfId="0" applyNumberFormat="1" applyFont="1" applyFill="1" applyBorder="1" applyAlignment="1">
      <alignment horizontal="left" vertical="center"/>
    </xf>
    <xf numFmtId="2" fontId="5" fillId="0" borderId="32" xfId="0" applyNumberFormat="1" applyFont="1" applyFill="1" applyBorder="1" applyAlignment="1">
      <alignment horizontal="left" vertical="center"/>
    </xf>
    <xf numFmtId="2" fontId="5" fillId="0" borderId="33" xfId="0" applyNumberFormat="1" applyFont="1" applyFill="1" applyBorder="1" applyAlignment="1">
      <alignment horizontal="left" vertical="center"/>
    </xf>
    <xf numFmtId="2" fontId="5" fillId="0" borderId="37" xfId="0" applyNumberFormat="1" applyFont="1" applyFill="1" applyBorder="1" applyAlignment="1">
      <alignment horizontal="left" vertical="center"/>
    </xf>
    <xf numFmtId="0" fontId="14" fillId="0" borderId="37" xfId="0" applyFont="1" applyBorder="1" applyAlignment="1">
      <alignment horizontal="center" vertical="center"/>
    </xf>
    <xf numFmtId="4" fontId="24" fillId="0" borderId="32" xfId="4" applyNumberFormat="1" applyFont="1" applyFill="1" applyBorder="1" applyAlignment="1">
      <alignment horizontal="center" vertical="center" wrapText="1"/>
    </xf>
    <xf numFmtId="4" fontId="24" fillId="0" borderId="80" xfId="4" applyNumberFormat="1" applyFont="1" applyFill="1" applyBorder="1" applyAlignment="1">
      <alignment horizontal="center" vertical="center" wrapText="1"/>
    </xf>
    <xf numFmtId="2" fontId="21" fillId="4" borderId="32" xfId="0" applyNumberFormat="1" applyFont="1" applyFill="1" applyBorder="1" applyAlignment="1">
      <alignment horizontal="left" vertical="center"/>
    </xf>
    <xf numFmtId="2" fontId="21" fillId="4" borderId="33" xfId="0" applyNumberFormat="1" applyFont="1" applyFill="1" applyBorder="1" applyAlignment="1">
      <alignment horizontal="left" vertical="center"/>
    </xf>
    <xf numFmtId="2" fontId="21" fillId="4" borderId="37" xfId="0" applyNumberFormat="1" applyFont="1" applyFill="1" applyBorder="1" applyAlignment="1">
      <alignment horizontal="left" vertical="center"/>
    </xf>
    <xf numFmtId="2" fontId="21" fillId="0" borderId="32" xfId="0" applyNumberFormat="1" applyFont="1" applyFill="1" applyBorder="1" applyAlignment="1">
      <alignment horizontal="left" vertical="center"/>
    </xf>
    <xf numFmtId="2" fontId="21" fillId="0" borderId="33" xfId="0" applyNumberFormat="1" applyFont="1" applyFill="1" applyBorder="1" applyAlignment="1">
      <alignment horizontal="left" vertical="center"/>
    </xf>
    <xf numFmtId="2" fontId="21" fillId="0" borderId="37" xfId="0" applyNumberFormat="1" applyFont="1" applyFill="1" applyBorder="1" applyAlignment="1">
      <alignment horizontal="left" vertical="center"/>
    </xf>
    <xf numFmtId="2" fontId="11" fillId="0" borderId="32" xfId="0" applyNumberFormat="1" applyFont="1" applyFill="1" applyBorder="1" applyAlignment="1">
      <alignment horizontal="left"/>
    </xf>
    <xf numFmtId="2" fontId="11" fillId="0" borderId="33" xfId="0" applyNumberFormat="1" applyFont="1" applyFill="1" applyBorder="1" applyAlignment="1">
      <alignment horizontal="left"/>
    </xf>
    <xf numFmtId="2" fontId="11" fillId="0" borderId="37" xfId="0" applyNumberFormat="1" applyFont="1" applyFill="1" applyBorder="1" applyAlignment="1">
      <alignment horizontal="left"/>
    </xf>
    <xf numFmtId="2" fontId="11" fillId="10" borderId="32" xfId="0" applyNumberFormat="1" applyFont="1" applyFill="1" applyBorder="1" applyAlignment="1">
      <alignment horizontal="left" vertical="center"/>
    </xf>
    <xf numFmtId="2" fontId="11" fillId="10" borderId="33" xfId="0" applyNumberFormat="1" applyFont="1" applyFill="1" applyBorder="1" applyAlignment="1">
      <alignment horizontal="left" vertical="center"/>
    </xf>
    <xf numFmtId="2" fontId="11" fillId="10" borderId="37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>
      <alignment horizontal="left" vertical="center"/>
    </xf>
    <xf numFmtId="168" fontId="5" fillId="0" borderId="0" xfId="0" applyNumberFormat="1" applyFont="1" applyBorder="1" applyAlignment="1">
      <alignment horizontal="left" vertical="center"/>
    </xf>
    <xf numFmtId="168" fontId="5" fillId="0" borderId="0" xfId="0" applyNumberFormat="1" applyFont="1" applyBorder="1" applyAlignment="1">
      <alignment horizontal="center" vertical="center"/>
    </xf>
    <xf numFmtId="2" fontId="11" fillId="0" borderId="69" xfId="0" applyNumberFormat="1" applyFont="1" applyFill="1" applyBorder="1" applyAlignment="1">
      <alignment horizontal="left" vertical="center"/>
    </xf>
    <xf numFmtId="2" fontId="11" fillId="0" borderId="44" xfId="0" applyNumberFormat="1" applyFont="1" applyFill="1" applyBorder="1" applyAlignment="1">
      <alignment horizontal="left" vertical="center"/>
    </xf>
    <xf numFmtId="2" fontId="11" fillId="0" borderId="70" xfId="0" applyNumberFormat="1" applyFont="1" applyFill="1" applyBorder="1" applyAlignment="1">
      <alignment horizontal="left" vertical="center"/>
    </xf>
    <xf numFmtId="2" fontId="11" fillId="0" borderId="0" xfId="0" applyNumberFormat="1" applyFont="1" applyBorder="1" applyAlignment="1">
      <alignment horizontal="left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/>
    </xf>
    <xf numFmtId="0" fontId="1" fillId="0" borderId="45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1" fillId="0" borderId="54" xfId="0" applyFont="1" applyBorder="1" applyAlignment="1">
      <alignment horizontal="left"/>
    </xf>
    <xf numFmtId="0" fontId="7" fillId="0" borderId="43" xfId="0" applyFont="1" applyBorder="1" applyAlignment="1">
      <alignment horizontal="center" vertical="center"/>
    </xf>
    <xf numFmtId="0" fontId="17" fillId="0" borderId="43" xfId="0" applyFont="1" applyBorder="1" applyAlignment="1">
      <alignment horizontal="left" vertical="center"/>
    </xf>
    <xf numFmtId="167" fontId="17" fillId="0" borderId="43" xfId="0" applyNumberFormat="1" applyFont="1" applyBorder="1" applyAlignment="1">
      <alignment horizontal="left" vertical="center"/>
    </xf>
    <xf numFmtId="165" fontId="5" fillId="0" borderId="52" xfId="0" applyNumberFormat="1" applyFont="1" applyFill="1" applyBorder="1" applyAlignment="1">
      <alignment horizontal="left" vertical="center"/>
    </xf>
    <xf numFmtId="167" fontId="5" fillId="0" borderId="52" xfId="0" applyNumberFormat="1" applyFont="1" applyFill="1" applyBorder="1" applyAlignment="1">
      <alignment horizontal="left" vertical="center"/>
    </xf>
    <xf numFmtId="166" fontId="14" fillId="0" borderId="45" xfId="0" applyNumberFormat="1" applyFont="1" applyBorder="1" applyAlignment="1">
      <alignment horizontal="left" vertical="center"/>
    </xf>
    <xf numFmtId="166" fontId="14" fillId="0" borderId="42" xfId="0" applyNumberFormat="1" applyFont="1" applyBorder="1" applyAlignment="1">
      <alignment horizontal="left" vertical="center"/>
    </xf>
    <xf numFmtId="0" fontId="6" fillId="0" borderId="42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166" fontId="14" fillId="0" borderId="46" xfId="0" applyNumberFormat="1" applyFont="1" applyBorder="1" applyAlignment="1">
      <alignment horizontal="left" vertical="center"/>
    </xf>
    <xf numFmtId="166" fontId="14" fillId="0" borderId="44" xfId="0" applyNumberFormat="1" applyFont="1" applyBorder="1" applyAlignment="1">
      <alignment horizontal="left" vertical="center"/>
    </xf>
    <xf numFmtId="165" fontId="8" fillId="0" borderId="44" xfId="0" applyNumberFormat="1" applyFont="1" applyBorder="1" applyAlignment="1">
      <alignment horizontal="center" vertical="center"/>
    </xf>
    <xf numFmtId="167" fontId="8" fillId="0" borderId="55" xfId="0" applyNumberFormat="1" applyFont="1" applyBorder="1" applyAlignment="1">
      <alignment horizontal="center" vertical="center"/>
    </xf>
    <xf numFmtId="166" fontId="9" fillId="0" borderId="41" xfId="0" applyNumberFormat="1" applyFont="1" applyBorder="1" applyAlignment="1">
      <alignment horizontal="center" vertical="center"/>
    </xf>
    <xf numFmtId="166" fontId="26" fillId="0" borderId="48" xfId="0" applyNumberFormat="1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167" fontId="26" fillId="0" borderId="56" xfId="0" applyNumberFormat="1" applyFont="1" applyBorder="1" applyAlignment="1">
      <alignment horizontal="center" vertical="center"/>
    </xf>
    <xf numFmtId="0" fontId="26" fillId="0" borderId="56" xfId="0" applyFont="1" applyBorder="1" applyAlignment="1">
      <alignment horizontal="center" vertical="center"/>
    </xf>
    <xf numFmtId="2" fontId="5" fillId="10" borderId="32" xfId="0" applyNumberFormat="1" applyFont="1" applyFill="1" applyBorder="1" applyAlignment="1">
      <alignment horizontal="left" vertical="center"/>
    </xf>
    <xf numFmtId="2" fontId="5" fillId="10" borderId="33" xfId="0" applyNumberFormat="1" applyFont="1" applyFill="1" applyBorder="1" applyAlignment="1">
      <alignment horizontal="left" vertical="center"/>
    </xf>
    <xf numFmtId="2" fontId="5" fillId="10" borderId="37" xfId="0" applyNumberFormat="1" applyFont="1" applyFill="1" applyBorder="1" applyAlignment="1">
      <alignment horizontal="left" vertical="center"/>
    </xf>
    <xf numFmtId="4" fontId="24" fillId="0" borderId="71" xfId="4" applyNumberFormat="1" applyFont="1" applyFill="1" applyBorder="1" applyAlignment="1">
      <alignment horizontal="center" vertical="center" wrapText="1"/>
    </xf>
    <xf numFmtId="4" fontId="24" fillId="0" borderId="83" xfId="4" applyNumberFormat="1" applyFont="1" applyFill="1" applyBorder="1" applyAlignment="1">
      <alignment horizontal="center" vertical="center" wrapText="1"/>
    </xf>
    <xf numFmtId="2" fontId="11" fillId="0" borderId="32" xfId="0" applyNumberFormat="1" applyFont="1" applyFill="1" applyBorder="1" applyAlignment="1">
      <alignment horizontal="left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2" fontId="11" fillId="10" borderId="39" xfId="0" applyNumberFormat="1" applyFont="1" applyFill="1" applyBorder="1" applyAlignment="1">
      <alignment horizontal="left" vertical="center"/>
    </xf>
    <xf numFmtId="2" fontId="11" fillId="10" borderId="40" xfId="0" applyNumberFormat="1" applyFont="1" applyFill="1" applyBorder="1" applyAlignment="1">
      <alignment horizontal="left" vertical="center"/>
    </xf>
    <xf numFmtId="2" fontId="19" fillId="0" borderId="0" xfId="0" applyNumberFormat="1" applyFont="1" applyBorder="1" applyAlignment="1">
      <alignment horizontal="left" vertical="center"/>
    </xf>
    <xf numFmtId="0" fontId="5" fillId="0" borderId="91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2" fontId="5" fillId="5" borderId="14" xfId="0" applyNumberFormat="1" applyFont="1" applyFill="1" applyBorder="1" applyAlignment="1">
      <alignment horizontal="left" vertical="center"/>
    </xf>
    <xf numFmtId="2" fontId="5" fillId="5" borderId="68" xfId="0" applyNumberFormat="1" applyFont="1" applyFill="1" applyBorder="1" applyAlignment="1">
      <alignment horizontal="left" vertical="center"/>
    </xf>
    <xf numFmtId="2" fontId="5" fillId="5" borderId="90" xfId="0" applyNumberFormat="1" applyFont="1" applyFill="1" applyBorder="1" applyAlignment="1">
      <alignment horizontal="left" vertical="center"/>
    </xf>
    <xf numFmtId="2" fontId="5" fillId="5" borderId="88" xfId="0" applyNumberFormat="1" applyFont="1" applyFill="1" applyBorder="1" applyAlignment="1">
      <alignment horizontal="left" vertical="center"/>
    </xf>
    <xf numFmtId="2" fontId="5" fillId="5" borderId="89" xfId="0" applyNumberFormat="1" applyFont="1" applyFill="1" applyBorder="1" applyAlignment="1">
      <alignment horizontal="left" vertical="center"/>
    </xf>
    <xf numFmtId="166" fontId="5" fillId="0" borderId="0" xfId="0" applyNumberFormat="1" applyFont="1" applyBorder="1" applyAlignment="1">
      <alignment horizontal="left" vertical="center"/>
    </xf>
    <xf numFmtId="2" fontId="8" fillId="0" borderId="0" xfId="0" applyNumberFormat="1" applyFont="1" applyBorder="1" applyAlignment="1">
      <alignment horizontal="left" vertical="center"/>
    </xf>
    <xf numFmtId="2" fontId="5" fillId="5" borderId="4" xfId="0" applyNumberFormat="1" applyFont="1" applyFill="1" applyBorder="1" applyAlignment="1">
      <alignment horizontal="left" vertical="center"/>
    </xf>
    <xf numFmtId="2" fontId="5" fillId="5" borderId="5" xfId="0" applyNumberFormat="1" applyFont="1" applyFill="1" applyBorder="1" applyAlignment="1">
      <alignment horizontal="left" vertical="center"/>
    </xf>
    <xf numFmtId="2" fontId="5" fillId="5" borderId="19" xfId="0" applyNumberFormat="1" applyFont="1" applyFill="1" applyBorder="1" applyAlignment="1">
      <alignment horizontal="left" vertical="center"/>
    </xf>
    <xf numFmtId="2" fontId="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2" fillId="0" borderId="72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11" fillId="0" borderId="7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2" fontId="6" fillId="0" borderId="0" xfId="0" applyNumberFormat="1" applyFont="1" applyBorder="1" applyAlignment="1">
      <alignment horizontal="left" vertical="center"/>
    </xf>
    <xf numFmtId="0" fontId="5" fillId="0" borderId="72" xfId="0" quotePrefix="1" applyFont="1" applyBorder="1" applyAlignment="1">
      <alignment horizontal="right" vertical="center"/>
    </xf>
    <xf numFmtId="0" fontId="5" fillId="0" borderId="73" xfId="0" applyFont="1" applyBorder="1" applyAlignment="1">
      <alignment horizontal="right" vertical="center"/>
    </xf>
    <xf numFmtId="0" fontId="5" fillId="0" borderId="75" xfId="0" applyFont="1" applyBorder="1" applyAlignment="1">
      <alignment horizontal="right" vertical="center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2" fontId="22" fillId="0" borderId="72" xfId="0" applyNumberFormat="1" applyFont="1" applyBorder="1" applyAlignment="1">
      <alignment horizontal="center" vertical="center" wrapText="1"/>
    </xf>
    <xf numFmtId="2" fontId="11" fillId="0" borderId="73" xfId="0" applyNumberFormat="1" applyFont="1" applyBorder="1" applyAlignment="1">
      <alignment horizontal="center" vertical="center" wrapText="1"/>
    </xf>
    <xf numFmtId="2" fontId="11" fillId="0" borderId="74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_Plan1" xfId="4" xr:uid="{00000000-0005-0000-0000-000002000000}"/>
    <cellStyle name="Título 1 1" xfId="2" xr:uid="{00000000-0005-0000-0000-000003000000}"/>
    <cellStyle name="Vírgula" xfId="3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57151</xdr:rowOff>
    </xdr:from>
    <xdr:to>
      <xdr:col>2</xdr:col>
      <xdr:colOff>584095</xdr:colOff>
      <xdr:row>3</xdr:row>
      <xdr:rowOff>0</xdr:rowOff>
    </xdr:to>
    <xdr:pic>
      <xdr:nvPicPr>
        <xdr:cNvPr id="1580" name="Imagem 2" descr="Logo - Ferraz.jpg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31800" y="215901"/>
          <a:ext cx="985732" cy="9350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2</xdr:row>
      <xdr:rowOff>47625</xdr:rowOff>
    </xdr:from>
    <xdr:to>
      <xdr:col>1</xdr:col>
      <xdr:colOff>838200</xdr:colOff>
      <xdr:row>5</xdr:row>
      <xdr:rowOff>152400</xdr:rowOff>
    </xdr:to>
    <xdr:pic>
      <xdr:nvPicPr>
        <xdr:cNvPr id="7226" name="Imagem 2" descr="Logo - Ferraz.jpg">
          <a:extLst>
            <a:ext uri="{FF2B5EF4-FFF2-40B4-BE49-F238E27FC236}">
              <a16:creationId xmlns:a16="http://schemas.microsoft.com/office/drawing/2014/main" id="{00000000-0008-0000-0100-00003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71525" y="428625"/>
          <a:ext cx="6762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85090</xdr:rowOff>
    </xdr:from>
    <xdr:to>
      <xdr:col>0</xdr:col>
      <xdr:colOff>1000125</xdr:colOff>
      <xdr:row>4</xdr:row>
      <xdr:rowOff>36830</xdr:rowOff>
    </xdr:to>
    <xdr:pic>
      <xdr:nvPicPr>
        <xdr:cNvPr id="4" name="Imagem 3" descr="Logo - Ferraz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81050" y="408940"/>
          <a:ext cx="819150" cy="599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edia\funcionario\FC4A-1C92home\funcionario\&#193;rea%20de%20Trabalho\12-d-planilha-orcamentari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edia\funcionario\FC4A-1C92home\funcionario\&#193;rea%20de%20Trabalho\12092018-d-planilha-orcamentar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</sheetNames>
    <sheetDataSet>
      <sheetData sheetId="0" refreshError="1">
        <row r="39">
          <cell r="B39" t="str">
            <v>Grelha hemisferico para saida da calha Ø 75 mm</v>
          </cell>
        </row>
        <row r="41">
          <cell r="B41" t="str">
            <v>ESMALTE EM ESQUADRIAS DE FERRO</v>
          </cell>
        </row>
        <row r="43">
          <cell r="B43" t="str">
            <v>Ramal de alimentação predial de AG  Ø 25 mm</v>
          </cell>
        </row>
        <row r="44">
          <cell r="B44" t="str">
            <v>Tubo aço galvanizado rosca BSP Ø 1 1/4 (entrada de água)</v>
          </cell>
        </row>
        <row r="45">
          <cell r="B45" t="str">
            <v>Tubo aço galvanizado rosca BSP Ø 4" (saida p/ consumo prédio e saída de incêndio)</v>
          </cell>
        </row>
        <row r="46">
          <cell r="B46" t="str">
            <v>Tubo de aço galvanizado rosca BSP Ø 1 1/2" (estravasor/dreno limpeza/bomba/respiro)</v>
          </cell>
        </row>
        <row r="48">
          <cell r="B48" t="str">
            <v>Registro de gaveta Ø 4"</v>
          </cell>
        </row>
        <row r="49">
          <cell r="B49" t="str">
            <v>Registro de gaveta Ø 1 1/2"</v>
          </cell>
        </row>
        <row r="50">
          <cell r="B50" t="str">
            <v>Registro de gaveta Ø 1 1/4"</v>
          </cell>
        </row>
        <row r="51">
          <cell r="B51" t="str">
            <v>Valvula de retenção Ø 1 1/2"</v>
          </cell>
        </row>
        <row r="54">
          <cell r="B54" t="str">
            <v>Torneira de boia Ø  1"</v>
          </cell>
        </row>
        <row r="58">
          <cell r="B58" t="str">
            <v>Tubo de pvc rígido junta elástica DN 100 mm (4") - incluindo conexões</v>
          </cell>
        </row>
        <row r="59">
          <cell r="B59" t="str">
            <v>Tubo de pvc rígido junta soldável DN 32 mm (1") - incluindo conexões</v>
          </cell>
        </row>
        <row r="60">
          <cell r="B60" t="str">
            <v>Tubo de pvc rígido junta soldável DN 60 mm (2") - incluindo conexões</v>
          </cell>
        </row>
        <row r="64">
          <cell r="B64" t="str">
            <v>AE-21 Abrigo entrada de energia 38 a 76 Kv AES/BANDEIRANTE/ELEKTRO</v>
          </cell>
        </row>
        <row r="65">
          <cell r="B65" t="str">
            <v>Conj. 4 cabos p/ entrada de eneria secção 185 mm2 c/ eletrodutos</v>
          </cell>
        </row>
        <row r="66">
          <cell r="B66" t="str">
            <v>Conj. Entrada p/ telefone em entrada de energia</v>
          </cell>
        </row>
        <row r="67">
          <cell r="B67" t="str">
            <v>Chave seccionadora NH c/ carga 3x250A TAM 01 c/ fusíveis</v>
          </cell>
        </row>
        <row r="68">
          <cell r="B68" t="str">
            <v>Disjuntor tripolar termomagnético 3x60A a 3x100A</v>
          </cell>
        </row>
        <row r="71">
          <cell r="B71" t="str">
            <v>Chave seccionador NH 3x250A seca</v>
          </cell>
        </row>
        <row r="72">
          <cell r="B72" t="str">
            <v>Cabo de 10 m2 - 1000 V de isolação</v>
          </cell>
        </row>
        <row r="73">
          <cell r="B73" t="str">
            <v>Cabo de 185 mm2 - 1000V de isolação</v>
          </cell>
        </row>
        <row r="74">
          <cell r="B74" t="str">
            <v>Eletoduto de pvc rígido roscável de 32 mm - incluindo conexões</v>
          </cell>
        </row>
        <row r="75">
          <cell r="B75" t="str">
            <v>Envelope de concreto para dutos</v>
          </cell>
        </row>
        <row r="76">
          <cell r="B76" t="str">
            <v>Eletroduto de aço galvanizado a quente (NBR 5624) 80mm (3") - incluindo conexões</v>
          </cell>
        </row>
        <row r="77">
          <cell r="B77" t="str">
            <v>Eletroduto de aço galvanizado a quente (NBR 5624) 32mm (1 1/4") - incluindo conexões</v>
          </cell>
        </row>
        <row r="78">
          <cell r="B78" t="str">
            <v>Quadro de comando para conjunto de motor bomba trifásico de 4 a 5 HP</v>
          </cell>
        </row>
        <row r="83">
          <cell r="B83" t="str">
            <v>DPS - Dispositivo proteção contra surtos (energia)</v>
          </cell>
        </row>
        <row r="84">
          <cell r="B84" t="str">
            <v>IL-52 Luminária p/ vapor de sódio 1x150W em poste tubular 7m</v>
          </cell>
        </row>
        <row r="85">
          <cell r="B85" t="str">
            <v>Cabo de 4 mm2 - 1000V de isolação</v>
          </cell>
        </row>
        <row r="194">
          <cell r="B194" t="str">
            <v>INSTALACOES HIDRAULICAS</v>
          </cell>
        </row>
        <row r="196">
          <cell r="B196" t="str">
            <v>REDE DE AGUA FRIA: TUBULACOES</v>
          </cell>
        </row>
        <row r="204">
          <cell r="B204" t="str">
            <v>REDE DE AGUA FRIA: DEMAIS SERVICOS</v>
          </cell>
        </row>
        <row r="212">
          <cell r="B212" t="str">
            <v>TUBO ACO GALVANIZ NBR5580-CL MEDIA, DN65MM (2 1/2")-INCL</v>
          </cell>
        </row>
        <row r="213">
          <cell r="B213" t="str">
            <v>TUBO ACO GALVANIZ NBR5580-CL MEDIA, DN80MM (3")-INCL</v>
          </cell>
        </row>
        <row r="216">
          <cell r="B216" t="str">
            <v>REGISTRO DE GAVETA BRUTO DN 80MM (3")</v>
          </cell>
        </row>
        <row r="218">
          <cell r="B218" t="str">
            <v>VALVULA RETENCAO HORIZONTAL DE BRONZE DE 3"</v>
          </cell>
        </row>
        <row r="219">
          <cell r="B219" t="str">
            <v>EXTINTORES MANUAIS DE CO2 CAPACIDADE 4KG</v>
          </cell>
        </row>
        <row r="220">
          <cell r="B220" t="str">
            <v>EXTINTORES MANUAIS PO QUIMICO SECO COM CAPACIDADE DE 4</v>
          </cell>
        </row>
        <row r="221">
          <cell r="B221" t="str">
            <v>EXTINTORES MANUAIS DE AGUA PRESSURIZADA CAP DE 10 L</v>
          </cell>
        </row>
        <row r="222">
          <cell r="B222" t="str">
            <v>PRESSOSTATO (VALVULA DE FLUXO) COM SENSOR DIAFRAGMA.</v>
          </cell>
        </row>
        <row r="225">
          <cell r="B225" t="str">
            <v>CONJ MOTOR-BOMBA (CENTRIFUGA) 2 HP (13900 L/H - 20 MCA)</v>
          </cell>
        </row>
        <row r="227">
          <cell r="B227" t="str">
            <v>REDE DE ESGOTO: TUBULACOES</v>
          </cell>
        </row>
        <row r="235">
          <cell r="B235" t="str">
            <v>REDE DE ESGOTO: DEMAIS SERVICOS</v>
          </cell>
        </row>
        <row r="236">
          <cell r="B236" t="str">
            <v>CAIXA SIFONADA DE PVC DN 150X150X50MM C/GRELHA METALICA</v>
          </cell>
        </row>
        <row r="238">
          <cell r="B238" t="str">
            <v>RALO SECO CONICO PVC DN 100MM C/GRELHA PVC CROMADO</v>
          </cell>
        </row>
        <row r="250">
          <cell r="B250" t="str">
            <v>RESERVATORIO: INSTALACOES - TUBULACOES</v>
          </cell>
        </row>
        <row r="252">
          <cell r="B252" t="str">
            <v>TUBO ACO GALVANIZ NBR5580-CL MEDIA, DN40MM (1 1/2") - INCL</v>
          </cell>
        </row>
        <row r="255">
          <cell r="B255" t="str">
            <v>RESERVATORIO: INSTALACOES - DEMAIS SERVICOS</v>
          </cell>
        </row>
        <row r="257">
          <cell r="B257" t="str">
            <v>REGISTRO DE GAVETA BRUTO DN 40MM (1.1/2")</v>
          </cell>
        </row>
        <row r="260">
          <cell r="B260" t="str">
            <v>BEBEDOUROS,LAVATORIOS E MICTORIOS PADRONIZADOS</v>
          </cell>
        </row>
        <row r="282">
          <cell r="B282" t="str">
            <v>ELETROD ACO GALV QUENTE (NBR 5624) 20 MM (3/4") - INCL</v>
          </cell>
        </row>
        <row r="283">
          <cell r="B283" t="str">
            <v>QUADRO DISTRIBUICAO, DISJ. GERAL 50A P/ 10 A 12 DISJS.</v>
          </cell>
        </row>
        <row r="284">
          <cell r="B284" t="str">
            <v>QUADRO DISTRIBUICAO, DISJ. GERAL 60A P/ 14 A 20 DISJS.</v>
          </cell>
        </row>
        <row r="285">
          <cell r="B285" t="str">
            <v>QUADRO DISTRIBUICAO, DISJ. GERAL 80A P/ 22 A 26 DISJS.</v>
          </cell>
        </row>
        <row r="286">
          <cell r="B286" t="str">
            <v>QUADRO DISTRIBUICAO, DISJ. GERAL 100A P/ 28 A 42 DISJS.</v>
          </cell>
        </row>
        <row r="287">
          <cell r="B287" t="str">
            <v>INTERRUPTOR TIPO AUTOMÁTICO DE BÓIA</v>
          </cell>
        </row>
        <row r="288">
          <cell r="B288" t="str">
            <v>DISJUNTOR BIPOLAR TERMOMAGNETICO 2X10A A 2X50A</v>
          </cell>
        </row>
        <row r="289">
          <cell r="B289" t="str">
            <v>DISJUNTOR UNIPOLAR TERMOMAGNETICO 1X10A A 1X30A</v>
          </cell>
        </row>
        <row r="290">
          <cell r="B290" t="str">
            <v>DISJUNTOR TRIPOLAR TERMOMAGNETICO 3X10A A 3X50A</v>
          </cell>
        </row>
        <row r="291">
          <cell r="B291" t="str">
            <v>DISJUNTOR TRIPOLAR TERMOMAGNETICO 3X60A A 3X100A</v>
          </cell>
        </row>
        <row r="292">
          <cell r="B292" t="str">
            <v>QUADRO COMANDO PARA BOMBA DE INCENDIO TRIFASICO DE 2</v>
          </cell>
        </row>
        <row r="297">
          <cell r="B297" t="str">
            <v>CAIXA DE PASSAGEM ESTAMPADA COM TAMPA PLASTICA DE 4"X4"</v>
          </cell>
        </row>
        <row r="298">
          <cell r="B298" t="str">
            <v>CAIXA DE PASSAGEM CHAPA TAMPA PARAFUSADA DE 30X30X12</v>
          </cell>
        </row>
        <row r="299">
          <cell r="B299" t="str">
            <v>QUADRO EM CHAPA COM PORTA E FECHADURA (TELEBRAS) DE</v>
          </cell>
        </row>
        <row r="344">
          <cell r="B344" t="str">
            <v>CONEXAO EXOTERMICA CABO/HASTE</v>
          </cell>
        </row>
        <row r="345">
          <cell r="B345" t="str">
            <v>CONEXAO EXOTERMICA EM ESTRUTURA METALICA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</sheetNames>
    <sheetDataSet>
      <sheetData sheetId="0" refreshError="1">
        <row r="79">
          <cell r="B79" t="str">
            <v>Caixa de passagem em alvenara de 0,40 x 0,40 x 0,40 m</v>
          </cell>
        </row>
        <row r="80">
          <cell r="B80" t="str">
            <v>Caixa de passagem em alvenara de 0,60 x 0,60 x 0,60 m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  <pageSetUpPr fitToPage="1"/>
  </sheetPr>
  <dimension ref="B2:N1377"/>
  <sheetViews>
    <sheetView showGridLines="0" showZeros="0" tabSelected="1" topLeftCell="A1015" zoomScaleNormal="100" zoomScaleSheetLayoutView="120" workbookViewId="0">
      <selection activeCell="L1360" sqref="L1:M1360"/>
    </sheetView>
  </sheetViews>
  <sheetFormatPr defaultColWidth="11.44140625" defaultRowHeight="13.2"/>
  <cols>
    <col min="1" max="1" width="11.44140625" style="35"/>
    <col min="2" max="2" width="9.109375" style="36" customWidth="1"/>
    <col min="3" max="3" width="9.44140625" style="35" customWidth="1"/>
    <col min="4" max="4" width="16.6640625" style="35" customWidth="1"/>
    <col min="5" max="5" width="15.6640625" style="35" customWidth="1"/>
    <col min="6" max="6" width="13.33203125" style="35" customWidth="1"/>
    <col min="7" max="7" width="11.6640625" style="35" customWidth="1"/>
    <col min="8" max="8" width="5.33203125" style="35" customWidth="1"/>
    <col min="9" max="9" width="10" style="42" customWidth="1"/>
    <col min="10" max="10" width="8.88671875" style="35" customWidth="1"/>
    <col min="11" max="11" width="12.109375" style="35" customWidth="1"/>
    <col min="12" max="12" width="8.6640625" style="35" customWidth="1"/>
    <col min="13" max="13" width="13.44140625" style="35" customWidth="1"/>
    <col min="14" max="16384" width="11.44140625" style="35"/>
  </cols>
  <sheetData>
    <row r="2" spans="2:12" s="37" customFormat="1" ht="62.25" customHeight="1">
      <c r="B2" s="379"/>
      <c r="C2" s="379"/>
      <c r="D2" s="361" t="s">
        <v>0</v>
      </c>
      <c r="E2" s="362"/>
      <c r="F2" s="362"/>
      <c r="G2" s="363" t="s">
        <v>1</v>
      </c>
      <c r="H2" s="364"/>
      <c r="I2" s="365"/>
    </row>
    <row r="3" spans="2:12" s="38" customFormat="1" ht="15.75" customHeight="1">
      <c r="B3" s="379"/>
      <c r="C3" s="379"/>
      <c r="D3" s="366"/>
      <c r="E3" s="366"/>
      <c r="F3" s="366"/>
      <c r="G3" s="367" t="s">
        <v>623</v>
      </c>
      <c r="H3" s="367"/>
      <c r="I3" s="368"/>
      <c r="K3" s="205"/>
    </row>
    <row r="4" spans="2:12" s="39" customFormat="1" ht="15.6">
      <c r="B4" s="379"/>
      <c r="C4" s="379"/>
      <c r="D4" s="43"/>
      <c r="E4" s="48"/>
      <c r="F4" s="48"/>
      <c r="G4" s="369" t="s">
        <v>652</v>
      </c>
      <c r="H4" s="369"/>
      <c r="I4" s="370"/>
      <c r="K4" s="60"/>
    </row>
    <row r="5" spans="2:12" s="39" customFormat="1" ht="21" customHeight="1">
      <c r="B5" s="44"/>
      <c r="D5" s="45"/>
      <c r="E5" s="209" t="s">
        <v>2</v>
      </c>
      <c r="F5" s="49"/>
      <c r="G5" s="50"/>
      <c r="H5" s="50"/>
      <c r="I5" s="53"/>
    </row>
    <row r="6" spans="2:12" ht="18" customHeight="1">
      <c r="B6" s="371" t="s">
        <v>627</v>
      </c>
      <c r="C6" s="372"/>
      <c r="D6" s="372"/>
      <c r="E6" s="372"/>
      <c r="F6" s="372"/>
      <c r="G6" s="373" t="s">
        <v>3</v>
      </c>
      <c r="H6" s="373"/>
      <c r="I6" s="374"/>
    </row>
    <row r="7" spans="2:12" ht="18" customHeight="1">
      <c r="B7" s="375" t="s">
        <v>202</v>
      </c>
      <c r="C7" s="376"/>
      <c r="D7" s="376"/>
      <c r="E7" s="376"/>
      <c r="F7" s="61"/>
      <c r="G7" s="196" t="s">
        <v>4</v>
      </c>
      <c r="H7" s="377" t="s">
        <v>5</v>
      </c>
      <c r="I7" s="378"/>
    </row>
    <row r="8" spans="2:12" ht="8.25" customHeight="1">
      <c r="B8" s="46"/>
      <c r="C8" s="47"/>
      <c r="D8" s="47"/>
      <c r="E8" s="47"/>
      <c r="F8" s="47"/>
      <c r="G8" s="47"/>
      <c r="H8" s="47"/>
      <c r="I8" s="54"/>
    </row>
    <row r="9" spans="2:12" s="40" customFormat="1" ht="15" customHeight="1">
      <c r="B9" s="380" t="s">
        <v>6</v>
      </c>
      <c r="C9" s="381" t="s">
        <v>7</v>
      </c>
      <c r="D9" s="381"/>
      <c r="E9" s="381"/>
      <c r="F9" s="381"/>
      <c r="G9" s="381"/>
      <c r="H9" s="381" t="s">
        <v>8</v>
      </c>
      <c r="I9" s="382" t="s">
        <v>9</v>
      </c>
      <c r="J9" s="381" t="s">
        <v>217</v>
      </c>
      <c r="K9" s="383" t="s">
        <v>218</v>
      </c>
    </row>
    <row r="10" spans="2:12" s="40" customFormat="1" ht="15" customHeight="1">
      <c r="B10" s="380"/>
      <c r="C10" s="381"/>
      <c r="D10" s="381"/>
      <c r="E10" s="381"/>
      <c r="F10" s="381"/>
      <c r="G10" s="381"/>
      <c r="H10" s="381"/>
      <c r="I10" s="382"/>
      <c r="J10" s="381"/>
      <c r="K10" s="383"/>
    </row>
    <row r="11" spans="2:12" s="40" customFormat="1" ht="9.4499999999999993" customHeight="1">
      <c r="B11" s="69" t="s">
        <v>10</v>
      </c>
      <c r="C11" s="324" t="s">
        <v>11</v>
      </c>
      <c r="D11" s="325"/>
      <c r="E11" s="325"/>
      <c r="F11" s="325"/>
      <c r="G11" s="326"/>
      <c r="H11" s="51"/>
      <c r="I11" s="114"/>
      <c r="J11" s="173"/>
      <c r="K11" s="174"/>
    </row>
    <row r="12" spans="2:12" s="40" customFormat="1" ht="9.4499999999999993" customHeight="1">
      <c r="B12" s="71">
        <v>173002</v>
      </c>
      <c r="C12" s="336" t="s">
        <v>219</v>
      </c>
      <c r="D12" s="337"/>
      <c r="E12" s="337"/>
      <c r="F12" s="337"/>
      <c r="G12" s="338"/>
      <c r="H12" s="72" t="s">
        <v>13</v>
      </c>
      <c r="I12" s="113">
        <v>8</v>
      </c>
      <c r="J12" s="179"/>
      <c r="K12" s="180">
        <f>J12*I12</f>
        <v>0</v>
      </c>
    </row>
    <row r="13" spans="2:12" s="40" customFormat="1" ht="9.4499999999999993" customHeight="1">
      <c r="B13" s="71" t="s">
        <v>158</v>
      </c>
      <c r="C13" s="296" t="s">
        <v>220</v>
      </c>
      <c r="D13" s="297"/>
      <c r="E13" s="297"/>
      <c r="F13" s="297"/>
      <c r="G13" s="298"/>
      <c r="H13" s="72"/>
      <c r="I13" s="113"/>
      <c r="J13" s="181"/>
      <c r="K13" s="182"/>
    </row>
    <row r="14" spans="2:12" s="40" customFormat="1" ht="9.4499999999999993" customHeight="1">
      <c r="B14" s="71" t="s">
        <v>12</v>
      </c>
      <c r="C14" s="336" t="s">
        <v>195</v>
      </c>
      <c r="D14" s="337"/>
      <c r="E14" s="337"/>
      <c r="F14" s="337"/>
      <c r="G14" s="338"/>
      <c r="H14" s="72" t="s">
        <v>13</v>
      </c>
      <c r="I14" s="113">
        <v>33</v>
      </c>
      <c r="J14" s="160"/>
      <c r="K14" s="161">
        <f>J14*I14</f>
        <v>0</v>
      </c>
      <c r="L14" s="122"/>
    </row>
    <row r="15" spans="2:12" s="40" customFormat="1" ht="9.4499999999999993" customHeight="1">
      <c r="B15" s="71"/>
      <c r="C15" s="296" t="s">
        <v>200</v>
      </c>
      <c r="D15" s="297"/>
      <c r="E15" s="297"/>
      <c r="F15" s="297"/>
      <c r="G15" s="298"/>
      <c r="H15" s="72"/>
      <c r="I15" s="113"/>
      <c r="J15" s="162"/>
      <c r="K15" s="161"/>
      <c r="L15" s="122"/>
    </row>
    <row r="16" spans="2:12" s="40" customFormat="1" ht="9.4499999999999993" customHeight="1">
      <c r="B16" s="71" t="s">
        <v>14</v>
      </c>
      <c r="C16" s="336" t="s">
        <v>15</v>
      </c>
      <c r="D16" s="337"/>
      <c r="E16" s="337"/>
      <c r="F16" s="337"/>
      <c r="G16" s="338"/>
      <c r="H16" s="72" t="s">
        <v>18</v>
      </c>
      <c r="I16" s="113">
        <v>102</v>
      </c>
      <c r="J16" s="160"/>
      <c r="K16" s="161">
        <f>J16*I16</f>
        <v>0</v>
      </c>
      <c r="L16" s="122"/>
    </row>
    <row r="17" spans="2:12" s="40" customFormat="1" ht="9.4499999999999993" customHeight="1">
      <c r="B17" s="71"/>
      <c r="C17" s="296" t="s">
        <v>201</v>
      </c>
      <c r="D17" s="297"/>
      <c r="E17" s="297"/>
      <c r="F17" s="297"/>
      <c r="G17" s="298"/>
      <c r="H17" s="72"/>
      <c r="I17" s="113"/>
      <c r="J17" s="162"/>
      <c r="K17" s="163"/>
      <c r="L17" s="122"/>
    </row>
    <row r="18" spans="2:12" s="40" customFormat="1" ht="9.4499999999999993" customHeight="1">
      <c r="B18" s="155"/>
      <c r="C18" s="157"/>
      <c r="D18" s="158"/>
      <c r="E18" s="158"/>
      <c r="F18" s="158"/>
      <c r="G18" s="159"/>
      <c r="H18" s="299" t="s">
        <v>216</v>
      </c>
      <c r="I18" s="300"/>
      <c r="J18" s="301">
        <f>SUM(K12,K14,K16)</f>
        <v>0</v>
      </c>
      <c r="K18" s="302"/>
      <c r="L18" s="122"/>
    </row>
    <row r="19" spans="2:12" s="40" customFormat="1" ht="9.4499999999999993" customHeight="1">
      <c r="B19" s="244"/>
      <c r="C19" s="303"/>
      <c r="D19" s="304"/>
      <c r="E19" s="304"/>
      <c r="F19" s="304"/>
      <c r="G19" s="305"/>
      <c r="H19" s="306" t="s">
        <v>216</v>
      </c>
      <c r="I19" s="307"/>
      <c r="J19" s="308">
        <f>SUM(J18)</f>
        <v>0</v>
      </c>
      <c r="K19" s="309"/>
      <c r="L19" s="122"/>
    </row>
    <row r="20" spans="2:12" s="40" customFormat="1" ht="9.4499999999999993" customHeight="1">
      <c r="B20" s="177" t="s">
        <v>171</v>
      </c>
      <c r="C20" s="324" t="s">
        <v>203</v>
      </c>
      <c r="D20" s="325"/>
      <c r="E20" s="325"/>
      <c r="F20" s="325"/>
      <c r="G20" s="326"/>
      <c r="H20" s="51"/>
      <c r="I20" s="114"/>
      <c r="J20" s="171"/>
      <c r="K20" s="172"/>
      <c r="L20" s="122"/>
    </row>
    <row r="21" spans="2:12" s="40" customFormat="1" ht="9.4499999999999993" customHeight="1">
      <c r="B21" s="152"/>
      <c r="C21" s="321" t="s">
        <v>621</v>
      </c>
      <c r="D21" s="322"/>
      <c r="E21" s="322"/>
      <c r="F21" s="322"/>
      <c r="G21" s="323"/>
      <c r="H21" s="153"/>
      <c r="I21" s="154"/>
      <c r="J21" s="175"/>
      <c r="K21" s="176"/>
      <c r="L21" s="122"/>
    </row>
    <row r="22" spans="2:12" s="40" customFormat="1" ht="9.4499999999999993" customHeight="1">
      <c r="B22" s="71">
        <v>175021</v>
      </c>
      <c r="C22" s="296" t="s">
        <v>622</v>
      </c>
      <c r="D22" s="297"/>
      <c r="E22" s="297"/>
      <c r="F22" s="297"/>
      <c r="G22" s="298"/>
      <c r="H22" s="156" t="s">
        <v>38</v>
      </c>
      <c r="I22" s="116">
        <v>5.88</v>
      </c>
      <c r="J22" s="162"/>
      <c r="K22" s="161">
        <f>J22*I22</f>
        <v>0</v>
      </c>
      <c r="L22" s="122"/>
    </row>
    <row r="23" spans="2:12" s="40" customFormat="1" ht="9.4499999999999993" customHeight="1">
      <c r="B23" s="155" t="s">
        <v>39</v>
      </c>
      <c r="C23" s="296" t="s">
        <v>625</v>
      </c>
      <c r="D23" s="297"/>
      <c r="E23" s="297"/>
      <c r="F23" s="297"/>
      <c r="G23" s="298"/>
      <c r="H23" s="156"/>
      <c r="I23" s="116"/>
      <c r="J23" s="162"/>
      <c r="K23" s="163"/>
      <c r="L23" s="122"/>
    </row>
    <row r="24" spans="2:12" s="40" customFormat="1" ht="9.4499999999999993" customHeight="1">
      <c r="B24" s="71">
        <v>10107</v>
      </c>
      <c r="C24" s="296" t="s">
        <v>624</v>
      </c>
      <c r="D24" s="297"/>
      <c r="E24" s="297"/>
      <c r="F24" s="297"/>
      <c r="G24" s="298"/>
      <c r="H24" s="156" t="s">
        <v>38</v>
      </c>
      <c r="I24" s="116">
        <v>7.65</v>
      </c>
      <c r="J24" s="162"/>
      <c r="K24" s="161">
        <f>J24*I24</f>
        <v>0</v>
      </c>
      <c r="L24" s="122"/>
    </row>
    <row r="25" spans="2:12" s="40" customFormat="1" ht="9.4499999999999993" customHeight="1">
      <c r="B25" s="155" t="s">
        <v>39</v>
      </c>
      <c r="C25" s="296" t="s">
        <v>626</v>
      </c>
      <c r="D25" s="297"/>
      <c r="E25" s="297"/>
      <c r="F25" s="297"/>
      <c r="G25" s="298"/>
      <c r="H25" s="156"/>
      <c r="I25" s="116"/>
      <c r="J25" s="162"/>
      <c r="K25" s="163"/>
      <c r="L25" s="122"/>
    </row>
    <row r="26" spans="2:12" s="40" customFormat="1" ht="9.4499999999999993" customHeight="1">
      <c r="B26" s="152"/>
      <c r="C26" s="321" t="s">
        <v>620</v>
      </c>
      <c r="D26" s="322"/>
      <c r="E26" s="322"/>
      <c r="F26" s="322"/>
      <c r="G26" s="323"/>
      <c r="H26" s="153"/>
      <c r="I26" s="154"/>
      <c r="J26" s="175"/>
      <c r="K26" s="176"/>
      <c r="L26" s="122"/>
    </row>
    <row r="27" spans="2:12" s="40" customFormat="1" ht="9.4499999999999993" customHeight="1">
      <c r="B27" s="73" t="s">
        <v>174</v>
      </c>
      <c r="C27" s="336" t="s">
        <v>96</v>
      </c>
      <c r="D27" s="337"/>
      <c r="E27" s="337"/>
      <c r="F27" s="337"/>
      <c r="G27" s="338"/>
      <c r="H27" s="74" t="s">
        <v>47</v>
      </c>
      <c r="I27" s="115">
        <v>8752</v>
      </c>
      <c r="J27" s="160"/>
      <c r="K27" s="161">
        <f>J27*I27</f>
        <v>0</v>
      </c>
      <c r="L27" s="122"/>
    </row>
    <row r="28" spans="2:12" s="40" customFormat="1" ht="9.4499999999999993" customHeight="1">
      <c r="B28" s="155" t="s">
        <v>48</v>
      </c>
      <c r="C28" s="296" t="s">
        <v>397</v>
      </c>
      <c r="D28" s="297"/>
      <c r="E28" s="297"/>
      <c r="F28" s="297"/>
      <c r="G28" s="298"/>
      <c r="H28" s="150"/>
      <c r="I28" s="151"/>
      <c r="J28" s="162"/>
      <c r="K28" s="163"/>
      <c r="L28" s="122"/>
    </row>
    <row r="29" spans="2:12" s="40" customFormat="1" ht="9.4499999999999993" customHeight="1">
      <c r="B29" s="155" t="s">
        <v>176</v>
      </c>
      <c r="C29" s="336" t="s">
        <v>175</v>
      </c>
      <c r="D29" s="337"/>
      <c r="E29" s="337"/>
      <c r="F29" s="337"/>
      <c r="G29" s="338"/>
      <c r="H29" s="156" t="s">
        <v>47</v>
      </c>
      <c r="I29" s="116">
        <v>409</v>
      </c>
      <c r="J29" s="160"/>
      <c r="K29" s="161">
        <f>J29*I29</f>
        <v>0</v>
      </c>
      <c r="L29" s="122"/>
    </row>
    <row r="30" spans="2:12" s="40" customFormat="1" ht="9.4499999999999993" customHeight="1">
      <c r="B30" s="155" t="s">
        <v>48</v>
      </c>
      <c r="C30" s="296" t="s">
        <v>398</v>
      </c>
      <c r="D30" s="297"/>
      <c r="E30" s="297"/>
      <c r="F30" s="297"/>
      <c r="G30" s="298"/>
      <c r="H30" s="156"/>
      <c r="I30" s="116"/>
      <c r="J30" s="162"/>
      <c r="K30" s="163"/>
      <c r="L30" s="122"/>
    </row>
    <row r="31" spans="2:12" s="40" customFormat="1" ht="9.4499999999999993" customHeight="1">
      <c r="B31" s="73" t="s">
        <v>173</v>
      </c>
      <c r="C31" s="336" t="s">
        <v>172</v>
      </c>
      <c r="D31" s="337"/>
      <c r="E31" s="337"/>
      <c r="F31" s="337"/>
      <c r="G31" s="338"/>
      <c r="H31" s="74"/>
      <c r="I31" s="115"/>
      <c r="J31" s="162"/>
      <c r="K31" s="163"/>
      <c r="L31" s="122"/>
    </row>
    <row r="32" spans="2:12" s="40" customFormat="1" ht="9.4499999999999993" customHeight="1">
      <c r="B32" s="73" t="s">
        <v>48</v>
      </c>
      <c r="C32" s="296" t="s">
        <v>205</v>
      </c>
      <c r="D32" s="297"/>
      <c r="E32" s="297"/>
      <c r="F32" s="297"/>
      <c r="G32" s="298"/>
      <c r="H32" s="74" t="s">
        <v>38</v>
      </c>
      <c r="I32" s="115">
        <v>61.68</v>
      </c>
      <c r="J32" s="160"/>
      <c r="K32" s="161">
        <f>J32*I32</f>
        <v>0</v>
      </c>
      <c r="L32" s="122"/>
    </row>
    <row r="33" spans="2:12" s="40" customFormat="1" ht="9.4499999999999993" customHeight="1">
      <c r="B33" s="155"/>
      <c r="C33" s="296" t="s">
        <v>206</v>
      </c>
      <c r="D33" s="297"/>
      <c r="E33" s="297"/>
      <c r="F33" s="297"/>
      <c r="G33" s="298"/>
      <c r="H33" s="156"/>
      <c r="I33" s="116"/>
      <c r="J33" s="160"/>
      <c r="K33" s="161"/>
      <c r="L33" s="122"/>
    </row>
    <row r="34" spans="2:12" s="40" customFormat="1" ht="9.4499999999999993" customHeight="1">
      <c r="B34" s="155"/>
      <c r="C34" s="296" t="s">
        <v>392</v>
      </c>
      <c r="D34" s="297"/>
      <c r="E34" s="297"/>
      <c r="F34" s="297"/>
      <c r="G34" s="298"/>
      <c r="H34" s="156"/>
      <c r="I34" s="116"/>
      <c r="J34" s="160"/>
      <c r="K34" s="161"/>
      <c r="L34" s="122"/>
    </row>
    <row r="35" spans="2:12" s="40" customFormat="1" ht="9.4499999999999993" customHeight="1">
      <c r="B35" s="155"/>
      <c r="C35" s="296" t="s">
        <v>393</v>
      </c>
      <c r="D35" s="297"/>
      <c r="E35" s="297"/>
      <c r="F35" s="297"/>
      <c r="G35" s="298"/>
      <c r="H35" s="156"/>
      <c r="I35" s="116"/>
      <c r="J35" s="160"/>
      <c r="K35" s="161"/>
      <c r="L35" s="122"/>
    </row>
    <row r="36" spans="2:12" s="40" customFormat="1" ht="9.4499999999999993" customHeight="1">
      <c r="B36" s="73">
        <v>30117</v>
      </c>
      <c r="C36" s="336" t="s">
        <v>224</v>
      </c>
      <c r="D36" s="337"/>
      <c r="E36" s="337"/>
      <c r="F36" s="337"/>
      <c r="G36" s="338"/>
      <c r="H36" s="156" t="s">
        <v>13</v>
      </c>
      <c r="I36" s="116">
        <v>706.55</v>
      </c>
      <c r="J36" s="160"/>
      <c r="K36" s="161">
        <f>J36*I36</f>
        <v>0</v>
      </c>
      <c r="L36" s="122"/>
    </row>
    <row r="37" spans="2:12" s="40" customFormat="1" ht="9.4499999999999993" customHeight="1">
      <c r="B37" s="155" t="s">
        <v>39</v>
      </c>
      <c r="C37" s="296" t="s">
        <v>403</v>
      </c>
      <c r="D37" s="297"/>
      <c r="E37" s="297"/>
      <c r="F37" s="297"/>
      <c r="G37" s="298"/>
      <c r="H37" s="156"/>
      <c r="I37" s="116"/>
      <c r="J37" s="160"/>
      <c r="K37" s="161"/>
      <c r="L37" s="122"/>
    </row>
    <row r="38" spans="2:12" s="40" customFormat="1" ht="9.4499999999999993" customHeight="1">
      <c r="B38" s="73">
        <v>30421</v>
      </c>
      <c r="C38" s="336" t="s">
        <v>207</v>
      </c>
      <c r="D38" s="337"/>
      <c r="E38" s="337"/>
      <c r="F38" s="337"/>
      <c r="G38" s="338"/>
      <c r="H38" s="156" t="s">
        <v>13</v>
      </c>
      <c r="I38" s="116">
        <v>908.42</v>
      </c>
      <c r="J38" s="160"/>
      <c r="K38" s="161">
        <f>J38*I38</f>
        <v>0</v>
      </c>
      <c r="L38" s="122"/>
    </row>
    <row r="39" spans="2:12" s="40" customFormat="1" ht="9.4499999999999993" customHeight="1">
      <c r="B39" s="155" t="s">
        <v>208</v>
      </c>
      <c r="C39" s="296" t="s">
        <v>394</v>
      </c>
      <c r="D39" s="297"/>
      <c r="E39" s="297"/>
      <c r="F39" s="297"/>
      <c r="G39" s="298"/>
      <c r="H39" s="156"/>
      <c r="I39" s="116"/>
      <c r="J39" s="160"/>
      <c r="K39" s="161"/>
      <c r="L39" s="122"/>
    </row>
    <row r="40" spans="2:12" s="40" customFormat="1" ht="9.4499999999999993" customHeight="1">
      <c r="B40" s="73" t="s">
        <v>212</v>
      </c>
      <c r="C40" s="336" t="s">
        <v>211</v>
      </c>
      <c r="D40" s="337"/>
      <c r="E40" s="337"/>
      <c r="F40" s="337"/>
      <c r="G40" s="338"/>
      <c r="H40" s="156" t="s">
        <v>13</v>
      </c>
      <c r="I40" s="116">
        <v>908.42</v>
      </c>
      <c r="J40" s="160"/>
      <c r="K40" s="161">
        <f>J40*I40</f>
        <v>0</v>
      </c>
      <c r="L40" s="122"/>
    </row>
    <row r="41" spans="2:12" s="40" customFormat="1" ht="9.4499999999999993" customHeight="1">
      <c r="B41" s="155" t="s">
        <v>48</v>
      </c>
      <c r="C41" s="296" t="s">
        <v>214</v>
      </c>
      <c r="D41" s="297"/>
      <c r="E41" s="297"/>
      <c r="F41" s="297"/>
      <c r="G41" s="298"/>
      <c r="H41" s="156"/>
      <c r="I41" s="116"/>
      <c r="J41" s="160"/>
      <c r="K41" s="161"/>
      <c r="L41" s="122"/>
    </row>
    <row r="42" spans="2:12" s="40" customFormat="1" ht="9.4499999999999993" customHeight="1">
      <c r="B42" s="155" t="s">
        <v>213</v>
      </c>
      <c r="C42" s="336" t="s">
        <v>222</v>
      </c>
      <c r="D42" s="337"/>
      <c r="E42" s="337"/>
      <c r="F42" s="337"/>
      <c r="G42" s="338"/>
      <c r="H42" s="156" t="s">
        <v>13</v>
      </c>
      <c r="I42" s="116">
        <v>1068.33</v>
      </c>
      <c r="J42" s="160"/>
      <c r="K42" s="161">
        <f>J42*I42</f>
        <v>0</v>
      </c>
      <c r="L42" s="122"/>
    </row>
    <row r="43" spans="2:12" s="40" customFormat="1" ht="9.4499999999999993" customHeight="1">
      <c r="B43" s="155" t="s">
        <v>48</v>
      </c>
      <c r="C43" s="296" t="s">
        <v>396</v>
      </c>
      <c r="D43" s="297"/>
      <c r="E43" s="297"/>
      <c r="F43" s="297"/>
      <c r="G43" s="298"/>
      <c r="H43" s="156"/>
      <c r="I43" s="116"/>
      <c r="J43" s="160"/>
      <c r="K43" s="161"/>
      <c r="L43" s="122"/>
    </row>
    <row r="44" spans="2:12" s="40" customFormat="1" ht="9.4499999999999993" customHeight="1">
      <c r="B44" s="73" t="s">
        <v>178</v>
      </c>
      <c r="C44" s="336" t="s">
        <v>177</v>
      </c>
      <c r="D44" s="337"/>
      <c r="E44" s="337"/>
      <c r="F44" s="337"/>
      <c r="G44" s="338"/>
      <c r="H44" s="74" t="s">
        <v>67</v>
      </c>
      <c r="I44" s="115">
        <v>3322.5</v>
      </c>
      <c r="J44" s="160"/>
      <c r="K44" s="161">
        <f>J44*I44</f>
        <v>0</v>
      </c>
      <c r="L44" s="122"/>
    </row>
    <row r="45" spans="2:12" s="40" customFormat="1" ht="9.4499999999999993" customHeight="1">
      <c r="B45" s="73"/>
      <c r="C45" s="296" t="s">
        <v>395</v>
      </c>
      <c r="D45" s="297"/>
      <c r="E45" s="297"/>
      <c r="F45" s="297"/>
      <c r="G45" s="298"/>
      <c r="H45" s="74"/>
      <c r="I45" s="115"/>
      <c r="J45" s="162"/>
      <c r="K45" s="163"/>
      <c r="L45" s="122"/>
    </row>
    <row r="46" spans="2:12" s="40" customFormat="1" ht="9.4499999999999993" customHeight="1">
      <c r="B46" s="73" t="s">
        <v>212</v>
      </c>
      <c r="C46" s="336" t="s">
        <v>211</v>
      </c>
      <c r="D46" s="337"/>
      <c r="E46" s="337"/>
      <c r="F46" s="337"/>
      <c r="G46" s="338"/>
      <c r="H46" s="156" t="s">
        <v>13</v>
      </c>
      <c r="I46" s="116">
        <v>908.42</v>
      </c>
      <c r="J46" s="160"/>
      <c r="K46" s="161">
        <f>J46*I46</f>
        <v>0</v>
      </c>
      <c r="L46" s="122"/>
    </row>
    <row r="47" spans="2:12" s="40" customFormat="1" ht="9.4499999999999993" customHeight="1">
      <c r="B47" s="155" t="s">
        <v>48</v>
      </c>
      <c r="C47" s="296" t="s">
        <v>215</v>
      </c>
      <c r="D47" s="297"/>
      <c r="E47" s="297"/>
      <c r="F47" s="297"/>
      <c r="G47" s="298"/>
      <c r="H47" s="156"/>
      <c r="I47" s="116"/>
      <c r="J47" s="160"/>
      <c r="K47" s="161"/>
      <c r="L47" s="122"/>
    </row>
    <row r="48" spans="2:12" s="40" customFormat="1" ht="9.4499999999999993" customHeight="1">
      <c r="B48" s="152"/>
      <c r="C48" s="321" t="s">
        <v>204</v>
      </c>
      <c r="D48" s="322"/>
      <c r="E48" s="322"/>
      <c r="F48" s="322"/>
      <c r="G48" s="323"/>
      <c r="H48" s="153"/>
      <c r="I48" s="154"/>
      <c r="J48" s="175"/>
      <c r="K48" s="176"/>
      <c r="L48" s="122"/>
    </row>
    <row r="49" spans="2:12" s="40" customFormat="1" ht="9.4499999999999993" customHeight="1">
      <c r="B49" s="73" t="s">
        <v>174</v>
      </c>
      <c r="C49" s="336" t="s">
        <v>96</v>
      </c>
      <c r="D49" s="337"/>
      <c r="E49" s="337"/>
      <c r="F49" s="337"/>
      <c r="G49" s="338"/>
      <c r="H49" s="74" t="s">
        <v>47</v>
      </c>
      <c r="I49" s="115">
        <v>5025</v>
      </c>
      <c r="J49" s="160"/>
      <c r="K49" s="161">
        <f>J49*I49</f>
        <v>0</v>
      </c>
      <c r="L49" s="122"/>
    </row>
    <row r="50" spans="2:12" s="40" customFormat="1" ht="9.4499999999999993" customHeight="1">
      <c r="B50" s="155" t="s">
        <v>48</v>
      </c>
      <c r="C50" s="296" t="s">
        <v>399</v>
      </c>
      <c r="D50" s="297"/>
      <c r="E50" s="297"/>
      <c r="F50" s="297"/>
      <c r="G50" s="298"/>
      <c r="H50" s="150"/>
      <c r="I50" s="151"/>
      <c r="J50" s="162"/>
      <c r="K50" s="163"/>
      <c r="L50" s="122"/>
    </row>
    <row r="51" spans="2:12" s="40" customFormat="1" ht="9.4499999999999993" customHeight="1">
      <c r="B51" s="155" t="s">
        <v>176</v>
      </c>
      <c r="C51" s="336" t="s">
        <v>175</v>
      </c>
      <c r="D51" s="337"/>
      <c r="E51" s="337"/>
      <c r="F51" s="337"/>
      <c r="G51" s="338"/>
      <c r="H51" s="156" t="s">
        <v>47</v>
      </c>
      <c r="I51" s="116">
        <v>575</v>
      </c>
      <c r="J51" s="160"/>
      <c r="K51" s="161">
        <f>J51*I51</f>
        <v>0</v>
      </c>
      <c r="L51" s="122"/>
    </row>
    <row r="52" spans="2:12" s="40" customFormat="1" ht="9.4499999999999993" customHeight="1">
      <c r="B52" s="155" t="s">
        <v>48</v>
      </c>
      <c r="C52" s="296" t="s">
        <v>400</v>
      </c>
      <c r="D52" s="297"/>
      <c r="E52" s="297"/>
      <c r="F52" s="297"/>
      <c r="G52" s="298"/>
      <c r="H52" s="156"/>
      <c r="I52" s="116"/>
      <c r="J52" s="162"/>
      <c r="K52" s="163"/>
      <c r="L52" s="122"/>
    </row>
    <row r="53" spans="2:12" s="40" customFormat="1" ht="9.4499999999999993" customHeight="1">
      <c r="B53" s="73" t="s">
        <v>173</v>
      </c>
      <c r="C53" s="336" t="s">
        <v>172</v>
      </c>
      <c r="D53" s="337"/>
      <c r="E53" s="337"/>
      <c r="F53" s="337"/>
      <c r="G53" s="338"/>
      <c r="H53" s="74"/>
      <c r="I53" s="115"/>
      <c r="J53" s="162"/>
      <c r="K53" s="163"/>
      <c r="L53" s="122"/>
    </row>
    <row r="54" spans="2:12" s="40" customFormat="1" ht="9.4499999999999993" customHeight="1">
      <c r="B54" s="73" t="s">
        <v>48</v>
      </c>
      <c r="C54" s="296" t="s">
        <v>209</v>
      </c>
      <c r="D54" s="297"/>
      <c r="E54" s="297"/>
      <c r="F54" s="297"/>
      <c r="G54" s="298"/>
      <c r="H54" s="74" t="s">
        <v>38</v>
      </c>
      <c r="I54" s="115">
        <v>50.77</v>
      </c>
      <c r="J54" s="160"/>
      <c r="K54" s="161">
        <f>J54*I54</f>
        <v>0</v>
      </c>
      <c r="L54" s="122"/>
    </row>
    <row r="55" spans="2:12" s="40" customFormat="1" ht="9.4499999999999993" customHeight="1">
      <c r="B55" s="155"/>
      <c r="C55" s="296" t="s">
        <v>210</v>
      </c>
      <c r="D55" s="297"/>
      <c r="E55" s="297"/>
      <c r="F55" s="297"/>
      <c r="G55" s="298"/>
      <c r="H55" s="156"/>
      <c r="I55" s="116"/>
      <c r="J55" s="160"/>
      <c r="K55" s="161"/>
      <c r="L55" s="122"/>
    </row>
    <row r="56" spans="2:12" s="40" customFormat="1" ht="9.4499999999999993" customHeight="1">
      <c r="B56" s="155"/>
      <c r="C56" s="296" t="s">
        <v>401</v>
      </c>
      <c r="D56" s="297"/>
      <c r="E56" s="297"/>
      <c r="F56" s="297"/>
      <c r="G56" s="298"/>
      <c r="H56" s="156"/>
      <c r="I56" s="116"/>
      <c r="J56" s="160"/>
      <c r="K56" s="161"/>
      <c r="L56" s="122"/>
    </row>
    <row r="57" spans="2:12" s="40" customFormat="1" ht="9.4499999999999993" customHeight="1">
      <c r="B57" s="155"/>
      <c r="C57" s="296" t="s">
        <v>402</v>
      </c>
      <c r="D57" s="297"/>
      <c r="E57" s="297"/>
      <c r="F57" s="297"/>
      <c r="G57" s="298"/>
      <c r="H57" s="156"/>
      <c r="I57" s="116"/>
      <c r="J57" s="160"/>
      <c r="K57" s="161"/>
      <c r="L57" s="122"/>
    </row>
    <row r="58" spans="2:12" s="40" customFormat="1" ht="9.4499999999999993" customHeight="1">
      <c r="B58" s="152"/>
      <c r="C58" s="321" t="s">
        <v>424</v>
      </c>
      <c r="D58" s="322"/>
      <c r="E58" s="322"/>
      <c r="F58" s="322"/>
      <c r="G58" s="323"/>
      <c r="H58" s="153"/>
      <c r="I58" s="154"/>
      <c r="J58" s="175"/>
      <c r="K58" s="176"/>
      <c r="L58" s="122"/>
    </row>
    <row r="59" spans="2:12" s="40" customFormat="1" ht="9.4499999999999993" customHeight="1">
      <c r="B59" s="73" t="s">
        <v>174</v>
      </c>
      <c r="C59" s="336" t="s">
        <v>96</v>
      </c>
      <c r="D59" s="337"/>
      <c r="E59" s="337"/>
      <c r="F59" s="337"/>
      <c r="G59" s="338"/>
      <c r="H59" s="74" t="s">
        <v>47</v>
      </c>
      <c r="I59" s="115">
        <v>608</v>
      </c>
      <c r="J59" s="160"/>
      <c r="K59" s="161">
        <f>J59*I59</f>
        <v>0</v>
      </c>
      <c r="L59" s="122"/>
    </row>
    <row r="60" spans="2:12" s="40" customFormat="1" ht="9.4499999999999993" customHeight="1">
      <c r="B60" s="155" t="s">
        <v>48</v>
      </c>
      <c r="C60" s="296" t="s">
        <v>471</v>
      </c>
      <c r="D60" s="297"/>
      <c r="E60" s="297"/>
      <c r="F60" s="297"/>
      <c r="G60" s="298"/>
      <c r="H60" s="150"/>
      <c r="I60" s="151"/>
      <c r="J60" s="162"/>
      <c r="K60" s="163"/>
      <c r="L60" s="122"/>
    </row>
    <row r="61" spans="2:12" s="40" customFormat="1" ht="9.4499999999999993" customHeight="1">
      <c r="B61" s="73" t="s">
        <v>173</v>
      </c>
      <c r="C61" s="336" t="s">
        <v>172</v>
      </c>
      <c r="D61" s="337"/>
      <c r="E61" s="337"/>
      <c r="F61" s="337"/>
      <c r="G61" s="338"/>
      <c r="H61" s="74" t="s">
        <v>38</v>
      </c>
      <c r="I61" s="115">
        <v>5.04</v>
      </c>
      <c r="J61" s="160"/>
      <c r="K61" s="161">
        <f>J61*I61</f>
        <v>0</v>
      </c>
      <c r="L61" s="122"/>
    </row>
    <row r="62" spans="2:12" s="40" customFormat="1" ht="9.4499999999999993" customHeight="1">
      <c r="B62" s="73" t="s">
        <v>48</v>
      </c>
      <c r="C62" s="296" t="s">
        <v>539</v>
      </c>
      <c r="D62" s="297"/>
      <c r="E62" s="297"/>
      <c r="F62" s="297"/>
      <c r="G62" s="298"/>
      <c r="H62" s="74"/>
      <c r="I62" s="115"/>
      <c r="J62" s="160"/>
      <c r="K62" s="161"/>
      <c r="L62" s="122"/>
    </row>
    <row r="63" spans="2:12" s="40" customFormat="1" ht="9.4499999999999993" customHeight="1">
      <c r="B63" s="254">
        <v>30421</v>
      </c>
      <c r="C63" s="384" t="s">
        <v>207</v>
      </c>
      <c r="D63" s="385"/>
      <c r="E63" s="385"/>
      <c r="F63" s="385"/>
      <c r="G63" s="386"/>
      <c r="H63" s="255" t="s">
        <v>13</v>
      </c>
      <c r="I63" s="256">
        <v>1060.33</v>
      </c>
      <c r="J63" s="257"/>
      <c r="K63" s="258">
        <f>J63*I63</f>
        <v>0</v>
      </c>
      <c r="L63" s="122"/>
    </row>
    <row r="64" spans="2:12" s="40" customFormat="1" ht="9.4499999999999993" customHeight="1">
      <c r="B64" s="259" t="s">
        <v>208</v>
      </c>
      <c r="C64" s="351" t="s">
        <v>223</v>
      </c>
      <c r="D64" s="352"/>
      <c r="E64" s="352"/>
      <c r="F64" s="352"/>
      <c r="G64" s="353"/>
      <c r="H64" s="255"/>
      <c r="I64" s="256"/>
      <c r="J64" s="257"/>
      <c r="K64" s="258"/>
      <c r="L64" s="122"/>
    </row>
    <row r="65" spans="2:13" s="40" customFormat="1" ht="9.4499999999999993" customHeight="1">
      <c r="B65" s="155"/>
      <c r="C65" s="296"/>
      <c r="D65" s="297"/>
      <c r="E65" s="297"/>
      <c r="F65" s="297"/>
      <c r="G65" s="298"/>
      <c r="H65" s="299" t="s">
        <v>216</v>
      </c>
      <c r="I65" s="300"/>
      <c r="J65" s="301">
        <f>SUM(K22:K64)</f>
        <v>0</v>
      </c>
      <c r="K65" s="302"/>
      <c r="L65" s="122"/>
    </row>
    <row r="66" spans="2:13" s="40" customFormat="1" ht="9.4499999999999993" customHeight="1">
      <c r="B66" s="244"/>
      <c r="C66" s="303"/>
      <c r="D66" s="304"/>
      <c r="E66" s="304"/>
      <c r="F66" s="304"/>
      <c r="G66" s="305"/>
      <c r="H66" s="306" t="s">
        <v>216</v>
      </c>
      <c r="I66" s="307"/>
      <c r="J66" s="308">
        <f>SUM(J65)</f>
        <v>0</v>
      </c>
      <c r="K66" s="309"/>
      <c r="L66" s="122"/>
    </row>
    <row r="67" spans="2:13" s="40" customFormat="1" ht="9.4499999999999993" customHeight="1">
      <c r="B67" s="240" t="s">
        <v>46</v>
      </c>
      <c r="C67" s="324" t="s">
        <v>27</v>
      </c>
      <c r="D67" s="325"/>
      <c r="E67" s="325"/>
      <c r="F67" s="325"/>
      <c r="G67" s="326"/>
      <c r="H67" s="52"/>
      <c r="I67" s="118"/>
      <c r="J67" s="171"/>
      <c r="K67" s="174"/>
      <c r="L67" s="122"/>
    </row>
    <row r="68" spans="2:13" s="40" customFormat="1" ht="9.4499999999999993" customHeight="1">
      <c r="B68" s="152"/>
      <c r="C68" s="321" t="s">
        <v>442</v>
      </c>
      <c r="D68" s="322"/>
      <c r="E68" s="322"/>
      <c r="F68" s="322"/>
      <c r="G68" s="323"/>
      <c r="H68" s="153"/>
      <c r="I68" s="154"/>
      <c r="J68" s="175"/>
      <c r="K68" s="176"/>
      <c r="L68" s="122"/>
    </row>
    <row r="69" spans="2:13" s="40" customFormat="1" ht="9.4499999999999993" customHeight="1">
      <c r="B69" s="155"/>
      <c r="C69" s="296" t="s">
        <v>443</v>
      </c>
      <c r="D69" s="297"/>
      <c r="E69" s="297"/>
      <c r="F69" s="297"/>
      <c r="G69" s="298"/>
      <c r="H69" s="156"/>
      <c r="I69" s="116"/>
      <c r="J69" s="162"/>
      <c r="K69" s="163"/>
      <c r="L69" s="122"/>
    </row>
    <row r="70" spans="2:13" s="40" customFormat="1" ht="9.4499999999999993" customHeight="1">
      <c r="B70" s="73">
        <v>60118</v>
      </c>
      <c r="C70" s="296" t="s">
        <v>444</v>
      </c>
      <c r="D70" s="297"/>
      <c r="E70" s="297"/>
      <c r="F70" s="297"/>
      <c r="G70" s="298"/>
      <c r="H70" s="156" t="s">
        <v>13</v>
      </c>
      <c r="I70" s="116">
        <v>62.3</v>
      </c>
      <c r="J70" s="162"/>
      <c r="K70" s="183">
        <f>J70*I70</f>
        <v>0</v>
      </c>
      <c r="L70" s="122"/>
    </row>
    <row r="71" spans="2:13" s="40" customFormat="1" ht="9.4499999999999993" customHeight="1">
      <c r="B71" s="155" t="s">
        <v>39</v>
      </c>
      <c r="C71" s="296" t="s">
        <v>564</v>
      </c>
      <c r="D71" s="297"/>
      <c r="E71" s="297"/>
      <c r="F71" s="297"/>
      <c r="G71" s="298"/>
      <c r="H71" s="156"/>
      <c r="I71" s="116"/>
      <c r="J71" s="162"/>
      <c r="K71" s="163"/>
      <c r="L71" s="122"/>
    </row>
    <row r="72" spans="2:13" s="40" customFormat="1" ht="9.4499999999999993" customHeight="1">
      <c r="B72" s="73">
        <v>68016</v>
      </c>
      <c r="C72" s="296" t="s">
        <v>445</v>
      </c>
      <c r="D72" s="297"/>
      <c r="E72" s="297"/>
      <c r="F72" s="297"/>
      <c r="G72" s="298"/>
      <c r="H72" s="156" t="s">
        <v>18</v>
      </c>
      <c r="I72" s="116">
        <v>453.32</v>
      </c>
      <c r="J72" s="162"/>
      <c r="K72" s="183">
        <f>J72*I72</f>
        <v>0</v>
      </c>
      <c r="L72" s="122"/>
    </row>
    <row r="73" spans="2:13" s="40" customFormat="1" ht="9.4499999999999993" customHeight="1">
      <c r="B73" s="155" t="s">
        <v>39</v>
      </c>
      <c r="C73" s="296" t="s">
        <v>449</v>
      </c>
      <c r="D73" s="297"/>
      <c r="E73" s="297"/>
      <c r="F73" s="297"/>
      <c r="G73" s="298"/>
      <c r="H73" s="156"/>
      <c r="I73" s="116"/>
      <c r="J73" s="162"/>
      <c r="K73" s="163"/>
      <c r="L73" s="122"/>
    </row>
    <row r="74" spans="2:13" s="40" customFormat="1" ht="9.4499999999999993" customHeight="1">
      <c r="B74" s="155" t="s">
        <v>447</v>
      </c>
      <c r="C74" s="296" t="s">
        <v>446</v>
      </c>
      <c r="D74" s="297"/>
      <c r="E74" s="297"/>
      <c r="F74" s="297"/>
      <c r="G74" s="298"/>
      <c r="H74" s="156" t="s">
        <v>18</v>
      </c>
      <c r="I74" s="116">
        <v>233.23</v>
      </c>
      <c r="J74" s="162"/>
      <c r="K74" s="183">
        <f>J74*I74</f>
        <v>0</v>
      </c>
      <c r="L74" s="122"/>
    </row>
    <row r="75" spans="2:13" s="40" customFormat="1" ht="9.4499999999999993" customHeight="1">
      <c r="B75" s="155" t="s">
        <v>48</v>
      </c>
      <c r="C75" s="296" t="s">
        <v>448</v>
      </c>
      <c r="D75" s="297"/>
      <c r="E75" s="297"/>
      <c r="F75" s="297"/>
      <c r="G75" s="298"/>
      <c r="H75" s="156"/>
      <c r="I75" s="116"/>
      <c r="J75" s="162"/>
      <c r="K75" s="163"/>
      <c r="L75" s="122"/>
    </row>
    <row r="76" spans="2:13" s="40" customFormat="1" ht="9.4499999999999993" customHeight="1">
      <c r="B76" s="73">
        <v>60249</v>
      </c>
      <c r="C76" s="296" t="s">
        <v>450</v>
      </c>
      <c r="D76" s="297"/>
      <c r="E76" s="297"/>
      <c r="F76" s="297"/>
      <c r="G76" s="298"/>
      <c r="H76" s="156" t="s">
        <v>13</v>
      </c>
      <c r="I76" s="116">
        <v>995.05</v>
      </c>
      <c r="J76" s="162"/>
      <c r="K76" s="183">
        <f>J76*I76</f>
        <v>0</v>
      </c>
      <c r="L76" s="122"/>
    </row>
    <row r="77" spans="2:13" s="40" customFormat="1" ht="9.4499999999999993" customHeight="1">
      <c r="B77" s="155" t="s">
        <v>39</v>
      </c>
      <c r="C77" s="296" t="s">
        <v>451</v>
      </c>
      <c r="D77" s="297"/>
      <c r="E77" s="297"/>
      <c r="F77" s="297"/>
      <c r="G77" s="298"/>
      <c r="H77" s="156"/>
      <c r="I77" s="116"/>
      <c r="J77" s="162"/>
      <c r="K77" s="163"/>
      <c r="L77" s="122"/>
    </row>
    <row r="78" spans="2:13" s="40" customFormat="1" ht="9.4499999999999993" customHeight="1">
      <c r="B78" s="73">
        <v>60296</v>
      </c>
      <c r="C78" s="296" t="s">
        <v>453</v>
      </c>
      <c r="D78" s="297"/>
      <c r="E78" s="297"/>
      <c r="F78" s="297"/>
      <c r="G78" s="298"/>
      <c r="H78" s="156" t="s">
        <v>18</v>
      </c>
      <c r="I78" s="116">
        <v>85.83</v>
      </c>
      <c r="J78" s="162"/>
      <c r="K78" s="183">
        <f>J78*I78</f>
        <v>0</v>
      </c>
      <c r="L78" s="122"/>
      <c r="M78" s="235"/>
    </row>
    <row r="79" spans="2:13" s="40" customFormat="1" ht="9.4499999999999993" customHeight="1">
      <c r="B79" s="155" t="s">
        <v>39</v>
      </c>
      <c r="C79" s="296" t="s">
        <v>452</v>
      </c>
      <c r="D79" s="297"/>
      <c r="E79" s="297"/>
      <c r="F79" s="297"/>
      <c r="G79" s="298"/>
      <c r="H79" s="156"/>
      <c r="I79" s="116"/>
      <c r="J79" s="162"/>
      <c r="K79" s="197"/>
      <c r="L79" s="122"/>
      <c r="M79" s="235"/>
    </row>
    <row r="80" spans="2:13" s="40" customFormat="1" ht="9.4499999999999993" customHeight="1">
      <c r="B80" s="73" t="s">
        <v>455</v>
      </c>
      <c r="C80" s="296" t="s">
        <v>454</v>
      </c>
      <c r="D80" s="297"/>
      <c r="E80" s="297"/>
      <c r="F80" s="297"/>
      <c r="G80" s="298"/>
      <c r="H80" s="156" t="s">
        <v>8</v>
      </c>
      <c r="I80" s="116">
        <v>5</v>
      </c>
      <c r="J80" s="162"/>
      <c r="K80" s="183">
        <f>J80*I80</f>
        <v>0</v>
      </c>
      <c r="L80" s="122"/>
    </row>
    <row r="81" spans="2:12" s="40" customFormat="1" ht="9.4499999999999993" customHeight="1">
      <c r="B81" s="73" t="s">
        <v>48</v>
      </c>
      <c r="C81" s="296" t="s">
        <v>456</v>
      </c>
      <c r="D81" s="297"/>
      <c r="E81" s="297"/>
      <c r="F81" s="297"/>
      <c r="G81" s="298"/>
      <c r="H81" s="156"/>
      <c r="I81" s="116"/>
      <c r="J81" s="162"/>
      <c r="K81" s="163"/>
      <c r="L81" s="122"/>
    </row>
    <row r="82" spans="2:12" s="40" customFormat="1" ht="9.4499999999999993" customHeight="1">
      <c r="B82" s="73">
        <v>101102</v>
      </c>
      <c r="C82" s="296" t="s">
        <v>457</v>
      </c>
      <c r="D82" s="297"/>
      <c r="E82" s="297"/>
      <c r="F82" s="297"/>
      <c r="G82" s="298"/>
      <c r="H82" s="156" t="s">
        <v>18</v>
      </c>
      <c r="I82" s="116">
        <v>150.4</v>
      </c>
      <c r="J82" s="162"/>
      <c r="K82" s="183">
        <f>J82*I82</f>
        <v>0</v>
      </c>
      <c r="L82" s="122"/>
    </row>
    <row r="83" spans="2:12" s="40" customFormat="1" ht="9.4499999999999993" customHeight="1">
      <c r="B83" s="73" t="s">
        <v>39</v>
      </c>
      <c r="C83" s="296" t="s">
        <v>458</v>
      </c>
      <c r="D83" s="297"/>
      <c r="E83" s="297"/>
      <c r="F83" s="297"/>
      <c r="G83" s="298"/>
      <c r="H83" s="156"/>
      <c r="I83" s="116"/>
      <c r="J83" s="162"/>
      <c r="K83" s="163"/>
      <c r="L83" s="122"/>
    </row>
    <row r="84" spans="2:12" s="40" customFormat="1" ht="9.4499999999999993" customHeight="1">
      <c r="B84" s="73">
        <v>101131</v>
      </c>
      <c r="C84" s="296" t="s">
        <v>459</v>
      </c>
      <c r="D84" s="297"/>
      <c r="E84" s="297"/>
      <c r="F84" s="297"/>
      <c r="G84" s="298"/>
      <c r="H84" s="156" t="s">
        <v>18</v>
      </c>
      <c r="I84" s="116">
        <v>150.4</v>
      </c>
      <c r="J84" s="162"/>
      <c r="K84" s="183">
        <f>J84*I84</f>
        <v>0</v>
      </c>
      <c r="L84" s="122"/>
    </row>
    <row r="85" spans="2:12" s="40" customFormat="1" ht="9.4499999999999993" customHeight="1">
      <c r="B85" s="73" t="s">
        <v>39</v>
      </c>
      <c r="C85" s="296"/>
      <c r="D85" s="297"/>
      <c r="E85" s="297"/>
      <c r="F85" s="297"/>
      <c r="G85" s="298"/>
      <c r="H85" s="156"/>
      <c r="I85" s="116"/>
      <c r="J85" s="162"/>
      <c r="K85" s="163"/>
      <c r="L85" s="122"/>
    </row>
    <row r="86" spans="2:12" s="40" customFormat="1" ht="9.4499999999999993" customHeight="1">
      <c r="B86" s="73">
        <v>101216</v>
      </c>
      <c r="C86" s="296" t="s">
        <v>460</v>
      </c>
      <c r="D86" s="297"/>
      <c r="E86" s="297"/>
      <c r="F86" s="297"/>
      <c r="G86" s="298"/>
      <c r="H86" s="156" t="s">
        <v>18</v>
      </c>
      <c r="I86" s="116">
        <v>174.6</v>
      </c>
      <c r="J86" s="162"/>
      <c r="K86" s="183">
        <f>J86*I86</f>
        <v>0</v>
      </c>
      <c r="L86" s="122"/>
    </row>
    <row r="87" spans="2:12" s="40" customFormat="1" ht="9.4499999999999993" customHeight="1">
      <c r="B87" s="73" t="s">
        <v>39</v>
      </c>
      <c r="C87" s="296" t="s">
        <v>461</v>
      </c>
      <c r="D87" s="297"/>
      <c r="E87" s="297"/>
      <c r="F87" s="297"/>
      <c r="G87" s="298"/>
      <c r="H87" s="156"/>
      <c r="I87" s="116"/>
      <c r="J87" s="162"/>
      <c r="K87" s="163"/>
      <c r="L87" s="122"/>
    </row>
    <row r="88" spans="2:12" s="40" customFormat="1" ht="9.4499999999999993" customHeight="1">
      <c r="B88" s="73" t="s">
        <v>463</v>
      </c>
      <c r="C88" s="296" t="s">
        <v>462</v>
      </c>
      <c r="D88" s="297"/>
      <c r="E88" s="297"/>
      <c r="F88" s="297"/>
      <c r="G88" s="298"/>
      <c r="H88" s="156" t="s">
        <v>8</v>
      </c>
      <c r="I88" s="116">
        <v>18</v>
      </c>
      <c r="J88" s="162"/>
      <c r="K88" s="288">
        <f>J88*I88</f>
        <v>0</v>
      </c>
      <c r="L88" s="289"/>
    </row>
    <row r="89" spans="2:12" s="40" customFormat="1" ht="9.4499999999999993" customHeight="1">
      <c r="B89" s="73" t="s">
        <v>48</v>
      </c>
      <c r="C89" s="296" t="s">
        <v>464</v>
      </c>
      <c r="D89" s="297"/>
      <c r="E89" s="297"/>
      <c r="F89" s="297"/>
      <c r="G89" s="298"/>
      <c r="H89" s="156"/>
      <c r="I89" s="116"/>
      <c r="J89" s="162"/>
      <c r="K89" s="163"/>
      <c r="L89" s="122"/>
    </row>
    <row r="90" spans="2:12" s="40" customFormat="1" ht="9.4499999999999993" customHeight="1">
      <c r="B90" s="73">
        <v>101217</v>
      </c>
      <c r="C90" s="296" t="s">
        <v>466</v>
      </c>
      <c r="D90" s="297"/>
      <c r="E90" s="297"/>
      <c r="F90" s="297"/>
      <c r="G90" s="298"/>
      <c r="H90" s="156" t="s">
        <v>18</v>
      </c>
      <c r="I90" s="116">
        <v>150</v>
      </c>
      <c r="J90" s="162"/>
      <c r="K90" s="183">
        <f>J90*I90</f>
        <v>0</v>
      </c>
      <c r="L90" s="122"/>
    </row>
    <row r="91" spans="2:12" s="40" customFormat="1" ht="9.4499999999999993" customHeight="1">
      <c r="B91" s="155" t="s">
        <v>39</v>
      </c>
      <c r="C91" s="296" t="s">
        <v>465</v>
      </c>
      <c r="D91" s="297"/>
      <c r="E91" s="297"/>
      <c r="F91" s="297"/>
      <c r="G91" s="298"/>
      <c r="H91" s="156"/>
      <c r="I91" s="116"/>
      <c r="J91" s="162"/>
      <c r="K91" s="163"/>
      <c r="L91" s="122"/>
    </row>
    <row r="92" spans="2:12" s="40" customFormat="1" ht="9.4499999999999993" customHeight="1">
      <c r="B92" s="73" t="s">
        <v>592</v>
      </c>
      <c r="C92" s="296" t="s">
        <v>591</v>
      </c>
      <c r="D92" s="297"/>
      <c r="E92" s="297"/>
      <c r="F92" s="297"/>
      <c r="G92" s="298"/>
      <c r="H92" s="156" t="s">
        <v>8</v>
      </c>
      <c r="I92" s="116">
        <v>10</v>
      </c>
      <c r="J92" s="162"/>
      <c r="K92" s="183">
        <f>J92*I92</f>
        <v>0</v>
      </c>
      <c r="L92" s="122"/>
    </row>
    <row r="93" spans="2:12" s="40" customFormat="1" ht="9.4499999999999993" customHeight="1">
      <c r="B93" s="155" t="s">
        <v>48</v>
      </c>
      <c r="C93" s="296" t="s">
        <v>588</v>
      </c>
      <c r="D93" s="297"/>
      <c r="E93" s="297"/>
      <c r="F93" s="297"/>
      <c r="G93" s="298"/>
      <c r="H93" s="156"/>
      <c r="I93" s="116"/>
      <c r="J93" s="162"/>
      <c r="K93" s="210"/>
      <c r="L93" s="122"/>
    </row>
    <row r="94" spans="2:12" s="40" customFormat="1" ht="9.4499999999999993" customHeight="1">
      <c r="B94" s="73" t="s">
        <v>590</v>
      </c>
      <c r="C94" s="296" t="s">
        <v>589</v>
      </c>
      <c r="D94" s="297"/>
      <c r="E94" s="297"/>
      <c r="F94" s="297"/>
      <c r="G94" s="298"/>
      <c r="H94" s="156" t="s">
        <v>8</v>
      </c>
      <c r="I94" s="116">
        <v>1</v>
      </c>
      <c r="J94" s="162"/>
      <c r="K94" s="183">
        <f>J94*I94</f>
        <v>0</v>
      </c>
      <c r="L94" s="122"/>
    </row>
    <row r="95" spans="2:12" s="40" customFormat="1" ht="9.4499999999999993" customHeight="1">
      <c r="B95" s="155" t="s">
        <v>48</v>
      </c>
      <c r="C95" s="296">
        <v>1</v>
      </c>
      <c r="D95" s="297"/>
      <c r="E95" s="297"/>
      <c r="F95" s="297"/>
      <c r="G95" s="298"/>
      <c r="H95" s="156"/>
      <c r="I95" s="116"/>
      <c r="J95" s="162"/>
      <c r="K95" s="210"/>
      <c r="L95" s="122"/>
    </row>
    <row r="96" spans="2:12" s="40" customFormat="1" ht="9.4499999999999993" customHeight="1">
      <c r="B96" s="155"/>
      <c r="C96" s="296"/>
      <c r="D96" s="297"/>
      <c r="E96" s="297"/>
      <c r="F96" s="297"/>
      <c r="G96" s="298"/>
      <c r="H96" s="299" t="s">
        <v>216</v>
      </c>
      <c r="I96" s="300"/>
      <c r="J96" s="301">
        <f>SUM(K69:K94)</f>
        <v>0</v>
      </c>
      <c r="K96" s="302"/>
      <c r="L96" s="122"/>
    </row>
    <row r="97" spans="2:12" s="40" customFormat="1" ht="9.4499999999999993" customHeight="1">
      <c r="B97" s="244"/>
      <c r="C97" s="303"/>
      <c r="D97" s="304"/>
      <c r="E97" s="304"/>
      <c r="F97" s="304"/>
      <c r="G97" s="305"/>
      <c r="H97" s="306" t="s">
        <v>216</v>
      </c>
      <c r="I97" s="307"/>
      <c r="J97" s="308">
        <f>SUM(J96)</f>
        <v>0</v>
      </c>
      <c r="K97" s="309"/>
      <c r="L97" s="122"/>
    </row>
    <row r="98" spans="2:12" s="40" customFormat="1" ht="9.4499999999999993" customHeight="1">
      <c r="B98" s="177" t="s">
        <v>181</v>
      </c>
      <c r="C98" s="324" t="s">
        <v>21</v>
      </c>
      <c r="D98" s="325"/>
      <c r="E98" s="325"/>
      <c r="F98" s="325"/>
      <c r="G98" s="326"/>
      <c r="H98" s="52"/>
      <c r="I98" s="117"/>
      <c r="J98" s="213"/>
      <c r="K98" s="214"/>
      <c r="L98" s="124"/>
    </row>
    <row r="99" spans="2:12" s="40" customFormat="1" ht="9.6" customHeight="1">
      <c r="B99" s="77" t="s">
        <v>82</v>
      </c>
      <c r="C99" s="296" t="str">
        <f>'[1]page 1'!$B$64</f>
        <v>AE-21 Abrigo entrada de energia 38 a 76 Kv AES/BANDEIRANTE/ELEKTRO</v>
      </c>
      <c r="D99" s="297"/>
      <c r="E99" s="297"/>
      <c r="F99" s="297"/>
      <c r="G99" s="298"/>
      <c r="H99" s="75" t="s">
        <v>8</v>
      </c>
      <c r="I99" s="116">
        <v>1</v>
      </c>
      <c r="J99" s="211"/>
      <c r="K99" s="183">
        <f t="shared" ref="K99:K103" si="0">J99*I99</f>
        <v>0</v>
      </c>
      <c r="L99" s="122"/>
    </row>
    <row r="100" spans="2:12" s="40" customFormat="1" ht="9.4499999999999993" customHeight="1">
      <c r="B100" s="77" t="s">
        <v>83</v>
      </c>
      <c r="C100" s="296" t="str">
        <f>'[1]page 1'!$B$65</f>
        <v>Conj. 4 cabos p/ entrada de eneria secção 185 mm2 c/ eletrodutos</v>
      </c>
      <c r="D100" s="297"/>
      <c r="E100" s="297"/>
      <c r="F100" s="297"/>
      <c r="G100" s="298"/>
      <c r="H100" s="75" t="s">
        <v>8</v>
      </c>
      <c r="I100" s="116">
        <v>1</v>
      </c>
      <c r="J100" s="211"/>
      <c r="K100" s="183">
        <f t="shared" si="0"/>
        <v>0</v>
      </c>
      <c r="L100" s="122"/>
    </row>
    <row r="101" spans="2:12" s="40" customFormat="1" ht="9.4499999999999993" customHeight="1">
      <c r="B101" s="77" t="s">
        <v>22</v>
      </c>
      <c r="C101" s="296" t="str">
        <f>'[1]page 1'!$B$66</f>
        <v>Conj. Entrada p/ telefone em entrada de energia</v>
      </c>
      <c r="D101" s="297"/>
      <c r="E101" s="297"/>
      <c r="F101" s="297"/>
      <c r="G101" s="298"/>
      <c r="H101" s="75" t="s">
        <v>8</v>
      </c>
      <c r="I101" s="116">
        <v>2</v>
      </c>
      <c r="J101" s="211"/>
      <c r="K101" s="183">
        <f t="shared" si="0"/>
        <v>0</v>
      </c>
      <c r="L101" s="290"/>
    </row>
    <row r="102" spans="2:12" s="40" customFormat="1" ht="9.4499999999999993" customHeight="1">
      <c r="B102" s="77" t="s">
        <v>84</v>
      </c>
      <c r="C102" s="296" t="str">
        <f>'[1]page 1'!$B$67</f>
        <v>Chave seccionadora NH c/ carga 3x250A TAM 01 c/ fusíveis</v>
      </c>
      <c r="D102" s="297"/>
      <c r="E102" s="297"/>
      <c r="F102" s="297"/>
      <c r="G102" s="298"/>
      <c r="H102" s="75" t="s">
        <v>8</v>
      </c>
      <c r="I102" s="116">
        <v>1</v>
      </c>
      <c r="J102" s="211"/>
      <c r="K102" s="183">
        <f t="shared" si="0"/>
        <v>0</v>
      </c>
      <c r="L102" s="122"/>
    </row>
    <row r="103" spans="2:12" s="40" customFormat="1" ht="9.4499999999999993" customHeight="1">
      <c r="B103" s="77" t="s">
        <v>85</v>
      </c>
      <c r="C103" s="296" t="str">
        <f>'[1]page 1'!$B$68</f>
        <v>Disjuntor tripolar termomagnético 3x60A a 3x100A</v>
      </c>
      <c r="D103" s="297"/>
      <c r="E103" s="297"/>
      <c r="F103" s="297"/>
      <c r="G103" s="298"/>
      <c r="H103" s="75" t="s">
        <v>8</v>
      </c>
      <c r="I103" s="116">
        <v>1</v>
      </c>
      <c r="J103" s="211"/>
      <c r="K103" s="183">
        <f t="shared" si="0"/>
        <v>0</v>
      </c>
      <c r="L103" s="122"/>
    </row>
    <row r="104" spans="2:12" s="40" customFormat="1" ht="9.4499999999999993" customHeight="1">
      <c r="B104" s="247"/>
      <c r="C104" s="317" t="s">
        <v>7</v>
      </c>
      <c r="D104" s="318"/>
      <c r="E104" s="318"/>
      <c r="F104" s="318"/>
      <c r="G104" s="319"/>
      <c r="H104" s="68"/>
      <c r="I104" s="246"/>
      <c r="J104" s="248"/>
      <c r="K104" s="249"/>
      <c r="L104" s="122"/>
    </row>
    <row r="105" spans="2:12" s="40" customFormat="1" ht="9.4499999999999993" customHeight="1">
      <c r="B105" s="77" t="s">
        <v>86</v>
      </c>
      <c r="C105" s="296" t="str">
        <f>'[1]page 1'!$B$71</f>
        <v>Chave seccionador NH 3x250A seca</v>
      </c>
      <c r="D105" s="297"/>
      <c r="E105" s="297"/>
      <c r="F105" s="297"/>
      <c r="G105" s="298"/>
      <c r="H105" s="75" t="s">
        <v>8</v>
      </c>
      <c r="I105" s="116">
        <v>1</v>
      </c>
      <c r="J105" s="183"/>
      <c r="K105" s="183">
        <f t="shared" ref="K105:K117" si="1">J105*I105</f>
        <v>0</v>
      </c>
      <c r="L105" s="122"/>
    </row>
    <row r="106" spans="2:12" s="40" customFormat="1" ht="9.4499999999999993" customHeight="1">
      <c r="B106" s="77" t="s">
        <v>87</v>
      </c>
      <c r="C106" s="296" t="str">
        <f>'[1]page 1'!$B$72</f>
        <v>Cabo de 10 m2 - 1000 V de isolação</v>
      </c>
      <c r="D106" s="297"/>
      <c r="E106" s="297"/>
      <c r="F106" s="297"/>
      <c r="G106" s="298"/>
      <c r="H106" s="75" t="s">
        <v>18</v>
      </c>
      <c r="I106" s="116">
        <v>48</v>
      </c>
      <c r="J106" s="183"/>
      <c r="K106" s="183">
        <f t="shared" si="1"/>
        <v>0</v>
      </c>
      <c r="L106" s="122"/>
    </row>
    <row r="107" spans="2:12" s="40" customFormat="1" ht="9.4499999999999993" customHeight="1">
      <c r="B107" s="77" t="s">
        <v>88</v>
      </c>
      <c r="C107" s="296" t="str">
        <f>'[1]page 1'!$B$73</f>
        <v>Cabo de 185 mm2 - 1000V de isolação</v>
      </c>
      <c r="D107" s="297"/>
      <c r="E107" s="297"/>
      <c r="F107" s="297"/>
      <c r="G107" s="298"/>
      <c r="H107" s="75" t="s">
        <v>18</v>
      </c>
      <c r="I107" s="116">
        <v>48</v>
      </c>
      <c r="J107" s="183"/>
      <c r="K107" s="183">
        <f t="shared" si="1"/>
        <v>0</v>
      </c>
      <c r="L107" s="122"/>
    </row>
    <row r="108" spans="2:12" s="40" customFormat="1" ht="9.4499999999999993" customHeight="1">
      <c r="B108" s="77" t="s">
        <v>89</v>
      </c>
      <c r="C108" s="296" t="str">
        <f>'[1]page 1'!$B$74</f>
        <v>Eletoduto de pvc rígido roscável de 32 mm - incluindo conexões</v>
      </c>
      <c r="D108" s="297"/>
      <c r="E108" s="297"/>
      <c r="F108" s="297"/>
      <c r="G108" s="298"/>
      <c r="H108" s="75" t="s">
        <v>18</v>
      </c>
      <c r="I108" s="116">
        <v>12</v>
      </c>
      <c r="J108" s="183"/>
      <c r="K108" s="183">
        <f t="shared" si="1"/>
        <v>0</v>
      </c>
      <c r="L108" s="122"/>
    </row>
    <row r="109" spans="2:12" s="40" customFormat="1" ht="9.4499999999999993" customHeight="1">
      <c r="B109" s="77" t="s">
        <v>90</v>
      </c>
      <c r="C109" s="296" t="str">
        <f>'[1]page 1'!$B$75</f>
        <v>Envelope de concreto para dutos</v>
      </c>
      <c r="D109" s="297"/>
      <c r="E109" s="297"/>
      <c r="F109" s="297"/>
      <c r="G109" s="298"/>
      <c r="H109" s="75" t="s">
        <v>18</v>
      </c>
      <c r="I109" s="116">
        <v>28</v>
      </c>
      <c r="J109" s="183"/>
      <c r="K109" s="183">
        <f t="shared" si="1"/>
        <v>0</v>
      </c>
      <c r="L109" s="122"/>
    </row>
    <row r="110" spans="2:12" s="40" customFormat="1" ht="9.4499999999999993" customHeight="1">
      <c r="B110" s="77" t="s">
        <v>91</v>
      </c>
      <c r="C110" s="296" t="str">
        <f>'[1]page 1'!$B$76</f>
        <v>Eletroduto de aço galvanizado a quente (NBR 5624) 80mm (3") - incluindo conexões</v>
      </c>
      <c r="D110" s="297"/>
      <c r="E110" s="297"/>
      <c r="F110" s="297"/>
      <c r="G110" s="298"/>
      <c r="H110" s="75" t="s">
        <v>18</v>
      </c>
      <c r="I110" s="116">
        <v>6</v>
      </c>
      <c r="J110" s="183"/>
      <c r="K110" s="183">
        <f t="shared" si="1"/>
        <v>0</v>
      </c>
      <c r="L110" s="122"/>
    </row>
    <row r="111" spans="2:12" s="40" customFormat="1" ht="9.4499999999999993" customHeight="1">
      <c r="B111" s="77" t="s">
        <v>92</v>
      </c>
      <c r="C111" s="296" t="str">
        <f>'[1]page 1'!$B$77</f>
        <v>Eletroduto de aço galvanizado a quente (NBR 5624) 32mm (1 1/4") - incluindo conexões</v>
      </c>
      <c r="D111" s="297"/>
      <c r="E111" s="297"/>
      <c r="F111" s="297"/>
      <c r="G111" s="298"/>
      <c r="H111" s="75" t="s">
        <v>18</v>
      </c>
      <c r="I111" s="116">
        <v>12</v>
      </c>
      <c r="J111" s="183"/>
      <c r="K111" s="183">
        <f t="shared" si="1"/>
        <v>0</v>
      </c>
      <c r="L111" s="122"/>
    </row>
    <row r="112" spans="2:12" s="40" customFormat="1" ht="9.4499999999999993" customHeight="1">
      <c r="B112" s="77" t="s">
        <v>93</v>
      </c>
      <c r="C112" s="296" t="str">
        <f>'[1]page 1'!$B$78</f>
        <v>Quadro de comando para conjunto de motor bomba trifásico de 4 a 5 HP</v>
      </c>
      <c r="D112" s="297"/>
      <c r="E112" s="297"/>
      <c r="F112" s="297"/>
      <c r="G112" s="298"/>
      <c r="H112" s="75" t="s">
        <v>8</v>
      </c>
      <c r="I112" s="116">
        <v>1</v>
      </c>
      <c r="J112" s="183"/>
      <c r="K112" s="183">
        <f t="shared" si="1"/>
        <v>0</v>
      </c>
      <c r="L112" s="122"/>
    </row>
    <row r="113" spans="2:13" s="40" customFormat="1" ht="9.4499999999999993" customHeight="1">
      <c r="B113" s="77" t="s">
        <v>94</v>
      </c>
      <c r="C113" s="296" t="str">
        <f>'[2]page 1'!$B$79</f>
        <v>Caixa de passagem em alvenara de 0,40 x 0,40 x 0,40 m</v>
      </c>
      <c r="D113" s="297"/>
      <c r="E113" s="297"/>
      <c r="F113" s="297"/>
      <c r="G113" s="298"/>
      <c r="H113" s="75" t="s">
        <v>8</v>
      </c>
      <c r="I113" s="116">
        <v>2</v>
      </c>
      <c r="J113" s="183"/>
      <c r="K113" s="183">
        <f t="shared" si="1"/>
        <v>0</v>
      </c>
      <c r="L113" s="122"/>
    </row>
    <row r="114" spans="2:13" s="40" customFormat="1" ht="9.4499999999999993" customHeight="1">
      <c r="B114" s="77" t="s">
        <v>95</v>
      </c>
      <c r="C114" s="296" t="str">
        <f>'[2]page 1'!$B$80</f>
        <v>Caixa de passagem em alvenara de 0,60 x 0,60 x 0,60 m</v>
      </c>
      <c r="D114" s="297"/>
      <c r="E114" s="297"/>
      <c r="F114" s="297"/>
      <c r="G114" s="298"/>
      <c r="H114" s="75" t="s">
        <v>8</v>
      </c>
      <c r="I114" s="116">
        <v>4</v>
      </c>
      <c r="J114" s="183"/>
      <c r="K114" s="183">
        <f t="shared" si="1"/>
        <v>0</v>
      </c>
      <c r="L114" s="122"/>
    </row>
    <row r="115" spans="2:13" s="40" customFormat="1" ht="9.4499999999999993" customHeight="1">
      <c r="B115" s="77" t="s">
        <v>23</v>
      </c>
      <c r="C115" s="296" t="str">
        <f>'[1]page 1'!$B$83</f>
        <v>DPS - Dispositivo proteção contra surtos (energia)</v>
      </c>
      <c r="D115" s="297"/>
      <c r="E115" s="297"/>
      <c r="F115" s="297"/>
      <c r="G115" s="298"/>
      <c r="H115" s="75" t="s">
        <v>8</v>
      </c>
      <c r="I115" s="116">
        <v>1</v>
      </c>
      <c r="J115" s="183"/>
      <c r="K115" s="183">
        <f t="shared" si="1"/>
        <v>0</v>
      </c>
      <c r="L115" s="122"/>
    </row>
    <row r="116" spans="2:13" s="40" customFormat="1" ht="9.4499999999999993" customHeight="1">
      <c r="B116" s="77" t="s">
        <v>24</v>
      </c>
      <c r="C116" s="296" t="str">
        <f>'[1]page 1'!$B$84</f>
        <v>IL-52 Luminária p/ vapor de sódio 1x150W em poste tubular 7m</v>
      </c>
      <c r="D116" s="297"/>
      <c r="E116" s="297"/>
      <c r="F116" s="297"/>
      <c r="G116" s="298"/>
      <c r="H116" s="75" t="s">
        <v>8</v>
      </c>
      <c r="I116" s="116">
        <v>3</v>
      </c>
      <c r="J116" s="183"/>
      <c r="K116" s="183">
        <f t="shared" si="1"/>
        <v>0</v>
      </c>
      <c r="L116" s="122"/>
    </row>
    <row r="117" spans="2:13" s="40" customFormat="1" ht="9.4499999999999993" customHeight="1">
      <c r="B117" s="77" t="s">
        <v>25</v>
      </c>
      <c r="C117" s="296" t="str">
        <f>'[1]page 1'!$B$85</f>
        <v>Cabo de 4 mm2 - 1000V de isolação</v>
      </c>
      <c r="D117" s="297"/>
      <c r="E117" s="297"/>
      <c r="F117" s="297"/>
      <c r="G117" s="298"/>
      <c r="H117" s="75" t="s">
        <v>18</v>
      </c>
      <c r="I117" s="116">
        <v>120</v>
      </c>
      <c r="J117" s="183"/>
      <c r="K117" s="212">
        <f t="shared" si="1"/>
        <v>0</v>
      </c>
      <c r="L117" s="122"/>
    </row>
    <row r="118" spans="2:13" s="40" customFormat="1" ht="9.4499999999999993" customHeight="1">
      <c r="B118" s="247"/>
      <c r="C118" s="317" t="s">
        <v>7</v>
      </c>
      <c r="D118" s="318"/>
      <c r="E118" s="318"/>
      <c r="F118" s="318"/>
      <c r="G118" s="319"/>
      <c r="H118" s="68"/>
      <c r="I118" s="246"/>
      <c r="J118" s="248"/>
      <c r="K118" s="249"/>
      <c r="L118" s="122"/>
    </row>
    <row r="119" spans="2:13" s="40" customFormat="1" ht="9.4499999999999993" customHeight="1">
      <c r="B119" s="62"/>
      <c r="C119" s="317" t="s">
        <v>191</v>
      </c>
      <c r="D119" s="318"/>
      <c r="E119" s="318"/>
      <c r="F119" s="318"/>
      <c r="G119" s="319"/>
      <c r="H119" s="63"/>
      <c r="I119" s="119"/>
      <c r="J119" s="217"/>
      <c r="K119" s="216"/>
      <c r="L119" s="122"/>
    </row>
    <row r="120" spans="2:13" s="40" customFormat="1" ht="9.4499999999999993" customHeight="1">
      <c r="B120" s="71" t="s">
        <v>111</v>
      </c>
      <c r="C120" s="296" t="str">
        <f>'[1]page 1'!$B$282</f>
        <v>ELETROD ACO GALV QUENTE (NBR 5624) 20 MM (3/4") - INCL</v>
      </c>
      <c r="D120" s="297"/>
      <c r="E120" s="297"/>
      <c r="F120" s="297"/>
      <c r="G120" s="298"/>
      <c r="H120" s="72" t="s">
        <v>18</v>
      </c>
      <c r="I120" s="113">
        <v>26</v>
      </c>
      <c r="J120" s="160"/>
      <c r="K120" s="161">
        <f t="shared" ref="K120:K132" si="2">J120*I120</f>
        <v>0</v>
      </c>
      <c r="L120" s="122"/>
      <c r="M120" s="235"/>
    </row>
    <row r="121" spans="2:13" s="40" customFormat="1" ht="9.4499999999999993" customHeight="1">
      <c r="B121" s="71" t="s">
        <v>112</v>
      </c>
      <c r="C121" s="296" t="str">
        <f>'[1]page 1'!$B$283</f>
        <v>QUADRO DISTRIBUICAO, DISJ. GERAL 50A P/ 10 A 12 DISJS.</v>
      </c>
      <c r="D121" s="297"/>
      <c r="E121" s="297"/>
      <c r="F121" s="297"/>
      <c r="G121" s="298"/>
      <c r="H121" s="72" t="s">
        <v>8</v>
      </c>
      <c r="I121" s="113">
        <v>3</v>
      </c>
      <c r="J121" s="160"/>
      <c r="K121" s="161">
        <f t="shared" si="2"/>
        <v>0</v>
      </c>
      <c r="L121" s="122"/>
    </row>
    <row r="122" spans="2:13" s="40" customFormat="1" ht="9.4499999999999993" customHeight="1">
      <c r="B122" s="71" t="s">
        <v>113</v>
      </c>
      <c r="C122" s="296" t="str">
        <f>'[1]page 1'!$B$284</f>
        <v>QUADRO DISTRIBUICAO, DISJ. GERAL 60A P/ 14 A 20 DISJS.</v>
      </c>
      <c r="D122" s="297"/>
      <c r="E122" s="297"/>
      <c r="F122" s="297"/>
      <c r="G122" s="298"/>
      <c r="H122" s="72" t="s">
        <v>8</v>
      </c>
      <c r="I122" s="113">
        <v>2</v>
      </c>
      <c r="J122" s="160"/>
      <c r="K122" s="161">
        <f t="shared" si="2"/>
        <v>0</v>
      </c>
      <c r="L122" s="122"/>
    </row>
    <row r="123" spans="2:13" s="40" customFormat="1" ht="9.4499999999999993" customHeight="1">
      <c r="B123" s="71" t="s">
        <v>114</v>
      </c>
      <c r="C123" s="296" t="str">
        <f>'[1]page 1'!$B$285</f>
        <v>QUADRO DISTRIBUICAO, DISJ. GERAL 80A P/ 22 A 26 DISJS.</v>
      </c>
      <c r="D123" s="297"/>
      <c r="E123" s="297"/>
      <c r="F123" s="297"/>
      <c r="G123" s="298"/>
      <c r="H123" s="72" t="s">
        <v>8</v>
      </c>
      <c r="I123" s="113">
        <v>1</v>
      </c>
      <c r="J123" s="160"/>
      <c r="K123" s="161">
        <f t="shared" si="2"/>
        <v>0</v>
      </c>
      <c r="L123" s="122"/>
    </row>
    <row r="124" spans="2:13" s="40" customFormat="1" ht="9.4499999999999993" customHeight="1">
      <c r="B124" s="71" t="s">
        <v>115</v>
      </c>
      <c r="C124" s="296" t="str">
        <f>'[1]page 1'!$B$286</f>
        <v>QUADRO DISTRIBUICAO, DISJ. GERAL 100A P/ 28 A 42 DISJS.</v>
      </c>
      <c r="D124" s="297"/>
      <c r="E124" s="297"/>
      <c r="F124" s="297"/>
      <c r="G124" s="298"/>
      <c r="H124" s="72" t="s">
        <v>8</v>
      </c>
      <c r="I124" s="113">
        <v>3</v>
      </c>
      <c r="J124" s="160"/>
      <c r="K124" s="161">
        <f t="shared" si="2"/>
        <v>0</v>
      </c>
      <c r="L124" s="122"/>
    </row>
    <row r="125" spans="2:13" s="40" customFormat="1" ht="9.4499999999999993" customHeight="1">
      <c r="B125" s="71" t="s">
        <v>116</v>
      </c>
      <c r="C125" s="296" t="str">
        <f>'[1]page 1'!$B$287</f>
        <v>INTERRUPTOR TIPO AUTOMÁTICO DE BÓIA</v>
      </c>
      <c r="D125" s="297"/>
      <c r="E125" s="297"/>
      <c r="F125" s="297"/>
      <c r="G125" s="298"/>
      <c r="H125" s="72" t="s">
        <v>8</v>
      </c>
      <c r="I125" s="113">
        <v>2</v>
      </c>
      <c r="J125" s="160"/>
      <c r="K125" s="161">
        <f t="shared" si="2"/>
        <v>0</v>
      </c>
      <c r="L125" s="122"/>
    </row>
    <row r="126" spans="2:13" s="40" customFormat="1" ht="9.4499999999999993" customHeight="1">
      <c r="B126" s="71" t="s">
        <v>117</v>
      </c>
      <c r="C126" s="296" t="str">
        <f>'[1]page 1'!$B$288</f>
        <v>DISJUNTOR BIPOLAR TERMOMAGNETICO 2X10A A 2X50A</v>
      </c>
      <c r="D126" s="297"/>
      <c r="E126" s="297"/>
      <c r="F126" s="297"/>
      <c r="G126" s="298"/>
      <c r="H126" s="72" t="s">
        <v>8</v>
      </c>
      <c r="I126" s="113">
        <v>49</v>
      </c>
      <c r="J126" s="160"/>
      <c r="K126" s="161">
        <f t="shared" si="2"/>
        <v>0</v>
      </c>
      <c r="L126" s="122"/>
    </row>
    <row r="127" spans="2:13" s="40" customFormat="1" ht="9.4499999999999993" customHeight="1">
      <c r="B127" s="71" t="s">
        <v>118</v>
      </c>
      <c r="C127" s="296" t="str">
        <f>'[1]page 1'!$B$289</f>
        <v>DISJUNTOR UNIPOLAR TERMOMAGNETICO 1X10A A 1X30A</v>
      </c>
      <c r="D127" s="297"/>
      <c r="E127" s="297"/>
      <c r="F127" s="297"/>
      <c r="G127" s="298"/>
      <c r="H127" s="72" t="s">
        <v>8</v>
      </c>
      <c r="I127" s="113">
        <v>35</v>
      </c>
      <c r="J127" s="160"/>
      <c r="K127" s="161">
        <f t="shared" si="2"/>
        <v>0</v>
      </c>
      <c r="L127" s="122"/>
    </row>
    <row r="128" spans="2:13" s="40" customFormat="1" ht="9.4499999999999993" customHeight="1">
      <c r="B128" s="71" t="s">
        <v>119</v>
      </c>
      <c r="C128" s="296" t="str">
        <f>'[1]page 1'!$B$290</f>
        <v>DISJUNTOR TRIPOLAR TERMOMAGNETICO 3X10A A 3X50A</v>
      </c>
      <c r="D128" s="297"/>
      <c r="E128" s="297"/>
      <c r="F128" s="297"/>
      <c r="G128" s="298"/>
      <c r="H128" s="72" t="s">
        <v>8</v>
      </c>
      <c r="I128" s="113">
        <v>1</v>
      </c>
      <c r="J128" s="160"/>
      <c r="K128" s="161">
        <f t="shared" si="2"/>
        <v>0</v>
      </c>
      <c r="L128" s="122"/>
    </row>
    <row r="129" spans="2:14" s="40" customFormat="1" ht="9.4499999999999993" customHeight="1">
      <c r="B129" s="71" t="s">
        <v>120</v>
      </c>
      <c r="C129" s="296" t="str">
        <f>'[1]page 1'!$B$291</f>
        <v>DISJUNTOR TRIPOLAR TERMOMAGNETICO 3X60A A 3X100A</v>
      </c>
      <c r="D129" s="297"/>
      <c r="E129" s="297"/>
      <c r="F129" s="297"/>
      <c r="G129" s="298"/>
      <c r="H129" s="72" t="s">
        <v>8</v>
      </c>
      <c r="I129" s="113">
        <v>1</v>
      </c>
      <c r="J129" s="160"/>
      <c r="K129" s="161">
        <f t="shared" si="2"/>
        <v>0</v>
      </c>
      <c r="L129" s="122"/>
    </row>
    <row r="130" spans="2:14" s="40" customFormat="1" ht="9.4499999999999993" customHeight="1">
      <c r="B130" s="71" t="s">
        <v>121</v>
      </c>
      <c r="C130" s="320" t="str">
        <f>'[1]page 1'!$B$292</f>
        <v>QUADRO COMANDO PARA BOMBA DE INCENDIO TRIFASICO DE 2</v>
      </c>
      <c r="D130" s="332"/>
      <c r="E130" s="332"/>
      <c r="F130" s="332"/>
      <c r="G130" s="333"/>
      <c r="H130" s="81" t="s">
        <v>8</v>
      </c>
      <c r="I130" s="120">
        <v>1</v>
      </c>
      <c r="J130" s="160"/>
      <c r="K130" s="164">
        <f t="shared" si="2"/>
        <v>0</v>
      </c>
      <c r="L130" s="127"/>
    </row>
    <row r="131" spans="2:14" s="40" customFormat="1" ht="9.4499999999999993" customHeight="1">
      <c r="B131" s="71" t="s">
        <v>122</v>
      </c>
      <c r="C131" s="296" t="s">
        <v>30</v>
      </c>
      <c r="D131" s="297"/>
      <c r="E131" s="297"/>
      <c r="F131" s="297"/>
      <c r="G131" s="298"/>
      <c r="H131" s="72" t="s">
        <v>8</v>
      </c>
      <c r="I131" s="113">
        <v>3</v>
      </c>
      <c r="J131" s="160"/>
      <c r="K131" s="161">
        <f t="shared" si="2"/>
        <v>0</v>
      </c>
      <c r="L131" s="122"/>
    </row>
    <row r="132" spans="2:14" s="40" customFormat="1" ht="9.4499999999999993" customHeight="1">
      <c r="B132" s="71" t="s">
        <v>123</v>
      </c>
      <c r="C132" s="296" t="s">
        <v>31</v>
      </c>
      <c r="D132" s="297"/>
      <c r="E132" s="297"/>
      <c r="F132" s="297"/>
      <c r="G132" s="298"/>
      <c r="H132" s="72" t="s">
        <v>8</v>
      </c>
      <c r="I132" s="113">
        <v>5</v>
      </c>
      <c r="J132" s="160"/>
      <c r="K132" s="161">
        <f t="shared" si="2"/>
        <v>0</v>
      </c>
      <c r="L132" s="122"/>
    </row>
    <row r="133" spans="2:14" s="40" customFormat="1" ht="9.4499999999999993" customHeight="1">
      <c r="B133" s="62"/>
      <c r="C133" s="317" t="s">
        <v>192</v>
      </c>
      <c r="D133" s="318"/>
      <c r="E133" s="318"/>
      <c r="F133" s="318"/>
      <c r="G133" s="319"/>
      <c r="H133" s="63"/>
      <c r="I133" s="119"/>
      <c r="J133" s="215"/>
      <c r="K133" s="216"/>
      <c r="L133" s="122"/>
    </row>
    <row r="134" spans="2:14" s="40" customFormat="1" ht="9.4499999999999993" customHeight="1">
      <c r="B134" s="71" t="s">
        <v>124</v>
      </c>
      <c r="C134" s="296" t="str">
        <f>'[1]page 1'!$B$297</f>
        <v>CAIXA DE PASSAGEM ESTAMPADA COM TAMPA PLASTICA DE 4"X4"</v>
      </c>
      <c r="D134" s="297"/>
      <c r="E134" s="297"/>
      <c r="F134" s="297"/>
      <c r="G134" s="298"/>
      <c r="H134" s="72" t="s">
        <v>8</v>
      </c>
      <c r="I134" s="113">
        <v>40</v>
      </c>
      <c r="J134" s="160"/>
      <c r="K134" s="161">
        <f t="shared" ref="K134:K136" si="3">J134*I134</f>
        <v>0</v>
      </c>
      <c r="L134" s="122"/>
      <c r="M134" s="235"/>
      <c r="N134" s="235"/>
    </row>
    <row r="135" spans="2:14" s="40" customFormat="1" ht="9.4499999999999993" customHeight="1">
      <c r="B135" s="71" t="s">
        <v>125</v>
      </c>
      <c r="C135" s="296" t="str">
        <f>'[1]page 1'!$B$298</f>
        <v>CAIXA DE PASSAGEM CHAPA TAMPA PARAFUSADA DE 30X30X12</v>
      </c>
      <c r="D135" s="297"/>
      <c r="E135" s="297"/>
      <c r="F135" s="297"/>
      <c r="G135" s="298"/>
      <c r="H135" s="72" t="s">
        <v>8</v>
      </c>
      <c r="I135" s="113">
        <v>1</v>
      </c>
      <c r="J135" s="160"/>
      <c r="K135" s="161">
        <f t="shared" si="3"/>
        <v>0</v>
      </c>
      <c r="L135" s="122"/>
    </row>
    <row r="136" spans="2:14" s="40" customFormat="1" ht="9.4499999999999993" customHeight="1">
      <c r="B136" s="71" t="s">
        <v>126</v>
      </c>
      <c r="C136" s="296" t="str">
        <f>'[1]page 1'!$B$299</f>
        <v>QUADRO EM CHAPA COM PORTA E FECHADURA (TELEBRAS) DE</v>
      </c>
      <c r="D136" s="297"/>
      <c r="E136" s="297"/>
      <c r="F136" s="297"/>
      <c r="G136" s="298"/>
      <c r="H136" s="72" t="s">
        <v>8</v>
      </c>
      <c r="I136" s="113">
        <v>1</v>
      </c>
      <c r="J136" s="160"/>
      <c r="K136" s="161">
        <f t="shared" si="3"/>
        <v>0</v>
      </c>
      <c r="L136" s="122"/>
    </row>
    <row r="137" spans="2:14" s="40" customFormat="1" ht="9.4499999999999993" customHeight="1">
      <c r="B137" s="62"/>
      <c r="C137" s="317" t="s">
        <v>193</v>
      </c>
      <c r="D137" s="318"/>
      <c r="E137" s="318"/>
      <c r="F137" s="318"/>
      <c r="G137" s="319"/>
      <c r="H137" s="63"/>
      <c r="I137" s="119"/>
      <c r="J137" s="215"/>
      <c r="K137" s="216"/>
      <c r="L137" s="122"/>
    </row>
    <row r="138" spans="2:14" s="40" customFormat="1" ht="9.4499999999999993" customHeight="1">
      <c r="B138" s="64"/>
      <c r="C138" s="317" t="s">
        <v>7</v>
      </c>
      <c r="D138" s="318"/>
      <c r="E138" s="318"/>
      <c r="F138" s="318"/>
      <c r="G138" s="319"/>
      <c r="H138" s="63"/>
      <c r="I138" s="119"/>
      <c r="J138" s="215"/>
      <c r="K138" s="216"/>
      <c r="L138" s="122"/>
    </row>
    <row r="139" spans="2:14" s="40" customFormat="1" ht="9.4499999999999993" customHeight="1">
      <c r="B139" s="71" t="s">
        <v>127</v>
      </c>
      <c r="C139" s="296" t="s">
        <v>194</v>
      </c>
      <c r="D139" s="297"/>
      <c r="E139" s="297"/>
      <c r="F139" s="297"/>
      <c r="G139" s="298"/>
      <c r="H139" s="72" t="s">
        <v>18</v>
      </c>
      <c r="I139" s="113">
        <v>1100</v>
      </c>
      <c r="J139" s="160"/>
      <c r="K139" s="161">
        <f t="shared" ref="K139:K140" si="4">J139*I139</f>
        <v>0</v>
      </c>
      <c r="L139" s="122"/>
    </row>
    <row r="140" spans="2:14" s="40" customFormat="1" ht="9.4499999999999993" customHeight="1">
      <c r="B140" s="71" t="s">
        <v>189</v>
      </c>
      <c r="C140" s="296" t="s">
        <v>190</v>
      </c>
      <c r="D140" s="297"/>
      <c r="E140" s="297"/>
      <c r="F140" s="297"/>
      <c r="G140" s="298"/>
      <c r="H140" s="72" t="s">
        <v>18</v>
      </c>
      <c r="I140" s="113">
        <v>900</v>
      </c>
      <c r="J140" s="160"/>
      <c r="K140" s="161">
        <f t="shared" si="4"/>
        <v>0</v>
      </c>
      <c r="L140" s="122"/>
    </row>
    <row r="141" spans="2:14" s="40" customFormat="1" ht="9.4499999999999993" customHeight="1">
      <c r="B141" s="71" t="s">
        <v>596</v>
      </c>
      <c r="C141" s="296" t="s">
        <v>595</v>
      </c>
      <c r="D141" s="297"/>
      <c r="E141" s="297"/>
      <c r="F141" s="297"/>
      <c r="G141" s="298"/>
      <c r="H141" s="72" t="s">
        <v>18</v>
      </c>
      <c r="I141" s="113">
        <v>300</v>
      </c>
      <c r="J141" s="160"/>
      <c r="K141" s="161">
        <f t="shared" ref="K141" si="5">J141*I141</f>
        <v>0</v>
      </c>
      <c r="L141" s="122"/>
    </row>
    <row r="142" spans="2:14" s="40" customFormat="1" ht="9.4499999999999993" customHeight="1">
      <c r="B142" s="192"/>
      <c r="C142" s="321" t="s">
        <v>440</v>
      </c>
      <c r="D142" s="322"/>
      <c r="E142" s="322"/>
      <c r="F142" s="322"/>
      <c r="G142" s="323"/>
      <c r="H142" s="193"/>
      <c r="I142" s="193"/>
      <c r="J142" s="194"/>
      <c r="K142" s="195"/>
      <c r="L142" s="55"/>
    </row>
    <row r="143" spans="2:14" s="40" customFormat="1" ht="9.4499999999999993" customHeight="1">
      <c r="B143" s="155" t="s">
        <v>435</v>
      </c>
      <c r="C143" s="296" t="s">
        <v>434</v>
      </c>
      <c r="D143" s="297"/>
      <c r="E143" s="297"/>
      <c r="F143" s="297"/>
      <c r="G143" s="298"/>
      <c r="H143" s="74" t="s">
        <v>8</v>
      </c>
      <c r="I143" s="115">
        <v>1</v>
      </c>
      <c r="J143" s="160"/>
      <c r="K143" s="183">
        <f>J143*I143</f>
        <v>0</v>
      </c>
      <c r="L143" s="184"/>
    </row>
    <row r="144" spans="2:14" s="40" customFormat="1" ht="9.4499999999999993" customHeight="1">
      <c r="B144" s="155" t="s">
        <v>48</v>
      </c>
      <c r="C144" s="296"/>
      <c r="D144" s="297"/>
      <c r="E144" s="297"/>
      <c r="F144" s="297"/>
      <c r="G144" s="298"/>
      <c r="H144" s="74"/>
      <c r="I144" s="115"/>
      <c r="J144" s="162"/>
      <c r="K144" s="163"/>
      <c r="L144" s="55"/>
    </row>
    <row r="145" spans="2:13" s="40" customFormat="1" ht="9.4499999999999993" customHeight="1">
      <c r="B145" s="155"/>
      <c r="C145" s="296"/>
      <c r="D145" s="297"/>
      <c r="E145" s="297"/>
      <c r="F145" s="297"/>
      <c r="G145" s="298"/>
      <c r="H145" s="299" t="s">
        <v>216</v>
      </c>
      <c r="I145" s="300"/>
      <c r="J145" s="301">
        <f>SUM(K99:K143)</f>
        <v>0</v>
      </c>
      <c r="K145" s="302"/>
      <c r="L145" s="122"/>
    </row>
    <row r="146" spans="2:13" s="40" customFormat="1" ht="9.4499999999999993" customHeight="1">
      <c r="B146" s="244"/>
      <c r="C146" s="303"/>
      <c r="D146" s="304"/>
      <c r="E146" s="304"/>
      <c r="F146" s="304"/>
      <c r="G146" s="305"/>
      <c r="H146" s="306" t="s">
        <v>216</v>
      </c>
      <c r="I146" s="307"/>
      <c r="J146" s="308">
        <f>SUM(J145)</f>
        <v>0</v>
      </c>
      <c r="K146" s="309"/>
      <c r="L146" s="122"/>
    </row>
    <row r="147" spans="2:13" s="40" customFormat="1" ht="9.4499999999999993" customHeight="1">
      <c r="B147" s="177" t="s">
        <v>598</v>
      </c>
      <c r="C147" s="324" t="s">
        <v>637</v>
      </c>
      <c r="D147" s="325"/>
      <c r="E147" s="325"/>
      <c r="F147" s="325"/>
      <c r="G147" s="326"/>
      <c r="H147" s="51"/>
      <c r="I147" s="114"/>
      <c r="J147" s="173"/>
      <c r="K147" s="174"/>
      <c r="L147" s="123"/>
    </row>
    <row r="148" spans="2:13" s="40" customFormat="1" ht="9.4499999999999993" customHeight="1">
      <c r="B148" s="73">
        <v>101227</v>
      </c>
      <c r="C148" s="296" t="s">
        <v>467</v>
      </c>
      <c r="D148" s="297"/>
      <c r="E148" s="297"/>
      <c r="F148" s="297"/>
      <c r="G148" s="298"/>
      <c r="H148" s="156" t="s">
        <v>8</v>
      </c>
      <c r="I148" s="116">
        <v>18</v>
      </c>
      <c r="J148" s="162"/>
      <c r="K148" s="183">
        <f>J148*I148</f>
        <v>0</v>
      </c>
      <c r="L148" s="124"/>
    </row>
    <row r="149" spans="2:13" s="40" customFormat="1" ht="9.4499999999999993" customHeight="1">
      <c r="B149" s="77" t="s">
        <v>17</v>
      </c>
      <c r="C149" s="296" t="str">
        <f>'[1]page 1'!$B$41</f>
        <v>ESMALTE EM ESQUADRIAS DE FERRO</v>
      </c>
      <c r="D149" s="297"/>
      <c r="E149" s="297"/>
      <c r="F149" s="297"/>
      <c r="G149" s="298"/>
      <c r="H149" s="75" t="s">
        <v>13</v>
      </c>
      <c r="I149" s="116">
        <v>112.8</v>
      </c>
      <c r="J149" s="160"/>
      <c r="K149" s="161">
        <f t="shared" ref="K149:K161" si="6">J149*I149</f>
        <v>0</v>
      </c>
      <c r="L149" s="124"/>
    </row>
    <row r="150" spans="2:13" s="40" customFormat="1" ht="9.4499999999999993" customHeight="1">
      <c r="B150" s="77" t="s">
        <v>68</v>
      </c>
      <c r="C150" s="296" t="s">
        <v>196</v>
      </c>
      <c r="D150" s="297"/>
      <c r="E150" s="297"/>
      <c r="F150" s="297"/>
      <c r="G150" s="298"/>
      <c r="H150" s="75" t="s">
        <v>18</v>
      </c>
      <c r="I150" s="116">
        <v>59</v>
      </c>
      <c r="J150" s="160"/>
      <c r="K150" s="161">
        <f t="shared" si="6"/>
        <v>0</v>
      </c>
      <c r="L150" s="124"/>
    </row>
    <row r="151" spans="2:13" s="40" customFormat="1" ht="9.4499999999999993" customHeight="1">
      <c r="B151" s="77" t="s">
        <v>69</v>
      </c>
      <c r="C151" s="296" t="str">
        <f>'[1]page 1'!$B$43</f>
        <v>Ramal de alimentação predial de AG  Ø 25 mm</v>
      </c>
      <c r="D151" s="297"/>
      <c r="E151" s="297"/>
      <c r="F151" s="297"/>
      <c r="G151" s="298"/>
      <c r="H151" s="75" t="s">
        <v>18</v>
      </c>
      <c r="I151" s="116">
        <v>12</v>
      </c>
      <c r="J151" s="160"/>
      <c r="K151" s="161">
        <f t="shared" si="6"/>
        <v>0</v>
      </c>
      <c r="L151" s="124"/>
    </row>
    <row r="152" spans="2:13" s="40" customFormat="1" ht="9.4499999999999993" customHeight="1">
      <c r="B152" s="77" t="s">
        <v>70</v>
      </c>
      <c r="C152" s="296" t="str">
        <f>'[1]page 1'!$B$44</f>
        <v>Tubo aço galvanizado rosca BSP Ø 1 1/4 (entrada de água)</v>
      </c>
      <c r="D152" s="297"/>
      <c r="E152" s="297"/>
      <c r="F152" s="297"/>
      <c r="G152" s="298"/>
      <c r="H152" s="75" t="s">
        <v>18</v>
      </c>
      <c r="I152" s="116">
        <v>11.5</v>
      </c>
      <c r="J152" s="160"/>
      <c r="K152" s="161">
        <f t="shared" si="6"/>
        <v>0</v>
      </c>
      <c r="L152" s="124"/>
    </row>
    <row r="153" spans="2:13" s="40" customFormat="1" ht="9.4499999999999993" customHeight="1">
      <c r="B153" s="77" t="s">
        <v>71</v>
      </c>
      <c r="C153" s="296" t="str">
        <f>'[1]page 1'!$B$45</f>
        <v>Tubo aço galvanizado rosca BSP Ø 4" (saida p/ consumo prédio e saída de incêndio)</v>
      </c>
      <c r="D153" s="297"/>
      <c r="E153" s="297"/>
      <c r="F153" s="297"/>
      <c r="G153" s="298"/>
      <c r="H153" s="75" t="s">
        <v>18</v>
      </c>
      <c r="I153" s="116">
        <v>44</v>
      </c>
      <c r="J153" s="160"/>
      <c r="K153" s="161">
        <f t="shared" si="6"/>
        <v>0</v>
      </c>
      <c r="L153" s="124"/>
    </row>
    <row r="154" spans="2:13" s="40" customFormat="1" ht="9.4499999999999993" customHeight="1">
      <c r="B154" s="77" t="s">
        <v>72</v>
      </c>
      <c r="C154" s="296" t="str">
        <f>'[1]page 1'!$B$46</f>
        <v>Tubo de aço galvanizado rosca BSP Ø 1 1/2" (estravasor/dreno limpeza/bomba/respiro)</v>
      </c>
      <c r="D154" s="297"/>
      <c r="E154" s="297"/>
      <c r="F154" s="297"/>
      <c r="G154" s="298"/>
      <c r="H154" s="75" t="s">
        <v>18</v>
      </c>
      <c r="I154" s="116">
        <v>32.6</v>
      </c>
      <c r="J154" s="160"/>
      <c r="K154" s="161">
        <f t="shared" si="6"/>
        <v>0</v>
      </c>
      <c r="L154" s="124"/>
      <c r="M154" s="235"/>
    </row>
    <row r="155" spans="2:13" s="40" customFormat="1" ht="9.4499999999999993" customHeight="1">
      <c r="B155" s="77" t="s">
        <v>73</v>
      </c>
      <c r="C155" s="296" t="str">
        <f>'[1]page 1'!$B$48</f>
        <v>Registro de gaveta Ø 4"</v>
      </c>
      <c r="D155" s="297"/>
      <c r="E155" s="297"/>
      <c r="F155" s="297"/>
      <c r="G155" s="298"/>
      <c r="H155" s="75" t="s">
        <v>8</v>
      </c>
      <c r="I155" s="116">
        <v>4</v>
      </c>
      <c r="J155" s="160"/>
      <c r="K155" s="161">
        <f t="shared" si="6"/>
        <v>0</v>
      </c>
      <c r="L155" s="124"/>
    </row>
    <row r="156" spans="2:13" s="40" customFormat="1" ht="9.4499999999999993" customHeight="1">
      <c r="B156" s="77" t="s">
        <v>74</v>
      </c>
      <c r="C156" s="296" t="str">
        <f>'[1]page 1'!$B$49</f>
        <v>Registro de gaveta Ø 1 1/2"</v>
      </c>
      <c r="D156" s="297"/>
      <c r="E156" s="297"/>
      <c r="F156" s="297"/>
      <c r="G156" s="298"/>
      <c r="H156" s="75" t="s">
        <v>8</v>
      </c>
      <c r="I156" s="116">
        <v>4</v>
      </c>
      <c r="J156" s="160"/>
      <c r="K156" s="161">
        <f t="shared" si="6"/>
        <v>0</v>
      </c>
      <c r="L156" s="232"/>
    </row>
    <row r="157" spans="2:13" s="40" customFormat="1" ht="9.4499999999999993" customHeight="1">
      <c r="B157" s="77" t="s">
        <v>75</v>
      </c>
      <c r="C157" s="296" t="str">
        <f>'[1]page 1'!$B$50</f>
        <v>Registro de gaveta Ø 1 1/4"</v>
      </c>
      <c r="D157" s="297"/>
      <c r="E157" s="297"/>
      <c r="F157" s="297"/>
      <c r="G157" s="298"/>
      <c r="H157" s="75" t="s">
        <v>8</v>
      </c>
      <c r="I157" s="116">
        <v>4</v>
      </c>
      <c r="J157" s="160"/>
      <c r="K157" s="161">
        <f t="shared" si="6"/>
        <v>0</v>
      </c>
      <c r="L157" s="124"/>
    </row>
    <row r="158" spans="2:13" s="40" customFormat="1" ht="9.4499999999999993" customHeight="1">
      <c r="B158" s="77" t="s">
        <v>76</v>
      </c>
      <c r="C158" s="296" t="str">
        <f>'[1]page 1'!$B$51</f>
        <v>Valvula de retenção Ø 1 1/2"</v>
      </c>
      <c r="D158" s="297"/>
      <c r="E158" s="297"/>
      <c r="F158" s="297"/>
      <c r="G158" s="298"/>
      <c r="H158" s="75" t="s">
        <v>8</v>
      </c>
      <c r="I158" s="116">
        <v>1</v>
      </c>
      <c r="J158" s="160"/>
      <c r="K158" s="161">
        <f t="shared" si="6"/>
        <v>0</v>
      </c>
      <c r="L158" s="124"/>
    </row>
    <row r="159" spans="2:13" s="40" customFormat="1" ht="9.4499999999999993" customHeight="1">
      <c r="B159" s="77" t="s">
        <v>77</v>
      </c>
      <c r="C159" s="296" t="s">
        <v>613</v>
      </c>
      <c r="D159" s="297"/>
      <c r="E159" s="297"/>
      <c r="F159" s="297"/>
      <c r="G159" s="298"/>
      <c r="H159" s="75" t="s">
        <v>8</v>
      </c>
      <c r="I159" s="116">
        <v>2</v>
      </c>
      <c r="J159" s="160"/>
      <c r="K159" s="161">
        <f t="shared" si="6"/>
        <v>0</v>
      </c>
      <c r="L159" s="122"/>
      <c r="M159" s="235"/>
    </row>
    <row r="160" spans="2:13" s="40" customFormat="1" ht="9.4499999999999993" customHeight="1">
      <c r="B160" s="77" t="s">
        <v>19</v>
      </c>
      <c r="C160" s="296" t="s">
        <v>20</v>
      </c>
      <c r="D160" s="297"/>
      <c r="E160" s="297"/>
      <c r="F160" s="297"/>
      <c r="G160" s="298"/>
      <c r="H160" s="75" t="s">
        <v>8</v>
      </c>
      <c r="I160" s="116">
        <v>1</v>
      </c>
      <c r="J160" s="160"/>
      <c r="K160" s="161">
        <f t="shared" si="6"/>
        <v>0</v>
      </c>
      <c r="L160" s="122"/>
    </row>
    <row r="161" spans="2:14" s="40" customFormat="1" ht="9.4499999999999993" customHeight="1">
      <c r="B161" s="77" t="s">
        <v>78</v>
      </c>
      <c r="C161" s="296" t="str">
        <f>'[1]page 1'!$B$54</f>
        <v>Torneira de boia Ø  1"</v>
      </c>
      <c r="D161" s="297"/>
      <c r="E161" s="297"/>
      <c r="F161" s="297"/>
      <c r="G161" s="298"/>
      <c r="H161" s="75" t="s">
        <v>8</v>
      </c>
      <c r="I161" s="116">
        <v>1</v>
      </c>
      <c r="J161" s="160"/>
      <c r="K161" s="161">
        <f t="shared" si="6"/>
        <v>0</v>
      </c>
      <c r="L161" s="124"/>
    </row>
    <row r="162" spans="2:14" s="40" customFormat="1" ht="9.4499999999999993" customHeight="1">
      <c r="B162" s="245"/>
      <c r="C162" s="327" t="s">
        <v>182</v>
      </c>
      <c r="D162" s="328"/>
      <c r="E162" s="328"/>
      <c r="F162" s="328"/>
      <c r="G162" s="329"/>
      <c r="H162" s="68"/>
      <c r="I162" s="246"/>
      <c r="J162" s="215"/>
      <c r="K162" s="216"/>
      <c r="L162" s="124"/>
    </row>
    <row r="163" spans="2:14" s="40" customFormat="1" ht="9.4499999999999993" customHeight="1">
      <c r="B163" s="77" t="s">
        <v>79</v>
      </c>
      <c r="C163" s="296" t="str">
        <f>'[1]page 1'!$B$58</f>
        <v>Tubo de pvc rígido junta elástica DN 100 mm (4") - incluindo conexões</v>
      </c>
      <c r="D163" s="297"/>
      <c r="E163" s="297"/>
      <c r="F163" s="297"/>
      <c r="G163" s="298"/>
      <c r="H163" s="75" t="s">
        <v>18</v>
      </c>
      <c r="I163" s="116">
        <v>60</v>
      </c>
      <c r="J163" s="160"/>
      <c r="K163" s="161">
        <f t="shared" ref="K163:K165" si="7">J163*I163</f>
        <v>0</v>
      </c>
      <c r="L163" s="232"/>
      <c r="M163" s="235"/>
      <c r="N163" s="235"/>
    </row>
    <row r="164" spans="2:14" s="40" customFormat="1" ht="9.4499999999999993" customHeight="1">
      <c r="B164" s="77" t="s">
        <v>80</v>
      </c>
      <c r="C164" s="296" t="str">
        <f>'[1]page 1'!$B$59</f>
        <v>Tubo de pvc rígido junta soldável DN 32 mm (1") - incluindo conexões</v>
      </c>
      <c r="D164" s="297"/>
      <c r="E164" s="297"/>
      <c r="F164" s="297"/>
      <c r="G164" s="298"/>
      <c r="H164" s="75" t="s">
        <v>18</v>
      </c>
      <c r="I164" s="116">
        <v>380</v>
      </c>
      <c r="J164" s="160"/>
      <c r="K164" s="161">
        <f>J164*I164</f>
        <v>0</v>
      </c>
      <c r="L164" s="124"/>
    </row>
    <row r="165" spans="2:14" s="40" customFormat="1" ht="9.4499999999999993" customHeight="1">
      <c r="B165" s="77" t="s">
        <v>81</v>
      </c>
      <c r="C165" s="296" t="str">
        <f>'[1]page 1'!$B$60</f>
        <v>Tubo de pvc rígido junta soldável DN 60 mm (2") - incluindo conexões</v>
      </c>
      <c r="D165" s="297"/>
      <c r="E165" s="297"/>
      <c r="F165" s="297"/>
      <c r="G165" s="298"/>
      <c r="H165" s="75" t="s">
        <v>18</v>
      </c>
      <c r="I165" s="116">
        <v>60</v>
      </c>
      <c r="J165" s="160"/>
      <c r="K165" s="161">
        <f t="shared" si="7"/>
        <v>0</v>
      </c>
      <c r="L165" s="124"/>
    </row>
    <row r="166" spans="2:14" s="40" customFormat="1" ht="9.4499999999999993" customHeight="1">
      <c r="B166" s="155"/>
      <c r="C166" s="296"/>
      <c r="D166" s="297"/>
      <c r="E166" s="297"/>
      <c r="F166" s="297"/>
      <c r="G166" s="298"/>
      <c r="H166" s="330" t="s">
        <v>216</v>
      </c>
      <c r="I166" s="331"/>
      <c r="J166" s="301">
        <f>SUM(K148:K165)</f>
        <v>0</v>
      </c>
      <c r="K166" s="302"/>
      <c r="L166" s="122"/>
    </row>
    <row r="167" spans="2:14" s="40" customFormat="1" ht="9.4499999999999993" customHeight="1">
      <c r="B167" s="244"/>
      <c r="C167" s="303"/>
      <c r="D167" s="304"/>
      <c r="E167" s="304"/>
      <c r="F167" s="304"/>
      <c r="G167" s="305"/>
      <c r="H167" s="306" t="s">
        <v>216</v>
      </c>
      <c r="I167" s="307"/>
      <c r="J167" s="308">
        <f>SUM(J166)</f>
        <v>0</v>
      </c>
      <c r="K167" s="309"/>
      <c r="L167" s="122"/>
    </row>
    <row r="168" spans="2:14" s="40" customFormat="1" ht="9.4499999999999993" customHeight="1">
      <c r="B168" s="240" t="s">
        <v>599</v>
      </c>
      <c r="C168" s="324" t="str">
        <f>'[1]page 1'!$B$194</f>
        <v>INSTALACOES HIDRAULICAS</v>
      </c>
      <c r="D168" s="325"/>
      <c r="E168" s="325"/>
      <c r="F168" s="325"/>
      <c r="G168" s="326"/>
      <c r="H168" s="52"/>
      <c r="I168" s="118"/>
      <c r="J168" s="171"/>
      <c r="K168" s="174"/>
    </row>
    <row r="169" spans="2:14" s="40" customFormat="1" ht="9.4499999999999993" customHeight="1">
      <c r="B169" s="62"/>
      <c r="C169" s="317" t="str">
        <f>'[1]page 1'!$B$196</f>
        <v>REDE DE AGUA FRIA: TUBULACOES</v>
      </c>
      <c r="D169" s="318"/>
      <c r="E169" s="318"/>
      <c r="F169" s="318"/>
      <c r="G169" s="319"/>
      <c r="H169" s="63"/>
      <c r="I169" s="119"/>
      <c r="J169" s="217"/>
      <c r="K169" s="216"/>
    </row>
    <row r="170" spans="2:14" s="40" customFormat="1" ht="9.4499999999999993" customHeight="1">
      <c r="B170" s="73">
        <v>100466</v>
      </c>
      <c r="C170" s="296" t="s">
        <v>573</v>
      </c>
      <c r="D170" s="297"/>
      <c r="E170" s="297"/>
      <c r="F170" s="297"/>
      <c r="G170" s="298"/>
      <c r="H170" s="156" t="s">
        <v>18</v>
      </c>
      <c r="I170" s="116">
        <v>144</v>
      </c>
      <c r="J170" s="162"/>
      <c r="K170" s="183">
        <f t="shared" ref="K170:K172" si="8">J170*I170</f>
        <v>0</v>
      </c>
      <c r="L170" s="235"/>
      <c r="M170" s="235"/>
      <c r="N170" s="235"/>
    </row>
    <row r="171" spans="2:14" s="40" customFormat="1" ht="9.4499999999999993" customHeight="1">
      <c r="B171" s="155" t="s">
        <v>39</v>
      </c>
      <c r="C171" s="296" t="s">
        <v>580</v>
      </c>
      <c r="D171" s="297"/>
      <c r="E171" s="297"/>
      <c r="F171" s="297"/>
      <c r="G171" s="298"/>
      <c r="H171" s="156"/>
      <c r="I171" s="116"/>
      <c r="J171" s="162"/>
      <c r="K171" s="183">
        <f t="shared" si="8"/>
        <v>0</v>
      </c>
      <c r="L171" s="235"/>
      <c r="M171" s="235"/>
      <c r="N171" s="235"/>
    </row>
    <row r="172" spans="2:14" s="40" customFormat="1" ht="9.4499999999999993" customHeight="1">
      <c r="B172" s="73">
        <v>100462</v>
      </c>
      <c r="C172" s="296" t="s">
        <v>576</v>
      </c>
      <c r="D172" s="297"/>
      <c r="E172" s="297"/>
      <c r="F172" s="297"/>
      <c r="G172" s="298"/>
      <c r="H172" s="156" t="s">
        <v>18</v>
      </c>
      <c r="I172" s="116">
        <v>144</v>
      </c>
      <c r="J172" s="162"/>
      <c r="K172" s="183">
        <f t="shared" si="8"/>
        <v>0</v>
      </c>
      <c r="L172" s="235"/>
      <c r="M172" s="235"/>
      <c r="N172" s="235"/>
    </row>
    <row r="173" spans="2:14" s="40" customFormat="1" ht="9.4499999999999993" customHeight="1">
      <c r="B173" s="155" t="s">
        <v>39</v>
      </c>
      <c r="C173" s="296" t="s">
        <v>579</v>
      </c>
      <c r="D173" s="297"/>
      <c r="E173" s="297"/>
      <c r="F173" s="297"/>
      <c r="G173" s="298"/>
      <c r="H173" s="156"/>
      <c r="I173" s="116"/>
      <c r="J173" s="162"/>
      <c r="K173" s="163"/>
      <c r="L173" s="235"/>
      <c r="M173" s="235"/>
      <c r="N173" s="235"/>
    </row>
    <row r="174" spans="2:14" s="40" customFormat="1" ht="9.4499999999999993" customHeight="1">
      <c r="B174" s="73">
        <v>100342</v>
      </c>
      <c r="C174" s="296" t="s">
        <v>577</v>
      </c>
      <c r="D174" s="297"/>
      <c r="E174" s="297"/>
      <c r="F174" s="297"/>
      <c r="G174" s="298"/>
      <c r="H174" s="156" t="s">
        <v>18</v>
      </c>
      <c r="I174" s="116">
        <v>78</v>
      </c>
      <c r="J174" s="162"/>
      <c r="K174" s="183">
        <f>J174*I174</f>
        <v>0</v>
      </c>
      <c r="L174" s="235"/>
      <c r="M174" s="235"/>
      <c r="N174" s="235"/>
    </row>
    <row r="175" spans="2:14" s="40" customFormat="1" ht="9.4499999999999993" customHeight="1">
      <c r="B175" s="155" t="s">
        <v>39</v>
      </c>
      <c r="C175" s="296" t="s">
        <v>578</v>
      </c>
      <c r="D175" s="297"/>
      <c r="E175" s="297"/>
      <c r="F175" s="297"/>
      <c r="G175" s="298"/>
      <c r="H175" s="156"/>
      <c r="I175" s="116"/>
      <c r="J175" s="162"/>
      <c r="K175" s="163"/>
      <c r="L175" s="235"/>
      <c r="M175" s="235"/>
      <c r="N175" s="235"/>
    </row>
    <row r="176" spans="2:14" s="40" customFormat="1" ht="9.4499999999999993" customHeight="1">
      <c r="B176" s="62"/>
      <c r="C176" s="317" t="str">
        <f>'[1]page 1'!$B$227</f>
        <v>REDE DE ESGOTO: TUBULACOES</v>
      </c>
      <c r="D176" s="318"/>
      <c r="E176" s="318"/>
      <c r="F176" s="318"/>
      <c r="G176" s="319"/>
      <c r="H176" s="63"/>
      <c r="I176" s="119"/>
      <c r="J176" s="217"/>
      <c r="K176" s="216"/>
    </row>
    <row r="177" spans="2:12" s="40" customFormat="1" ht="9.4499999999999993" customHeight="1">
      <c r="B177" s="73">
        <v>100933</v>
      </c>
      <c r="C177" s="296" t="s">
        <v>581</v>
      </c>
      <c r="D177" s="297"/>
      <c r="E177" s="297"/>
      <c r="F177" s="297"/>
      <c r="G177" s="298"/>
      <c r="H177" s="156" t="s">
        <v>18</v>
      </c>
      <c r="I177" s="116">
        <v>96</v>
      </c>
      <c r="J177" s="162"/>
      <c r="K177" s="183">
        <f>J177*I177</f>
        <v>0</v>
      </c>
    </row>
    <row r="178" spans="2:12" s="40" customFormat="1" ht="9.4499999999999993" customHeight="1">
      <c r="B178" s="155" t="s">
        <v>39</v>
      </c>
      <c r="C178" s="296" t="s">
        <v>585</v>
      </c>
      <c r="D178" s="297"/>
      <c r="E178" s="297"/>
      <c r="F178" s="297"/>
      <c r="G178" s="298"/>
      <c r="H178" s="156"/>
      <c r="I178" s="116"/>
      <c r="J178" s="162"/>
      <c r="K178" s="163"/>
    </row>
    <row r="179" spans="2:12" s="40" customFormat="1" ht="9.4499999999999993" customHeight="1">
      <c r="B179" s="73">
        <v>100931</v>
      </c>
      <c r="C179" s="296" t="s">
        <v>583</v>
      </c>
      <c r="D179" s="297"/>
      <c r="E179" s="297"/>
      <c r="F179" s="297"/>
      <c r="G179" s="298"/>
      <c r="H179" s="156" t="s">
        <v>18</v>
      </c>
      <c r="I179" s="116">
        <v>56</v>
      </c>
      <c r="J179" s="162"/>
      <c r="K179" s="183">
        <f>J179*I179</f>
        <v>0</v>
      </c>
    </row>
    <row r="180" spans="2:12" s="40" customFormat="1" ht="9.4499999999999993" customHeight="1">
      <c r="B180" s="155" t="s">
        <v>39</v>
      </c>
      <c r="C180" s="296" t="s">
        <v>584</v>
      </c>
      <c r="D180" s="297"/>
      <c r="E180" s="297"/>
      <c r="F180" s="297"/>
      <c r="G180" s="298"/>
      <c r="H180" s="156"/>
      <c r="I180" s="116"/>
      <c r="J180" s="162"/>
      <c r="K180" s="210"/>
    </row>
    <row r="181" spans="2:12" s="40" customFormat="1" ht="9.4499999999999993" customHeight="1">
      <c r="B181" s="73">
        <v>100934</v>
      </c>
      <c r="C181" s="296" t="s">
        <v>587</v>
      </c>
      <c r="D181" s="297"/>
      <c r="E181" s="297"/>
      <c r="F181" s="297"/>
      <c r="G181" s="298"/>
      <c r="H181" s="156" t="s">
        <v>18</v>
      </c>
      <c r="I181" s="116">
        <v>32</v>
      </c>
      <c r="J181" s="162"/>
      <c r="K181" s="183">
        <f>J181*I181</f>
        <v>0</v>
      </c>
    </row>
    <row r="182" spans="2:12" s="40" customFormat="1" ht="9.4499999999999993" customHeight="1">
      <c r="B182" s="155" t="s">
        <v>39</v>
      </c>
      <c r="C182" s="296" t="s">
        <v>586</v>
      </c>
      <c r="D182" s="297"/>
      <c r="E182" s="297"/>
      <c r="F182" s="297"/>
      <c r="G182" s="298"/>
      <c r="H182" s="156"/>
      <c r="I182" s="116"/>
      <c r="J182" s="162"/>
      <c r="K182" s="210"/>
    </row>
    <row r="183" spans="2:12" s="40" customFormat="1" ht="9.4499999999999993" customHeight="1">
      <c r="B183" s="65"/>
      <c r="C183" s="317" t="str">
        <f>'[1]page 1'!$B$204</f>
        <v>REDE DE AGUA FRIA: DEMAIS SERVICOS</v>
      </c>
      <c r="D183" s="318"/>
      <c r="E183" s="318"/>
      <c r="F183" s="318"/>
      <c r="G183" s="319"/>
      <c r="H183" s="66"/>
      <c r="I183" s="119"/>
      <c r="J183" s="215"/>
      <c r="K183" s="216"/>
    </row>
    <row r="184" spans="2:12" s="40" customFormat="1" ht="9.4499999999999993" customHeight="1">
      <c r="B184" s="73">
        <v>100285</v>
      </c>
      <c r="C184" s="296" t="s">
        <v>565</v>
      </c>
      <c r="D184" s="297"/>
      <c r="E184" s="297"/>
      <c r="F184" s="297"/>
      <c r="G184" s="298"/>
      <c r="H184" s="156" t="s">
        <v>8</v>
      </c>
      <c r="I184" s="116">
        <v>28</v>
      </c>
      <c r="J184" s="162"/>
      <c r="K184" s="183">
        <f>J184*I184</f>
        <v>0</v>
      </c>
      <c r="L184" s="235"/>
    </row>
    <row r="185" spans="2:12" s="40" customFormat="1" ht="9.4499999999999993" customHeight="1">
      <c r="B185" s="155" t="s">
        <v>39</v>
      </c>
      <c r="C185" s="296" t="s">
        <v>582</v>
      </c>
      <c r="D185" s="297"/>
      <c r="E185" s="297"/>
      <c r="F185" s="297"/>
      <c r="G185" s="298"/>
      <c r="H185" s="156"/>
      <c r="I185" s="116"/>
      <c r="J185" s="162"/>
      <c r="K185" s="163"/>
    </row>
    <row r="186" spans="2:12" s="40" customFormat="1" ht="9.4499999999999993" customHeight="1">
      <c r="B186" s="73">
        <v>100291</v>
      </c>
      <c r="C186" s="296" t="s">
        <v>594</v>
      </c>
      <c r="D186" s="297"/>
      <c r="E186" s="297"/>
      <c r="F186" s="297"/>
      <c r="G186" s="298"/>
      <c r="H186" s="156" t="s">
        <v>8</v>
      </c>
      <c r="I186" s="116">
        <v>5</v>
      </c>
      <c r="J186" s="162"/>
      <c r="K186" s="183">
        <f>J186*I186</f>
        <v>0</v>
      </c>
      <c r="L186" s="122"/>
    </row>
    <row r="187" spans="2:12" s="40" customFormat="1" ht="9.4499999999999993" customHeight="1">
      <c r="B187" s="155" t="s">
        <v>39</v>
      </c>
      <c r="C187" s="296"/>
      <c r="D187" s="297"/>
      <c r="E187" s="297"/>
      <c r="F187" s="297"/>
      <c r="G187" s="298"/>
      <c r="H187" s="156"/>
      <c r="I187" s="116"/>
      <c r="J187" s="162"/>
      <c r="K187" s="163"/>
      <c r="L187" s="122"/>
    </row>
    <row r="188" spans="2:12" s="40" customFormat="1" ht="9.4499999999999993" customHeight="1">
      <c r="B188" s="73">
        <v>100551</v>
      </c>
      <c r="C188" s="296" t="s">
        <v>566</v>
      </c>
      <c r="D188" s="297"/>
      <c r="E188" s="297"/>
      <c r="F188" s="297"/>
      <c r="G188" s="298"/>
      <c r="H188" s="156" t="s">
        <v>8</v>
      </c>
      <c r="I188" s="116">
        <v>2</v>
      </c>
      <c r="J188" s="162"/>
      <c r="K188" s="183">
        <f>J188*I188</f>
        <v>0</v>
      </c>
      <c r="L188" s="122"/>
    </row>
    <row r="189" spans="2:12" s="40" customFormat="1" ht="9.4499999999999993" customHeight="1">
      <c r="B189" s="155" t="s">
        <v>39</v>
      </c>
      <c r="C189" s="296"/>
      <c r="D189" s="297"/>
      <c r="E189" s="297"/>
      <c r="F189" s="297"/>
      <c r="G189" s="298"/>
      <c r="H189" s="156"/>
      <c r="I189" s="116"/>
      <c r="J189" s="162"/>
      <c r="K189" s="183"/>
      <c r="L189" s="122"/>
    </row>
    <row r="190" spans="2:12" s="40" customFormat="1" ht="9.4499999999999993" customHeight="1">
      <c r="B190" s="73">
        <v>100282</v>
      </c>
      <c r="C190" s="296" t="s">
        <v>572</v>
      </c>
      <c r="D190" s="297"/>
      <c r="E190" s="297"/>
      <c r="F190" s="297"/>
      <c r="G190" s="298"/>
      <c r="H190" s="156" t="s">
        <v>8</v>
      </c>
      <c r="I190" s="116">
        <v>3</v>
      </c>
      <c r="J190" s="162"/>
      <c r="K190" s="183">
        <f>J190*I190</f>
        <v>0</v>
      </c>
      <c r="L190" s="122"/>
    </row>
    <row r="191" spans="2:12" s="40" customFormat="1" ht="9.4499999999999993" customHeight="1">
      <c r="B191" s="155" t="s">
        <v>39</v>
      </c>
      <c r="C191" s="296"/>
      <c r="D191" s="297"/>
      <c r="E191" s="297"/>
      <c r="F191" s="297"/>
      <c r="G191" s="298"/>
      <c r="H191" s="156"/>
      <c r="I191" s="116"/>
      <c r="J191" s="162"/>
      <c r="K191" s="183">
        <f t="shared" ref="K191" si="9">J191*I191</f>
        <v>0</v>
      </c>
      <c r="L191" s="122"/>
    </row>
    <row r="192" spans="2:12" s="40" customFormat="1" ht="9.4499999999999993" customHeight="1">
      <c r="B192" s="73" t="s">
        <v>470</v>
      </c>
      <c r="C192" s="296" t="s">
        <v>469</v>
      </c>
      <c r="D192" s="297"/>
      <c r="E192" s="297"/>
      <c r="F192" s="297"/>
      <c r="G192" s="298"/>
      <c r="H192" s="74" t="s">
        <v>273</v>
      </c>
      <c r="I192" s="115">
        <v>2</v>
      </c>
      <c r="J192" s="162"/>
      <c r="K192" s="201">
        <f>J192*I192</f>
        <v>0</v>
      </c>
      <c r="L192" s="234"/>
    </row>
    <row r="193" spans="2:14" s="40" customFormat="1" ht="9.4499999999999993" customHeight="1">
      <c r="B193" s="73" t="s">
        <v>468</v>
      </c>
      <c r="C193" s="296" t="s">
        <v>612</v>
      </c>
      <c r="D193" s="297"/>
      <c r="E193" s="297"/>
      <c r="F193" s="297"/>
      <c r="G193" s="298"/>
      <c r="H193" s="74"/>
      <c r="I193" s="115"/>
      <c r="J193" s="165"/>
      <c r="K193" s="166"/>
      <c r="L193" s="76"/>
    </row>
    <row r="194" spans="2:14" s="40" customFormat="1" ht="9.4499999999999993" customHeight="1">
      <c r="B194" s="62"/>
      <c r="C194" s="317" t="str">
        <f>'[1]page 1'!$B$235</f>
        <v>REDE DE ESGOTO: DEMAIS SERVICOS</v>
      </c>
      <c r="D194" s="318"/>
      <c r="E194" s="318"/>
      <c r="F194" s="318"/>
      <c r="G194" s="319"/>
      <c r="H194" s="63"/>
      <c r="I194" s="119"/>
      <c r="J194" s="215"/>
      <c r="K194" s="216"/>
      <c r="L194" s="122"/>
    </row>
    <row r="195" spans="2:14" s="40" customFormat="1" ht="9.4499999999999993" customHeight="1">
      <c r="B195" s="71" t="s">
        <v>106</v>
      </c>
      <c r="C195" s="296" t="str">
        <f>'[1]page 1'!$B$236</f>
        <v>CAIXA SIFONADA DE PVC DN 150X150X50MM C/GRELHA METALICA</v>
      </c>
      <c r="D195" s="297"/>
      <c r="E195" s="297"/>
      <c r="F195" s="297"/>
      <c r="G195" s="298"/>
      <c r="H195" s="72" t="s">
        <v>8</v>
      </c>
      <c r="I195" s="113">
        <v>9</v>
      </c>
      <c r="J195" s="160"/>
      <c r="K195" s="161">
        <f t="shared" ref="K195:K196" si="10">J195*I195</f>
        <v>0</v>
      </c>
      <c r="L195" s="122"/>
    </row>
    <row r="196" spans="2:14" s="40" customFormat="1" ht="9.4499999999999993" customHeight="1">
      <c r="B196" s="71" t="s">
        <v>107</v>
      </c>
      <c r="C196" s="296" t="str">
        <f>'[1]page 1'!$B$238</f>
        <v>RALO SECO CONICO PVC DN 100MM C/GRELHA PVC CROMADO</v>
      </c>
      <c r="D196" s="297"/>
      <c r="E196" s="297"/>
      <c r="F196" s="297"/>
      <c r="G196" s="298"/>
      <c r="H196" s="72" t="s">
        <v>8</v>
      </c>
      <c r="I196" s="113">
        <v>2</v>
      </c>
      <c r="J196" s="160"/>
      <c r="K196" s="161">
        <f t="shared" si="10"/>
        <v>0</v>
      </c>
      <c r="L196" s="122"/>
    </row>
    <row r="197" spans="2:14" s="40" customFormat="1" ht="9.4499999999999993" customHeight="1">
      <c r="B197" s="62"/>
      <c r="C197" s="317" t="str">
        <f>'[1]page 1'!$B$250</f>
        <v>RESERVATORIO: INSTALACOES - TUBULACOES</v>
      </c>
      <c r="D197" s="318"/>
      <c r="E197" s="318"/>
      <c r="F197" s="318"/>
      <c r="G197" s="319"/>
      <c r="H197" s="63"/>
      <c r="I197" s="119"/>
      <c r="J197" s="215"/>
      <c r="K197" s="216"/>
      <c r="L197" s="122"/>
    </row>
    <row r="198" spans="2:14" s="40" customFormat="1" ht="9.4499999999999993" customHeight="1">
      <c r="B198" s="71" t="s">
        <v>108</v>
      </c>
      <c r="C198" s="296" t="str">
        <f>'[1]page 1'!$B$252</f>
        <v>TUBO ACO GALVANIZ NBR5580-CL MEDIA, DN40MM (1 1/2") - INCL</v>
      </c>
      <c r="D198" s="297"/>
      <c r="E198" s="297"/>
      <c r="F198" s="297"/>
      <c r="G198" s="298"/>
      <c r="H198" s="72" t="s">
        <v>18</v>
      </c>
      <c r="I198" s="113">
        <v>12</v>
      </c>
      <c r="J198" s="160"/>
      <c r="K198" s="161">
        <f t="shared" ref="K198" si="11">J198*I198</f>
        <v>0</v>
      </c>
      <c r="L198" s="122"/>
    </row>
    <row r="199" spans="2:14" s="40" customFormat="1" ht="9.4499999999999993" customHeight="1">
      <c r="B199" s="62"/>
      <c r="C199" s="317" t="str">
        <f>'[1]page 1'!$B$255</f>
        <v>RESERVATORIO: INSTALACOES - DEMAIS SERVICOS</v>
      </c>
      <c r="D199" s="318"/>
      <c r="E199" s="318"/>
      <c r="F199" s="318"/>
      <c r="G199" s="319"/>
      <c r="H199" s="63"/>
      <c r="I199" s="119"/>
      <c r="J199" s="215"/>
      <c r="K199" s="216"/>
      <c r="L199" s="122"/>
    </row>
    <row r="200" spans="2:14" s="40" customFormat="1" ht="9.4499999999999993" customHeight="1">
      <c r="B200" s="71" t="s">
        <v>74</v>
      </c>
      <c r="C200" s="296" t="str">
        <f>'[1]page 1'!$B$257</f>
        <v>REGISTRO DE GAVETA BRUTO DN 40MM (1.1/2")</v>
      </c>
      <c r="D200" s="297"/>
      <c r="E200" s="297"/>
      <c r="F200" s="297"/>
      <c r="G200" s="298"/>
      <c r="H200" s="72" t="s">
        <v>8</v>
      </c>
      <c r="I200" s="113">
        <v>1</v>
      </c>
      <c r="J200" s="160"/>
      <c r="K200" s="161">
        <f t="shared" ref="K200" si="12">J200*I200</f>
        <v>0</v>
      </c>
      <c r="L200" s="122"/>
    </row>
    <row r="201" spans="2:14" s="40" customFormat="1" ht="9.4499999999999993" customHeight="1">
      <c r="B201" s="62"/>
      <c r="C201" s="327" t="s">
        <v>179</v>
      </c>
      <c r="D201" s="328"/>
      <c r="E201" s="328"/>
      <c r="F201" s="328"/>
      <c r="G201" s="329"/>
      <c r="H201" s="63"/>
      <c r="I201" s="119"/>
      <c r="J201" s="215"/>
      <c r="K201" s="216">
        <f t="shared" ref="K201:K203" si="13">J201*I201</f>
        <v>0</v>
      </c>
      <c r="L201" s="122"/>
    </row>
    <row r="202" spans="2:14" s="40" customFormat="1" ht="9.4499999999999993" customHeight="1">
      <c r="B202" s="71" t="s">
        <v>597</v>
      </c>
      <c r="C202" s="296" t="str">
        <f>'[1]page 1'!$B$212</f>
        <v>TUBO ACO GALVANIZ NBR5580-CL MEDIA, DN65MM (2 1/2")-INCL</v>
      </c>
      <c r="D202" s="297"/>
      <c r="E202" s="297"/>
      <c r="F202" s="297"/>
      <c r="G202" s="298"/>
      <c r="H202" s="72" t="s">
        <v>18</v>
      </c>
      <c r="I202" s="113">
        <v>20</v>
      </c>
      <c r="J202" s="160"/>
      <c r="K202" s="161"/>
      <c r="L202" s="122"/>
    </row>
    <row r="203" spans="2:14" s="40" customFormat="1" ht="9.4499999999999993" customHeight="1">
      <c r="B203" s="71" t="s">
        <v>98</v>
      </c>
      <c r="C203" s="296" t="str">
        <f>'[1]page 1'!$B$213</f>
        <v>TUBO ACO GALVANIZ NBR5580-CL MEDIA, DN80MM (3")-INCL</v>
      </c>
      <c r="D203" s="297"/>
      <c r="E203" s="297"/>
      <c r="F203" s="297"/>
      <c r="G203" s="298"/>
      <c r="H203" s="72" t="s">
        <v>18</v>
      </c>
      <c r="I203" s="113">
        <v>30</v>
      </c>
      <c r="J203" s="160"/>
      <c r="K203" s="161"/>
      <c r="L203" s="122"/>
    </row>
    <row r="204" spans="2:14" s="40" customFormat="1" ht="9.4499999999999993" customHeight="1">
      <c r="B204" s="62"/>
      <c r="C204" s="327" t="s">
        <v>180</v>
      </c>
      <c r="D204" s="328"/>
      <c r="E204" s="328"/>
      <c r="F204" s="328"/>
      <c r="G204" s="329"/>
      <c r="H204" s="63"/>
      <c r="I204" s="119"/>
      <c r="J204" s="215"/>
      <c r="K204" s="216"/>
      <c r="L204" s="122"/>
    </row>
    <row r="205" spans="2:14" s="40" customFormat="1" ht="9.4499999999999993" customHeight="1">
      <c r="B205" s="71" t="s">
        <v>99</v>
      </c>
      <c r="C205" s="296" t="str">
        <f>'[1]page 1'!$B$216</f>
        <v>REGISTRO DE GAVETA BRUTO DN 80MM (3")</v>
      </c>
      <c r="D205" s="297"/>
      <c r="E205" s="297"/>
      <c r="F205" s="297"/>
      <c r="G205" s="298"/>
      <c r="H205" s="72" t="s">
        <v>8</v>
      </c>
      <c r="I205" s="113">
        <v>2</v>
      </c>
      <c r="J205" s="160"/>
      <c r="K205" s="161"/>
      <c r="L205" s="122"/>
      <c r="M205" s="235"/>
      <c r="N205" s="235"/>
    </row>
    <row r="206" spans="2:14" s="40" customFormat="1" ht="9.4499999999999993" customHeight="1">
      <c r="B206" s="71" t="s">
        <v>28</v>
      </c>
      <c r="C206" s="296" t="s">
        <v>29</v>
      </c>
      <c r="D206" s="297"/>
      <c r="E206" s="297"/>
      <c r="F206" s="297"/>
      <c r="G206" s="298"/>
      <c r="H206" s="72" t="s">
        <v>8</v>
      </c>
      <c r="I206" s="113">
        <v>2</v>
      </c>
      <c r="J206" s="160"/>
      <c r="K206" s="161"/>
      <c r="L206" s="122"/>
      <c r="M206" s="235"/>
      <c r="N206" s="235"/>
    </row>
    <row r="207" spans="2:14" s="40" customFormat="1" ht="9.4499999999999993" customHeight="1">
      <c r="B207" s="82" t="s">
        <v>100</v>
      </c>
      <c r="C207" s="296" t="str">
        <f>'[1]page 1'!$B$218</f>
        <v>VALVULA RETENCAO HORIZONTAL DE BRONZE DE 3"</v>
      </c>
      <c r="D207" s="297"/>
      <c r="E207" s="297"/>
      <c r="F207" s="297"/>
      <c r="G207" s="298"/>
      <c r="H207" s="75" t="s">
        <v>8</v>
      </c>
      <c r="I207" s="113">
        <v>1</v>
      </c>
      <c r="J207" s="160"/>
      <c r="K207" s="161"/>
      <c r="L207" s="122"/>
    </row>
    <row r="208" spans="2:14" s="40" customFormat="1" ht="9.4499999999999993" customHeight="1">
      <c r="B208" s="82" t="s">
        <v>101</v>
      </c>
      <c r="C208" s="296" t="str">
        <f>'[1]page 1'!$B$219</f>
        <v>EXTINTORES MANUAIS DE CO2 CAPACIDADE 4KG</v>
      </c>
      <c r="D208" s="297"/>
      <c r="E208" s="297"/>
      <c r="F208" s="297"/>
      <c r="G208" s="298"/>
      <c r="H208" s="78" t="s">
        <v>8</v>
      </c>
      <c r="I208" s="113">
        <v>2</v>
      </c>
      <c r="J208" s="160"/>
      <c r="K208" s="161"/>
      <c r="L208" s="122"/>
    </row>
    <row r="209" spans="2:13" s="40" customFormat="1" ht="9.4499999999999993" customHeight="1">
      <c r="B209" s="82" t="s">
        <v>102</v>
      </c>
      <c r="C209" s="296" t="str">
        <f>'[1]page 1'!$B$220</f>
        <v>EXTINTORES MANUAIS PO QUIMICO SECO COM CAPACIDADE DE 4</v>
      </c>
      <c r="D209" s="297"/>
      <c r="E209" s="297"/>
      <c r="F209" s="297"/>
      <c r="G209" s="298"/>
      <c r="H209" s="83" t="s">
        <v>8</v>
      </c>
      <c r="I209" s="113">
        <v>4</v>
      </c>
      <c r="J209" s="160"/>
      <c r="K209" s="161"/>
      <c r="L209" s="122"/>
    </row>
    <row r="210" spans="2:13" s="40" customFormat="1" ht="9.4499999999999993" customHeight="1">
      <c r="B210" s="82" t="s">
        <v>103</v>
      </c>
      <c r="C210" s="296" t="str">
        <f>'[1]page 1'!$B$221</f>
        <v>EXTINTORES MANUAIS DE AGUA PRESSURIZADA CAP DE 10 L</v>
      </c>
      <c r="D210" s="297"/>
      <c r="E210" s="297"/>
      <c r="F210" s="297"/>
      <c r="G210" s="298"/>
      <c r="H210" s="83" t="s">
        <v>8</v>
      </c>
      <c r="I210" s="113">
        <v>4</v>
      </c>
      <c r="J210" s="160"/>
      <c r="K210" s="161"/>
      <c r="L210" s="122"/>
    </row>
    <row r="211" spans="2:13" s="40" customFormat="1" ht="9.4499999999999993" customHeight="1">
      <c r="B211" s="82" t="s">
        <v>104</v>
      </c>
      <c r="C211" s="296" t="str">
        <f>'[1]page 1'!$B$222</f>
        <v>PRESSOSTATO (VALVULA DE FLUXO) COM SENSOR DIAFRAGMA.</v>
      </c>
      <c r="D211" s="297"/>
      <c r="E211" s="297"/>
      <c r="F211" s="297"/>
      <c r="G211" s="298"/>
      <c r="H211" s="83" t="s">
        <v>8</v>
      </c>
      <c r="I211" s="113">
        <v>1</v>
      </c>
      <c r="J211" s="160"/>
      <c r="K211" s="161"/>
      <c r="L211" s="122"/>
    </row>
    <row r="212" spans="2:13" s="40" customFormat="1" ht="9.4499999999999993" customHeight="1">
      <c r="B212" s="67"/>
      <c r="C212" s="317" t="s">
        <v>7</v>
      </c>
      <c r="D212" s="318"/>
      <c r="E212" s="318"/>
      <c r="F212" s="318"/>
      <c r="G212" s="319"/>
      <c r="H212" s="68"/>
      <c r="I212" s="119"/>
      <c r="J212" s="217"/>
      <c r="K212" s="216"/>
      <c r="L212" s="122"/>
    </row>
    <row r="213" spans="2:13" s="40" customFormat="1" ht="9.4499999999999993" customHeight="1">
      <c r="B213" s="71" t="s">
        <v>105</v>
      </c>
      <c r="C213" s="296" t="str">
        <f>'[1]page 1'!$B$225</f>
        <v>CONJ MOTOR-BOMBA (CENTRIFUGA) 2 HP (13900 L/H - 20 MCA)</v>
      </c>
      <c r="D213" s="297"/>
      <c r="E213" s="297"/>
      <c r="F213" s="297"/>
      <c r="G213" s="298"/>
      <c r="H213" s="72" t="s">
        <v>8</v>
      </c>
      <c r="I213" s="113">
        <v>1</v>
      </c>
      <c r="J213" s="160"/>
      <c r="K213" s="161"/>
      <c r="L213" s="122"/>
    </row>
    <row r="214" spans="2:13" s="40" customFormat="1" ht="9.4499999999999993" customHeight="1">
      <c r="B214" s="155"/>
      <c r="C214" s="296" t="s">
        <v>611</v>
      </c>
      <c r="D214" s="297"/>
      <c r="E214" s="297"/>
      <c r="F214" s="297"/>
      <c r="G214" s="298"/>
      <c r="H214" s="299" t="s">
        <v>216</v>
      </c>
      <c r="I214" s="300"/>
      <c r="J214" s="301"/>
      <c r="K214" s="302"/>
      <c r="L214" s="122"/>
    </row>
    <row r="215" spans="2:13" s="40" customFormat="1" ht="9.4499999999999993" customHeight="1">
      <c r="B215" s="244"/>
      <c r="C215" s="303"/>
      <c r="D215" s="304"/>
      <c r="E215" s="304"/>
      <c r="F215" s="304"/>
      <c r="G215" s="305"/>
      <c r="H215" s="306" t="s">
        <v>216</v>
      </c>
      <c r="I215" s="307"/>
      <c r="J215" s="308"/>
      <c r="K215" s="309"/>
      <c r="L215" s="122"/>
    </row>
    <row r="216" spans="2:13" s="40" customFormat="1" ht="9.4499999999999993" customHeight="1">
      <c r="B216" s="177" t="s">
        <v>600</v>
      </c>
      <c r="C216" s="324" t="s">
        <v>225</v>
      </c>
      <c r="D216" s="325"/>
      <c r="E216" s="325"/>
      <c r="F216" s="325"/>
      <c r="G216" s="326"/>
      <c r="H216" s="51"/>
      <c r="I216" s="114"/>
      <c r="J216" s="171"/>
      <c r="K216" s="172"/>
    </row>
    <row r="217" spans="2:13" s="40" customFormat="1" ht="9.4499999999999993" customHeight="1">
      <c r="B217" s="178"/>
      <c r="C217" s="296" t="s">
        <v>364</v>
      </c>
      <c r="D217" s="297"/>
      <c r="E217" s="297"/>
      <c r="F217" s="297"/>
      <c r="G217" s="298"/>
      <c r="H217" s="150"/>
      <c r="I217" s="151"/>
      <c r="J217" s="162"/>
      <c r="K217" s="163"/>
      <c r="L217" s="235"/>
      <c r="M217" s="235"/>
    </row>
    <row r="218" spans="2:13" s="40" customFormat="1" ht="9.4499999999999993" customHeight="1">
      <c r="B218" s="73">
        <v>40141</v>
      </c>
      <c r="C218" s="336" t="s">
        <v>221</v>
      </c>
      <c r="D218" s="337"/>
      <c r="E218" s="337"/>
      <c r="F218" s="337"/>
      <c r="G218" s="338"/>
      <c r="H218" s="72" t="s">
        <v>13</v>
      </c>
      <c r="I218" s="116">
        <v>578.85</v>
      </c>
      <c r="J218" s="185"/>
      <c r="K218" s="183"/>
      <c r="L218" s="235"/>
      <c r="M218" s="235"/>
    </row>
    <row r="219" spans="2:13" s="40" customFormat="1" ht="9.4499999999999993" customHeight="1">
      <c r="B219" s="86" t="s">
        <v>158</v>
      </c>
      <c r="C219" s="296" t="s">
        <v>472</v>
      </c>
      <c r="D219" s="297"/>
      <c r="E219" s="297"/>
      <c r="F219" s="297"/>
      <c r="G219" s="298"/>
      <c r="H219" s="75"/>
      <c r="I219" s="116"/>
      <c r="J219" s="186"/>
      <c r="K219" s="183"/>
    </row>
    <row r="220" spans="2:13" s="40" customFormat="1" ht="9.4499999999999993" customHeight="1">
      <c r="B220" s="86"/>
      <c r="C220" s="296" t="s">
        <v>475</v>
      </c>
      <c r="D220" s="297"/>
      <c r="E220" s="297"/>
      <c r="F220" s="297"/>
      <c r="G220" s="298"/>
      <c r="H220" s="75"/>
      <c r="I220" s="116"/>
      <c r="J220" s="186"/>
      <c r="K220" s="183"/>
    </row>
    <row r="221" spans="2:13" s="40" customFormat="1" ht="9.4499999999999993" customHeight="1">
      <c r="B221" s="73" t="s">
        <v>474</v>
      </c>
      <c r="C221" s="336" t="s">
        <v>473</v>
      </c>
      <c r="D221" s="337"/>
      <c r="E221" s="337"/>
      <c r="F221" s="337"/>
      <c r="G221" s="338"/>
      <c r="H221" s="75" t="s">
        <v>13</v>
      </c>
      <c r="I221" s="116">
        <v>33.81</v>
      </c>
      <c r="J221" s="291"/>
      <c r="K221" s="183"/>
      <c r="L221" s="55"/>
    </row>
    <row r="222" spans="2:13" s="40" customFormat="1" ht="9.4499999999999993" customHeight="1">
      <c r="B222" s="86" t="s">
        <v>48</v>
      </c>
      <c r="C222" s="296" t="s">
        <v>476</v>
      </c>
      <c r="D222" s="297"/>
      <c r="E222" s="297"/>
      <c r="F222" s="297"/>
      <c r="G222" s="298"/>
      <c r="H222" s="75"/>
      <c r="I222" s="116"/>
      <c r="J222" s="202"/>
      <c r="K222" s="183"/>
      <c r="L222" s="55"/>
    </row>
    <row r="223" spans="2:13" s="40" customFormat="1" ht="9.4499999999999993" customHeight="1">
      <c r="B223" s="155"/>
      <c r="C223" s="296"/>
      <c r="D223" s="297"/>
      <c r="E223" s="297"/>
      <c r="F223" s="297"/>
      <c r="G223" s="298"/>
      <c r="H223" s="299" t="s">
        <v>216</v>
      </c>
      <c r="I223" s="339"/>
      <c r="J223" s="387"/>
      <c r="K223" s="388"/>
      <c r="L223" s="55"/>
    </row>
    <row r="224" spans="2:13" s="40" customFormat="1" ht="9.4499999999999993" customHeight="1">
      <c r="B224" s="244"/>
      <c r="C224" s="303"/>
      <c r="D224" s="304"/>
      <c r="E224" s="304"/>
      <c r="F224" s="304"/>
      <c r="G224" s="305"/>
      <c r="H224" s="306" t="s">
        <v>216</v>
      </c>
      <c r="I224" s="307"/>
      <c r="J224" s="308"/>
      <c r="K224" s="309"/>
      <c r="L224" s="55"/>
    </row>
    <row r="225" spans="2:12" s="40" customFormat="1" ht="9.4499999999999993" customHeight="1">
      <c r="B225" s="177" t="s">
        <v>601</v>
      </c>
      <c r="C225" s="324" t="s">
        <v>649</v>
      </c>
      <c r="D225" s="325"/>
      <c r="E225" s="325"/>
      <c r="F225" s="325"/>
      <c r="G225" s="326"/>
      <c r="H225" s="51"/>
      <c r="I225" s="114"/>
      <c r="J225" s="171"/>
      <c r="K225" s="172"/>
      <c r="L225" s="55"/>
    </row>
    <row r="226" spans="2:12" s="40" customFormat="1" ht="9.4499999999999993" customHeight="1">
      <c r="B226" s="152"/>
      <c r="C226" s="321" t="s">
        <v>228</v>
      </c>
      <c r="D226" s="322"/>
      <c r="E226" s="322"/>
      <c r="F226" s="322"/>
      <c r="G226" s="323"/>
      <c r="H226" s="153"/>
      <c r="I226" s="154"/>
      <c r="J226" s="175"/>
      <c r="K226" s="176"/>
      <c r="L226" s="55"/>
    </row>
    <row r="227" spans="2:12" s="40" customFormat="1" ht="9.4499999999999993" customHeight="1">
      <c r="B227" s="152"/>
      <c r="C227" s="321" t="s">
        <v>384</v>
      </c>
      <c r="D227" s="322"/>
      <c r="E227" s="322"/>
      <c r="F227" s="322"/>
      <c r="G227" s="323"/>
      <c r="H227" s="153"/>
      <c r="I227" s="154"/>
      <c r="J227" s="175"/>
      <c r="K227" s="176"/>
      <c r="L227" s="55"/>
    </row>
    <row r="228" spans="2:12" s="40" customFormat="1" ht="9.4499999999999993" customHeight="1">
      <c r="B228" s="178"/>
      <c r="C228" s="296" t="s">
        <v>229</v>
      </c>
      <c r="D228" s="297"/>
      <c r="E228" s="297"/>
      <c r="F228" s="297"/>
      <c r="G228" s="298"/>
      <c r="H228" s="150"/>
      <c r="I228" s="151"/>
      <c r="J228" s="162"/>
      <c r="K228" s="163"/>
      <c r="L228" s="55"/>
    </row>
    <row r="229" spans="2:12" s="40" customFormat="1" ht="9.4499999999999993" customHeight="1">
      <c r="B229" s="178"/>
      <c r="C229" s="296" t="s">
        <v>230</v>
      </c>
      <c r="D229" s="297"/>
      <c r="E229" s="297"/>
      <c r="F229" s="297"/>
      <c r="G229" s="298"/>
      <c r="H229" s="150"/>
      <c r="I229" s="151"/>
      <c r="J229" s="162"/>
      <c r="K229" s="163"/>
      <c r="L229" s="55"/>
    </row>
    <row r="230" spans="2:12" s="40" customFormat="1" ht="9.4499999999999993" customHeight="1">
      <c r="B230" s="73">
        <v>110101</v>
      </c>
      <c r="C230" s="296" t="s">
        <v>226</v>
      </c>
      <c r="D230" s="297"/>
      <c r="E230" s="297"/>
      <c r="F230" s="297"/>
      <c r="G230" s="298"/>
      <c r="H230" s="74" t="s">
        <v>13</v>
      </c>
      <c r="I230" s="115">
        <v>109.56</v>
      </c>
      <c r="J230" s="162"/>
      <c r="K230" s="183"/>
      <c r="L230" s="55"/>
    </row>
    <row r="231" spans="2:12" s="40" customFormat="1" ht="9.4499999999999993" customHeight="1">
      <c r="B231" s="73" t="s">
        <v>39</v>
      </c>
      <c r="C231" s="296" t="s">
        <v>236</v>
      </c>
      <c r="D231" s="297"/>
      <c r="E231" s="297"/>
      <c r="F231" s="297"/>
      <c r="G231" s="298"/>
      <c r="H231" s="74"/>
      <c r="I231" s="115"/>
      <c r="J231" s="162"/>
      <c r="K231" s="163"/>
      <c r="L231" s="55"/>
    </row>
    <row r="232" spans="2:12" s="40" customFormat="1" ht="9.4499999999999993" customHeight="1">
      <c r="B232" s="73">
        <v>110108</v>
      </c>
      <c r="C232" s="296" t="s">
        <v>227</v>
      </c>
      <c r="D232" s="297"/>
      <c r="E232" s="297"/>
      <c r="F232" s="297"/>
      <c r="G232" s="298"/>
      <c r="H232" s="74" t="s">
        <v>13</v>
      </c>
      <c r="I232" s="115">
        <v>109.56</v>
      </c>
      <c r="J232" s="160"/>
      <c r="K232" s="183"/>
      <c r="L232" s="55"/>
    </row>
    <row r="233" spans="2:12" s="40" customFormat="1" ht="9.4499999999999993" customHeight="1">
      <c r="B233" s="73" t="s">
        <v>39</v>
      </c>
      <c r="C233" s="296" t="s">
        <v>236</v>
      </c>
      <c r="D233" s="297"/>
      <c r="E233" s="297"/>
      <c r="F233" s="297"/>
      <c r="G233" s="298"/>
      <c r="H233" s="74"/>
      <c r="I233" s="115"/>
      <c r="J233" s="162"/>
      <c r="K233" s="163"/>
      <c r="L233" s="55"/>
    </row>
    <row r="234" spans="2:12" s="40" customFormat="1" ht="9.4499999999999993" customHeight="1">
      <c r="B234" s="73">
        <v>150115</v>
      </c>
      <c r="C234" s="296" t="s">
        <v>237</v>
      </c>
      <c r="D234" s="297"/>
      <c r="E234" s="297"/>
      <c r="F234" s="297"/>
      <c r="G234" s="298"/>
      <c r="H234" s="156" t="s">
        <v>13</v>
      </c>
      <c r="I234" s="116">
        <v>109.56</v>
      </c>
      <c r="J234" s="162"/>
      <c r="K234" s="183"/>
      <c r="L234" s="55"/>
    </row>
    <row r="235" spans="2:12" s="40" customFormat="1" ht="9.4499999999999993" customHeight="1">
      <c r="B235" s="73" t="s">
        <v>39</v>
      </c>
      <c r="C235" s="296"/>
      <c r="D235" s="297"/>
      <c r="E235" s="297"/>
      <c r="F235" s="297"/>
      <c r="G235" s="298"/>
      <c r="H235" s="156"/>
      <c r="I235" s="116"/>
      <c r="J235" s="162"/>
      <c r="K235" s="163"/>
      <c r="L235" s="55"/>
    </row>
    <row r="236" spans="2:12" s="40" customFormat="1" ht="9.4499999999999993" customHeight="1">
      <c r="B236" s="73">
        <v>87263</v>
      </c>
      <c r="C236" s="296" t="s">
        <v>478</v>
      </c>
      <c r="D236" s="297"/>
      <c r="E236" s="297"/>
      <c r="F236" s="297"/>
      <c r="G236" s="298"/>
      <c r="H236" s="156" t="s">
        <v>13</v>
      </c>
      <c r="I236" s="116">
        <v>37.340000000000003</v>
      </c>
      <c r="J236" s="162"/>
      <c r="K236" s="183"/>
      <c r="L236" s="55"/>
    </row>
    <row r="237" spans="2:12" s="40" customFormat="1" ht="9.4499999999999993" customHeight="1">
      <c r="B237" s="73" t="s">
        <v>479</v>
      </c>
      <c r="C237" s="389" t="s">
        <v>480</v>
      </c>
      <c r="D237" s="297"/>
      <c r="E237" s="297"/>
      <c r="F237" s="297"/>
      <c r="G237" s="298"/>
      <c r="H237" s="156"/>
      <c r="I237" s="116"/>
      <c r="J237" s="162"/>
      <c r="K237" s="163"/>
      <c r="L237" s="55"/>
    </row>
    <row r="238" spans="2:12" s="40" customFormat="1" ht="9.4499999999999993" customHeight="1">
      <c r="B238" s="73" t="s">
        <v>482</v>
      </c>
      <c r="C238" s="296" t="s">
        <v>481</v>
      </c>
      <c r="D238" s="297"/>
      <c r="E238" s="297"/>
      <c r="F238" s="297"/>
      <c r="G238" s="298"/>
      <c r="H238" s="156" t="s">
        <v>18</v>
      </c>
      <c r="I238" s="116">
        <v>28.46</v>
      </c>
      <c r="J238" s="162"/>
      <c r="K238" s="183"/>
      <c r="L238" s="55"/>
    </row>
    <row r="239" spans="2:12" s="40" customFormat="1" ht="9.4499999999999993" customHeight="1">
      <c r="B239" s="73" t="s">
        <v>48</v>
      </c>
      <c r="C239" s="296" t="s">
        <v>483</v>
      </c>
      <c r="D239" s="297"/>
      <c r="E239" s="297"/>
      <c r="F239" s="297"/>
      <c r="G239" s="298"/>
      <c r="H239" s="156"/>
      <c r="I239" s="116"/>
      <c r="J239" s="162"/>
      <c r="K239" s="163"/>
      <c r="L239" s="55"/>
    </row>
    <row r="240" spans="2:12" s="40" customFormat="1" ht="9.4499999999999993" customHeight="1">
      <c r="B240" s="73" t="s">
        <v>239</v>
      </c>
      <c r="C240" s="296" t="s">
        <v>238</v>
      </c>
      <c r="D240" s="297"/>
      <c r="E240" s="297"/>
      <c r="F240" s="297"/>
      <c r="G240" s="298"/>
      <c r="H240" s="156" t="s">
        <v>8</v>
      </c>
      <c r="I240" s="116">
        <v>1</v>
      </c>
      <c r="J240" s="162"/>
      <c r="K240" s="183"/>
      <c r="L240" s="184"/>
    </row>
    <row r="241" spans="2:13" s="40" customFormat="1" ht="9.4499999999999993" customHeight="1">
      <c r="B241" s="73" t="s">
        <v>48</v>
      </c>
      <c r="C241" s="296" t="s">
        <v>251</v>
      </c>
      <c r="D241" s="297"/>
      <c r="E241" s="297"/>
      <c r="F241" s="297"/>
      <c r="G241" s="298"/>
      <c r="H241" s="156"/>
      <c r="I241" s="116"/>
      <c r="J241" s="162"/>
      <c r="K241" s="163"/>
      <c r="L241" s="55"/>
    </row>
    <row r="242" spans="2:13" s="40" customFormat="1" ht="9.4499999999999993" customHeight="1">
      <c r="B242" s="73">
        <v>150212</v>
      </c>
      <c r="C242" s="296" t="s">
        <v>247</v>
      </c>
      <c r="D242" s="297"/>
      <c r="E242" s="297"/>
      <c r="F242" s="297"/>
      <c r="G242" s="298"/>
      <c r="H242" s="156" t="s">
        <v>13</v>
      </c>
      <c r="I242" s="116">
        <v>4.2</v>
      </c>
      <c r="J242" s="162"/>
      <c r="K242" s="183"/>
      <c r="L242" s="76"/>
      <c r="M242" s="235"/>
    </row>
    <row r="243" spans="2:13" s="40" customFormat="1" ht="9.4499999999999993" customHeight="1">
      <c r="B243" s="73" t="s">
        <v>39</v>
      </c>
      <c r="C243" s="296" t="s">
        <v>248</v>
      </c>
      <c r="D243" s="297"/>
      <c r="E243" s="297"/>
      <c r="F243" s="297"/>
      <c r="G243" s="298"/>
      <c r="H243" s="156"/>
      <c r="I243" s="116"/>
      <c r="J243" s="162"/>
      <c r="K243" s="163"/>
      <c r="L243" s="76"/>
      <c r="M243" s="235"/>
    </row>
    <row r="244" spans="2:13" s="40" customFormat="1" ht="9.4499999999999993" customHeight="1">
      <c r="B244" s="73">
        <v>110458</v>
      </c>
      <c r="C244" s="296" t="s">
        <v>240</v>
      </c>
      <c r="D244" s="297"/>
      <c r="E244" s="297"/>
      <c r="F244" s="297"/>
      <c r="G244" s="298"/>
      <c r="H244" s="156" t="s">
        <v>18</v>
      </c>
      <c r="I244" s="116">
        <v>5.0999999999999996</v>
      </c>
      <c r="J244" s="162"/>
      <c r="K244" s="183"/>
      <c r="L244" s="76"/>
      <c r="M244" s="235"/>
    </row>
    <row r="245" spans="2:13" s="40" customFormat="1" ht="9.4499999999999993" customHeight="1">
      <c r="B245" s="73" t="s">
        <v>39</v>
      </c>
      <c r="C245" s="296" t="s">
        <v>241</v>
      </c>
      <c r="D245" s="297"/>
      <c r="E245" s="297"/>
      <c r="F245" s="297"/>
      <c r="G245" s="298"/>
      <c r="H245" s="156"/>
      <c r="I245" s="116"/>
      <c r="J245" s="162"/>
      <c r="K245" s="163"/>
      <c r="L245" s="55"/>
    </row>
    <row r="246" spans="2:13" s="40" customFormat="1" ht="9.4499999999999993" customHeight="1">
      <c r="B246" s="73">
        <v>80213</v>
      </c>
      <c r="C246" s="296" t="s">
        <v>243</v>
      </c>
      <c r="D246" s="297"/>
      <c r="E246" s="297"/>
      <c r="F246" s="297"/>
      <c r="G246" s="298"/>
      <c r="H246" s="156" t="s">
        <v>13</v>
      </c>
      <c r="I246" s="116">
        <v>6.47</v>
      </c>
      <c r="J246" s="162"/>
      <c r="K246" s="183"/>
      <c r="L246" s="55"/>
    </row>
    <row r="247" spans="2:13" s="40" customFormat="1" ht="9.4499999999999993" customHeight="1">
      <c r="B247" s="73" t="s">
        <v>39</v>
      </c>
      <c r="C247" s="296" t="s">
        <v>242</v>
      </c>
      <c r="D247" s="297"/>
      <c r="E247" s="297"/>
      <c r="F247" s="297"/>
      <c r="G247" s="298"/>
      <c r="H247" s="156"/>
      <c r="I247" s="116"/>
      <c r="J247" s="162"/>
      <c r="K247" s="163"/>
      <c r="L247" s="55"/>
    </row>
    <row r="248" spans="2:13" s="40" customFormat="1" ht="9.4499999999999993" customHeight="1">
      <c r="B248" s="73">
        <v>140111</v>
      </c>
      <c r="C248" s="296" t="s">
        <v>244</v>
      </c>
      <c r="D248" s="297"/>
      <c r="E248" s="297"/>
      <c r="F248" s="297"/>
      <c r="G248" s="298"/>
      <c r="H248" s="156" t="s">
        <v>13</v>
      </c>
      <c r="I248" s="116">
        <v>6.47</v>
      </c>
      <c r="J248" s="162"/>
      <c r="K248" s="183"/>
      <c r="L248" s="55"/>
    </row>
    <row r="249" spans="2:13" s="40" customFormat="1" ht="9.4499999999999993" customHeight="1">
      <c r="B249" s="73" t="s">
        <v>39</v>
      </c>
      <c r="C249" s="296" t="s">
        <v>242</v>
      </c>
      <c r="D249" s="297"/>
      <c r="E249" s="297"/>
      <c r="F249" s="297"/>
      <c r="G249" s="298"/>
      <c r="H249" s="156"/>
      <c r="I249" s="116"/>
      <c r="J249" s="162"/>
      <c r="K249" s="163"/>
      <c r="L249" s="206"/>
    </row>
    <row r="250" spans="2:13" s="40" customFormat="1" ht="9.4499999999999993" customHeight="1">
      <c r="B250" s="73">
        <v>80276</v>
      </c>
      <c r="C250" s="296" t="s">
        <v>258</v>
      </c>
      <c r="D250" s="297"/>
      <c r="E250" s="297"/>
      <c r="F250" s="297"/>
      <c r="G250" s="298"/>
      <c r="H250" s="156" t="s">
        <v>13</v>
      </c>
      <c r="I250" s="116">
        <v>6.9</v>
      </c>
      <c r="J250" s="162"/>
      <c r="K250" s="183"/>
      <c r="L250" s="206"/>
    </row>
    <row r="251" spans="2:13" s="40" customFormat="1" ht="9.4499999999999993" customHeight="1">
      <c r="B251" s="73" t="s">
        <v>39</v>
      </c>
      <c r="C251" s="296" t="s">
        <v>259</v>
      </c>
      <c r="D251" s="297"/>
      <c r="E251" s="297"/>
      <c r="F251" s="297"/>
      <c r="G251" s="298"/>
      <c r="H251" s="156"/>
      <c r="I251" s="116"/>
      <c r="J251" s="162"/>
      <c r="K251" s="163"/>
      <c r="L251" s="206"/>
    </row>
    <row r="252" spans="2:13" s="40" customFormat="1" ht="9.4499999999999993" customHeight="1">
      <c r="B252" s="73">
        <v>150310</v>
      </c>
      <c r="C252" s="296" t="s">
        <v>245</v>
      </c>
      <c r="D252" s="297"/>
      <c r="E252" s="297"/>
      <c r="F252" s="297"/>
      <c r="G252" s="298"/>
      <c r="H252" s="156" t="s">
        <v>13</v>
      </c>
      <c r="I252" s="116">
        <v>3.25</v>
      </c>
      <c r="J252" s="162"/>
      <c r="K252" s="183"/>
    </row>
    <row r="253" spans="2:13" s="40" customFormat="1" ht="9.4499999999999993" customHeight="1">
      <c r="B253" s="73" t="s">
        <v>39</v>
      </c>
      <c r="C253" s="296" t="s">
        <v>246</v>
      </c>
      <c r="D253" s="297"/>
      <c r="E253" s="297"/>
      <c r="F253" s="297"/>
      <c r="G253" s="298"/>
      <c r="H253" s="156"/>
      <c r="I253" s="116"/>
      <c r="J253" s="162"/>
      <c r="K253" s="163"/>
    </row>
    <row r="254" spans="2:13" s="40" customFormat="1" ht="9.4499999999999993" customHeight="1">
      <c r="B254" s="73">
        <v>90953</v>
      </c>
      <c r="C254" s="296" t="s">
        <v>253</v>
      </c>
      <c r="D254" s="297"/>
      <c r="E254" s="297"/>
      <c r="F254" s="297"/>
      <c r="G254" s="298"/>
      <c r="H254" s="156" t="s">
        <v>8</v>
      </c>
      <c r="I254" s="116">
        <v>8</v>
      </c>
      <c r="J254" s="162"/>
      <c r="K254" s="183"/>
    </row>
    <row r="255" spans="2:13" s="40" customFormat="1" ht="9.4499999999999993" customHeight="1">
      <c r="B255" s="73" t="s">
        <v>39</v>
      </c>
      <c r="C255" s="296"/>
      <c r="D255" s="297"/>
      <c r="E255" s="297"/>
      <c r="F255" s="297"/>
      <c r="G255" s="298"/>
      <c r="H255" s="156"/>
      <c r="I255" s="116"/>
      <c r="J255" s="162"/>
      <c r="K255" s="163"/>
    </row>
    <row r="256" spans="2:13" s="40" customFormat="1" ht="9.4499999999999993" customHeight="1">
      <c r="B256" s="73">
        <v>90790</v>
      </c>
      <c r="C256" s="296" t="s">
        <v>254</v>
      </c>
      <c r="D256" s="297"/>
      <c r="E256" s="297"/>
      <c r="F256" s="297"/>
      <c r="G256" s="298"/>
      <c r="H256" s="156" t="s">
        <v>8</v>
      </c>
      <c r="I256" s="116">
        <v>8</v>
      </c>
      <c r="J256" s="162"/>
      <c r="K256" s="183"/>
      <c r="L256" s="235"/>
    </row>
    <row r="257" spans="2:14" s="40" customFormat="1" ht="9.4499999999999993" customHeight="1">
      <c r="B257" s="73" t="s">
        <v>39</v>
      </c>
      <c r="C257" s="296"/>
      <c r="D257" s="297"/>
      <c r="E257" s="297"/>
      <c r="F257" s="297"/>
      <c r="G257" s="298"/>
      <c r="H257" s="156"/>
      <c r="I257" s="116"/>
      <c r="J257" s="162"/>
      <c r="K257" s="163"/>
    </row>
    <row r="258" spans="2:14" s="40" customFormat="1" ht="9.4499999999999993" customHeight="1">
      <c r="B258" s="73" t="s">
        <v>257</v>
      </c>
      <c r="C258" s="296" t="s">
        <v>255</v>
      </c>
      <c r="D258" s="297"/>
      <c r="E258" s="297"/>
      <c r="F258" s="297"/>
      <c r="G258" s="298"/>
      <c r="H258" s="156" t="s">
        <v>8</v>
      </c>
      <c r="I258" s="116">
        <v>2</v>
      </c>
      <c r="J258" s="162"/>
      <c r="K258" s="183"/>
    </row>
    <row r="259" spans="2:14" s="40" customFormat="1" ht="9.4499999999999993" customHeight="1">
      <c r="B259" s="73" t="s">
        <v>39</v>
      </c>
      <c r="C259" s="296"/>
      <c r="D259" s="297"/>
      <c r="E259" s="297"/>
      <c r="F259" s="297"/>
      <c r="G259" s="298"/>
      <c r="H259" s="156"/>
      <c r="I259" s="116"/>
      <c r="J259" s="162"/>
      <c r="K259" s="183"/>
    </row>
    <row r="260" spans="2:14" s="40" customFormat="1" ht="9.4499999999999993" customHeight="1">
      <c r="B260" s="73">
        <v>90760</v>
      </c>
      <c r="C260" s="296" t="s">
        <v>256</v>
      </c>
      <c r="D260" s="297"/>
      <c r="E260" s="297"/>
      <c r="F260" s="297"/>
      <c r="G260" s="298"/>
      <c r="H260" s="156" t="s">
        <v>8</v>
      </c>
      <c r="I260" s="116">
        <v>8</v>
      </c>
      <c r="J260" s="162"/>
      <c r="K260" s="183"/>
    </row>
    <row r="261" spans="2:14" s="40" customFormat="1" ht="9.4499999999999993" customHeight="1">
      <c r="B261" s="73" t="s">
        <v>39</v>
      </c>
      <c r="C261" s="296"/>
      <c r="D261" s="297"/>
      <c r="E261" s="297"/>
      <c r="F261" s="297"/>
      <c r="G261" s="298"/>
      <c r="H261" s="156"/>
      <c r="I261" s="116"/>
      <c r="J261" s="162"/>
      <c r="K261" s="163"/>
    </row>
    <row r="262" spans="2:14" s="40" customFormat="1" ht="9.4499999999999993" customHeight="1">
      <c r="B262" s="73" t="s">
        <v>250</v>
      </c>
      <c r="C262" s="296" t="s">
        <v>249</v>
      </c>
      <c r="D262" s="297"/>
      <c r="E262" s="297"/>
      <c r="F262" s="297"/>
      <c r="G262" s="298"/>
      <c r="H262" s="156" t="s">
        <v>8</v>
      </c>
      <c r="I262" s="116">
        <v>1</v>
      </c>
      <c r="J262" s="162"/>
      <c r="K262" s="183"/>
      <c r="L262" s="122"/>
    </row>
    <row r="263" spans="2:14" s="40" customFormat="1" ht="9.4499999999999993" customHeight="1">
      <c r="B263" s="73" t="s">
        <v>48</v>
      </c>
      <c r="C263" s="296"/>
      <c r="D263" s="297"/>
      <c r="E263" s="297"/>
      <c r="F263" s="297"/>
      <c r="G263" s="298"/>
      <c r="H263" s="156"/>
      <c r="I263" s="116"/>
      <c r="J263" s="162"/>
      <c r="K263" s="163"/>
    </row>
    <row r="264" spans="2:14" s="40" customFormat="1" ht="9.4499999999999993" customHeight="1">
      <c r="B264" s="73" t="s">
        <v>323</v>
      </c>
      <c r="C264" s="296" t="s">
        <v>322</v>
      </c>
      <c r="D264" s="297"/>
      <c r="E264" s="297"/>
      <c r="F264" s="297"/>
      <c r="G264" s="298"/>
      <c r="H264" s="156" t="s">
        <v>8</v>
      </c>
      <c r="I264" s="116">
        <v>1</v>
      </c>
      <c r="J264" s="162"/>
      <c r="K264" s="183"/>
      <c r="L264" s="122"/>
    </row>
    <row r="265" spans="2:14" s="40" customFormat="1" ht="9.4499999999999993" customHeight="1">
      <c r="B265" s="73" t="s">
        <v>48</v>
      </c>
      <c r="C265" s="296"/>
      <c r="D265" s="297"/>
      <c r="E265" s="297"/>
      <c r="F265" s="297"/>
      <c r="G265" s="298"/>
      <c r="H265" s="156"/>
      <c r="I265" s="116"/>
      <c r="J265" s="162"/>
      <c r="K265" s="163"/>
      <c r="L265" s="235"/>
    </row>
    <row r="266" spans="2:14" s="40" customFormat="1" ht="9.4499999999999993" customHeight="1">
      <c r="B266" s="155"/>
      <c r="C266" s="296"/>
      <c r="D266" s="297"/>
      <c r="E266" s="297"/>
      <c r="F266" s="297"/>
      <c r="G266" s="298"/>
      <c r="H266" s="299" t="s">
        <v>216</v>
      </c>
      <c r="I266" s="300"/>
      <c r="J266" s="301"/>
      <c r="K266" s="302"/>
    </row>
    <row r="267" spans="2:14" s="40" customFormat="1" ht="9.4499999999999993" customHeight="1">
      <c r="B267" s="152"/>
      <c r="C267" s="321" t="s">
        <v>252</v>
      </c>
      <c r="D267" s="322"/>
      <c r="E267" s="322"/>
      <c r="F267" s="322"/>
      <c r="G267" s="323"/>
      <c r="H267" s="153"/>
      <c r="I267" s="154"/>
      <c r="J267" s="175"/>
      <c r="K267" s="176"/>
    </row>
    <row r="268" spans="2:14" s="40" customFormat="1" ht="9.4499999999999993" customHeight="1">
      <c r="B268" s="178"/>
      <c r="C268" s="296" t="s">
        <v>260</v>
      </c>
      <c r="D268" s="297"/>
      <c r="E268" s="297"/>
      <c r="F268" s="297"/>
      <c r="G268" s="298"/>
      <c r="H268" s="150"/>
      <c r="I268" s="151"/>
      <c r="J268" s="162"/>
      <c r="K268" s="163"/>
    </row>
    <row r="269" spans="2:14" s="40" customFormat="1" ht="9.4499999999999993" customHeight="1">
      <c r="B269" s="73">
        <v>110101</v>
      </c>
      <c r="C269" s="296" t="s">
        <v>226</v>
      </c>
      <c r="D269" s="297"/>
      <c r="E269" s="297"/>
      <c r="F269" s="297"/>
      <c r="G269" s="298"/>
      <c r="H269" s="74" t="s">
        <v>13</v>
      </c>
      <c r="I269" s="115">
        <v>37.07</v>
      </c>
      <c r="J269" s="162"/>
      <c r="K269" s="183"/>
      <c r="L269" s="235"/>
      <c r="M269" s="235"/>
      <c r="N269" s="235"/>
    </row>
    <row r="270" spans="2:14" s="40" customFormat="1" ht="9.4499999999999993" customHeight="1">
      <c r="B270" s="73" t="s">
        <v>39</v>
      </c>
      <c r="C270" s="296" t="s">
        <v>261</v>
      </c>
      <c r="D270" s="297"/>
      <c r="E270" s="297"/>
      <c r="F270" s="297"/>
      <c r="G270" s="298"/>
      <c r="H270" s="74"/>
      <c r="I270" s="115"/>
      <c r="J270" s="162"/>
      <c r="K270" s="163"/>
    </row>
    <row r="271" spans="2:14" s="40" customFormat="1" ht="9.4499999999999993" customHeight="1">
      <c r="B271" s="73">
        <v>110108</v>
      </c>
      <c r="C271" s="296" t="s">
        <v>227</v>
      </c>
      <c r="D271" s="297"/>
      <c r="E271" s="297"/>
      <c r="F271" s="297"/>
      <c r="G271" s="298"/>
      <c r="H271" s="74" t="s">
        <v>13</v>
      </c>
      <c r="I271" s="115">
        <v>37.07</v>
      </c>
      <c r="J271" s="160"/>
      <c r="K271" s="183"/>
    </row>
    <row r="272" spans="2:14" s="40" customFormat="1" ht="9.4499999999999993" customHeight="1">
      <c r="B272" s="73" t="s">
        <v>39</v>
      </c>
      <c r="C272" s="296" t="s">
        <v>261</v>
      </c>
      <c r="D272" s="297"/>
      <c r="E272" s="297"/>
      <c r="F272" s="297"/>
      <c r="G272" s="298"/>
      <c r="H272" s="74"/>
      <c r="I272" s="115"/>
      <c r="J272" s="162"/>
      <c r="K272" s="163"/>
    </row>
    <row r="273" spans="2:12" s="40" customFormat="1" ht="9.4499999999999993" customHeight="1">
      <c r="B273" s="73">
        <v>150115</v>
      </c>
      <c r="C273" s="296" t="s">
        <v>237</v>
      </c>
      <c r="D273" s="297"/>
      <c r="E273" s="297"/>
      <c r="F273" s="297"/>
      <c r="G273" s="298"/>
      <c r="H273" s="156" t="s">
        <v>13</v>
      </c>
      <c r="I273" s="116">
        <v>37.07</v>
      </c>
      <c r="J273" s="162"/>
      <c r="K273" s="183"/>
    </row>
    <row r="274" spans="2:12" s="40" customFormat="1" ht="9.4499999999999993" customHeight="1">
      <c r="B274" s="73" t="s">
        <v>39</v>
      </c>
      <c r="C274" s="296"/>
      <c r="D274" s="297"/>
      <c r="E274" s="297"/>
      <c r="F274" s="297"/>
      <c r="G274" s="298"/>
      <c r="H274" s="156"/>
      <c r="I274" s="116"/>
      <c r="J274" s="162"/>
      <c r="K274" s="163"/>
    </row>
    <row r="275" spans="2:12" s="40" customFormat="1" ht="9.4499999999999993" customHeight="1">
      <c r="B275" s="73">
        <v>87263</v>
      </c>
      <c r="C275" s="296" t="s">
        <v>478</v>
      </c>
      <c r="D275" s="297"/>
      <c r="E275" s="297"/>
      <c r="F275" s="297"/>
      <c r="G275" s="298"/>
      <c r="H275" s="156" t="s">
        <v>13</v>
      </c>
      <c r="I275" s="116">
        <v>10.17</v>
      </c>
      <c r="J275" s="162"/>
      <c r="K275" s="183"/>
    </row>
    <row r="276" spans="2:12" s="40" customFormat="1" ht="9.4499999999999993" customHeight="1">
      <c r="B276" s="73" t="s">
        <v>479</v>
      </c>
      <c r="C276" s="296" t="s">
        <v>484</v>
      </c>
      <c r="D276" s="297"/>
      <c r="E276" s="297"/>
      <c r="F276" s="297"/>
      <c r="G276" s="298"/>
      <c r="H276" s="156"/>
      <c r="I276" s="116"/>
      <c r="J276" s="162"/>
      <c r="K276" s="163"/>
    </row>
    <row r="277" spans="2:12" s="40" customFormat="1" ht="9.4499999999999993" customHeight="1">
      <c r="B277" s="73" t="s">
        <v>482</v>
      </c>
      <c r="C277" s="296" t="s">
        <v>481</v>
      </c>
      <c r="D277" s="297"/>
      <c r="E277" s="297"/>
      <c r="F277" s="297"/>
      <c r="G277" s="298"/>
      <c r="H277" s="156" t="s">
        <v>18</v>
      </c>
      <c r="I277" s="116">
        <v>8.64</v>
      </c>
      <c r="J277" s="162"/>
      <c r="K277" s="183"/>
      <c r="L277" s="55"/>
    </row>
    <row r="278" spans="2:12" s="40" customFormat="1" ht="9.4499999999999993" customHeight="1">
      <c r="B278" s="73" t="s">
        <v>48</v>
      </c>
      <c r="C278" s="296" t="s">
        <v>485</v>
      </c>
      <c r="D278" s="297"/>
      <c r="E278" s="297"/>
      <c r="F278" s="297"/>
      <c r="G278" s="298"/>
      <c r="H278" s="156"/>
      <c r="I278" s="116"/>
      <c r="J278" s="162"/>
      <c r="K278" s="163"/>
    </row>
    <row r="279" spans="2:12" s="40" customFormat="1" ht="9.4499999999999993" customHeight="1">
      <c r="B279" s="73" t="s">
        <v>134</v>
      </c>
      <c r="C279" s="296" t="s">
        <v>278</v>
      </c>
      <c r="D279" s="297"/>
      <c r="E279" s="297"/>
      <c r="F279" s="297"/>
      <c r="G279" s="298"/>
      <c r="H279" s="156" t="s">
        <v>8</v>
      </c>
      <c r="I279" s="116">
        <v>1</v>
      </c>
      <c r="J279" s="162"/>
      <c r="K279" s="183"/>
      <c r="L279" s="76"/>
    </row>
    <row r="280" spans="2:12" s="40" customFormat="1" ht="9.4499999999999993" customHeight="1">
      <c r="B280" s="73" t="s">
        <v>48</v>
      </c>
      <c r="C280" s="296" t="s">
        <v>251</v>
      </c>
      <c r="D280" s="297"/>
      <c r="E280" s="297"/>
      <c r="F280" s="297"/>
      <c r="G280" s="298"/>
      <c r="H280" s="156"/>
      <c r="I280" s="116"/>
      <c r="J280" s="162"/>
      <c r="K280" s="163"/>
    </row>
    <row r="281" spans="2:12" s="40" customFormat="1" ht="9.4499999999999993" customHeight="1">
      <c r="B281" s="73">
        <v>150212</v>
      </c>
      <c r="C281" s="296" t="s">
        <v>247</v>
      </c>
      <c r="D281" s="297"/>
      <c r="E281" s="297"/>
      <c r="F281" s="297"/>
      <c r="G281" s="298"/>
      <c r="H281" s="156" t="s">
        <v>13</v>
      </c>
      <c r="I281" s="116">
        <v>4.2</v>
      </c>
      <c r="J281" s="162"/>
      <c r="K281" s="183"/>
      <c r="L281" s="55"/>
    </row>
    <row r="282" spans="2:12" s="40" customFormat="1" ht="9.4499999999999993" customHeight="1">
      <c r="B282" s="73" t="s">
        <v>39</v>
      </c>
      <c r="C282" s="296" t="s">
        <v>248</v>
      </c>
      <c r="D282" s="297"/>
      <c r="E282" s="297"/>
      <c r="F282" s="297"/>
      <c r="G282" s="298"/>
      <c r="H282" s="156"/>
      <c r="I282" s="116"/>
      <c r="J282" s="162"/>
      <c r="K282" s="163"/>
      <c r="L282" s="55"/>
    </row>
    <row r="283" spans="2:12" s="40" customFormat="1" ht="9.4499999999999993" customHeight="1">
      <c r="B283" s="73">
        <v>110458</v>
      </c>
      <c r="C283" s="296" t="s">
        <v>240</v>
      </c>
      <c r="D283" s="297"/>
      <c r="E283" s="297"/>
      <c r="F283" s="297"/>
      <c r="G283" s="298"/>
      <c r="H283" s="156" t="s">
        <v>18</v>
      </c>
      <c r="I283" s="116">
        <v>1.8</v>
      </c>
      <c r="J283" s="162"/>
      <c r="K283" s="183"/>
      <c r="L283" s="55"/>
    </row>
    <row r="284" spans="2:12" s="40" customFormat="1" ht="9.4499999999999993" customHeight="1">
      <c r="B284" s="73" t="s">
        <v>39</v>
      </c>
      <c r="C284" s="296" t="s">
        <v>277</v>
      </c>
      <c r="D284" s="297"/>
      <c r="E284" s="297"/>
      <c r="F284" s="297"/>
      <c r="G284" s="298"/>
      <c r="H284" s="156"/>
      <c r="I284" s="116"/>
      <c r="J284" s="162"/>
      <c r="K284" s="163"/>
      <c r="L284" s="55"/>
    </row>
    <row r="285" spans="2:12" s="40" customFormat="1" ht="9.4499999999999993" customHeight="1">
      <c r="B285" s="73">
        <v>80213</v>
      </c>
      <c r="C285" s="296" t="s">
        <v>243</v>
      </c>
      <c r="D285" s="297"/>
      <c r="E285" s="297"/>
      <c r="F285" s="297"/>
      <c r="G285" s="298"/>
      <c r="H285" s="156" t="s">
        <v>13</v>
      </c>
      <c r="I285" s="116">
        <v>2.7</v>
      </c>
      <c r="J285" s="162"/>
      <c r="K285" s="183"/>
      <c r="L285" s="55"/>
    </row>
    <row r="286" spans="2:12" s="40" customFormat="1" ht="9.4499999999999993" customHeight="1">
      <c r="B286" s="73" t="s">
        <v>39</v>
      </c>
      <c r="C286" s="296" t="s">
        <v>262</v>
      </c>
      <c r="D286" s="297"/>
      <c r="E286" s="297"/>
      <c r="F286" s="297"/>
      <c r="G286" s="298"/>
      <c r="H286" s="156"/>
      <c r="I286" s="116"/>
      <c r="J286" s="162"/>
      <c r="K286" s="163"/>
      <c r="L286" s="55"/>
    </row>
    <row r="287" spans="2:12" s="40" customFormat="1" ht="9.4499999999999993" customHeight="1">
      <c r="B287" s="73">
        <v>140111</v>
      </c>
      <c r="C287" s="296" t="s">
        <v>244</v>
      </c>
      <c r="D287" s="297"/>
      <c r="E287" s="297"/>
      <c r="F287" s="297"/>
      <c r="G287" s="298"/>
      <c r="H287" s="156" t="s">
        <v>13</v>
      </c>
      <c r="I287" s="116">
        <v>6.47</v>
      </c>
      <c r="J287" s="162"/>
      <c r="K287" s="183"/>
      <c r="L287" s="55"/>
    </row>
    <row r="288" spans="2:12" s="40" customFormat="1" ht="9.4499999999999993" customHeight="1">
      <c r="B288" s="73" t="s">
        <v>39</v>
      </c>
      <c r="C288" s="296" t="s">
        <v>262</v>
      </c>
      <c r="D288" s="297"/>
      <c r="E288" s="297"/>
      <c r="F288" s="297"/>
      <c r="G288" s="298"/>
      <c r="H288" s="156"/>
      <c r="I288" s="116"/>
      <c r="J288" s="162"/>
      <c r="K288" s="163"/>
      <c r="L288" s="55"/>
    </row>
    <row r="289" spans="2:12" s="40" customFormat="1" ht="9.4499999999999993" customHeight="1">
      <c r="B289" s="73">
        <v>80276</v>
      </c>
      <c r="C289" s="296" t="s">
        <v>258</v>
      </c>
      <c r="D289" s="297"/>
      <c r="E289" s="297"/>
      <c r="F289" s="297"/>
      <c r="G289" s="298"/>
      <c r="H289" s="156" t="s">
        <v>13</v>
      </c>
      <c r="I289" s="116">
        <v>3.05</v>
      </c>
      <c r="J289" s="162"/>
      <c r="K289" s="183"/>
      <c r="L289" s="55"/>
    </row>
    <row r="290" spans="2:12" s="40" customFormat="1" ht="9.4499999999999993" customHeight="1">
      <c r="B290" s="73" t="s">
        <v>39</v>
      </c>
      <c r="C290" s="296" t="s">
        <v>264</v>
      </c>
      <c r="D290" s="297"/>
      <c r="E290" s="297"/>
      <c r="F290" s="297"/>
      <c r="G290" s="298"/>
      <c r="H290" s="156"/>
      <c r="I290" s="116"/>
      <c r="J290" s="162"/>
      <c r="K290" s="163"/>
      <c r="L290" s="55"/>
    </row>
    <row r="291" spans="2:12" s="40" customFormat="1" ht="9.4499999999999993" customHeight="1">
      <c r="B291" s="73">
        <v>150310</v>
      </c>
      <c r="C291" s="296" t="s">
        <v>245</v>
      </c>
      <c r="D291" s="297"/>
      <c r="E291" s="297"/>
      <c r="F291" s="297"/>
      <c r="G291" s="298"/>
      <c r="H291" s="156" t="s">
        <v>13</v>
      </c>
      <c r="I291" s="116">
        <v>1.35</v>
      </c>
      <c r="J291" s="162"/>
      <c r="K291" s="183"/>
      <c r="L291" s="55"/>
    </row>
    <row r="292" spans="2:12" s="40" customFormat="1" ht="9.4499999999999993" customHeight="1">
      <c r="B292" s="73" t="s">
        <v>39</v>
      </c>
      <c r="C292" s="296" t="s">
        <v>263</v>
      </c>
      <c r="D292" s="297"/>
      <c r="E292" s="297"/>
      <c r="F292" s="297"/>
      <c r="G292" s="298"/>
      <c r="H292" s="156"/>
      <c r="I292" s="116"/>
      <c r="J292" s="162"/>
      <c r="K292" s="163"/>
      <c r="L292" s="55"/>
    </row>
    <row r="293" spans="2:12" s="40" customFormat="1" ht="9.4499999999999993" customHeight="1">
      <c r="B293" s="73">
        <v>90953</v>
      </c>
      <c r="C293" s="296" t="s">
        <v>253</v>
      </c>
      <c r="D293" s="297"/>
      <c r="E293" s="297"/>
      <c r="F293" s="297"/>
      <c r="G293" s="298"/>
      <c r="H293" s="156" t="s">
        <v>8</v>
      </c>
      <c r="I293" s="116">
        <v>1</v>
      </c>
      <c r="J293" s="162"/>
      <c r="K293" s="183"/>
      <c r="L293" s="55"/>
    </row>
    <row r="294" spans="2:12" s="40" customFormat="1" ht="9.4499999999999993" customHeight="1">
      <c r="B294" s="73" t="s">
        <v>39</v>
      </c>
      <c r="C294" s="296"/>
      <c r="D294" s="297"/>
      <c r="E294" s="297"/>
      <c r="F294" s="297"/>
      <c r="G294" s="298"/>
      <c r="H294" s="156"/>
      <c r="I294" s="116"/>
      <c r="J294" s="162"/>
      <c r="K294" s="163"/>
      <c r="L294" s="55"/>
    </row>
    <row r="295" spans="2:12" s="40" customFormat="1" ht="9.4499999999999993" customHeight="1">
      <c r="B295" s="73">
        <v>90790</v>
      </c>
      <c r="C295" s="296" t="s">
        <v>254</v>
      </c>
      <c r="D295" s="297"/>
      <c r="E295" s="297"/>
      <c r="F295" s="297"/>
      <c r="G295" s="298"/>
      <c r="H295" s="156" t="s">
        <v>8</v>
      </c>
      <c r="I295" s="116">
        <v>1</v>
      </c>
      <c r="J295" s="162"/>
      <c r="K295" s="183"/>
      <c r="L295" s="76"/>
    </row>
    <row r="296" spans="2:12" s="40" customFormat="1" ht="9.4499999999999993" customHeight="1">
      <c r="B296" s="73" t="s">
        <v>39</v>
      </c>
      <c r="C296" s="296"/>
      <c r="D296" s="297"/>
      <c r="E296" s="297"/>
      <c r="F296" s="297"/>
      <c r="G296" s="298"/>
      <c r="H296" s="156"/>
      <c r="I296" s="116"/>
      <c r="J296" s="162"/>
      <c r="K296" s="163"/>
      <c r="L296" s="55"/>
    </row>
    <row r="297" spans="2:12" s="40" customFormat="1" ht="9.4499999999999993" customHeight="1">
      <c r="B297" s="73">
        <v>90735</v>
      </c>
      <c r="C297" s="296" t="s">
        <v>265</v>
      </c>
      <c r="D297" s="297"/>
      <c r="E297" s="297"/>
      <c r="F297" s="297"/>
      <c r="G297" s="298"/>
      <c r="H297" s="156" t="s">
        <v>8</v>
      </c>
      <c r="I297" s="116">
        <v>1</v>
      </c>
      <c r="J297" s="162"/>
      <c r="K297" s="183"/>
      <c r="L297" s="55"/>
    </row>
    <row r="298" spans="2:12" s="40" customFormat="1" ht="9.4499999999999993" customHeight="1">
      <c r="B298" s="73" t="s">
        <v>39</v>
      </c>
      <c r="C298" s="296"/>
      <c r="D298" s="297"/>
      <c r="E298" s="297"/>
      <c r="F298" s="297"/>
      <c r="G298" s="298"/>
      <c r="H298" s="156"/>
      <c r="I298" s="116"/>
      <c r="J298" s="162"/>
      <c r="K298" s="183"/>
      <c r="L298" s="55"/>
    </row>
    <row r="299" spans="2:12" s="40" customFormat="1" ht="9.4499999999999993" customHeight="1">
      <c r="B299" s="73">
        <v>90760</v>
      </c>
      <c r="C299" s="296" t="s">
        <v>256</v>
      </c>
      <c r="D299" s="297"/>
      <c r="E299" s="297"/>
      <c r="F299" s="297"/>
      <c r="G299" s="298"/>
      <c r="H299" s="156" t="s">
        <v>8</v>
      </c>
      <c r="I299" s="116">
        <v>4</v>
      </c>
      <c r="J299" s="162"/>
      <c r="K299" s="183"/>
      <c r="L299" s="55"/>
    </row>
    <row r="300" spans="2:12" s="40" customFormat="1" ht="9.4499999999999993" customHeight="1">
      <c r="B300" s="73" t="s">
        <v>39</v>
      </c>
      <c r="C300" s="296"/>
      <c r="D300" s="297"/>
      <c r="E300" s="297"/>
      <c r="F300" s="297"/>
      <c r="G300" s="298"/>
      <c r="H300" s="156"/>
      <c r="I300" s="116"/>
      <c r="J300" s="162"/>
      <c r="K300" s="163"/>
      <c r="L300" s="55"/>
    </row>
    <row r="301" spans="2:12" s="40" customFormat="1" ht="9.4499999999999993" customHeight="1">
      <c r="B301" s="155"/>
      <c r="C301" s="296"/>
      <c r="D301" s="297"/>
      <c r="E301" s="297"/>
      <c r="F301" s="297"/>
      <c r="G301" s="298"/>
      <c r="H301" s="299" t="s">
        <v>216</v>
      </c>
      <c r="I301" s="300"/>
      <c r="J301" s="301"/>
      <c r="K301" s="302"/>
      <c r="L301" s="55"/>
    </row>
    <row r="302" spans="2:12" s="40" customFormat="1" ht="9.4499999999999993" customHeight="1">
      <c r="B302" s="152"/>
      <c r="C302" s="321" t="s">
        <v>266</v>
      </c>
      <c r="D302" s="322"/>
      <c r="E302" s="322"/>
      <c r="F302" s="322"/>
      <c r="G302" s="323"/>
      <c r="H302" s="153"/>
      <c r="I302" s="154"/>
      <c r="J302" s="175"/>
      <c r="K302" s="176"/>
      <c r="L302" s="55"/>
    </row>
    <row r="303" spans="2:12" s="40" customFormat="1" ht="9.4499999999999993" customHeight="1">
      <c r="B303" s="178"/>
      <c r="C303" s="296" t="s">
        <v>231</v>
      </c>
      <c r="D303" s="297"/>
      <c r="E303" s="297"/>
      <c r="F303" s="297"/>
      <c r="G303" s="298"/>
      <c r="H303" s="150"/>
      <c r="I303" s="151"/>
      <c r="J303" s="162"/>
      <c r="K303" s="163"/>
      <c r="L303" s="55"/>
    </row>
    <row r="304" spans="2:12" s="40" customFormat="1" ht="9.4499999999999993" customHeight="1">
      <c r="B304" s="73">
        <v>110101</v>
      </c>
      <c r="C304" s="296" t="s">
        <v>226</v>
      </c>
      <c r="D304" s="297"/>
      <c r="E304" s="297"/>
      <c r="F304" s="297"/>
      <c r="G304" s="298"/>
      <c r="H304" s="74" t="s">
        <v>13</v>
      </c>
      <c r="I304" s="115">
        <v>46.4</v>
      </c>
      <c r="J304" s="162"/>
      <c r="K304" s="183"/>
      <c r="L304" s="55"/>
    </row>
    <row r="305" spans="2:12" s="40" customFormat="1" ht="9.4499999999999993" customHeight="1">
      <c r="B305" s="73" t="s">
        <v>39</v>
      </c>
      <c r="C305" s="296" t="s">
        <v>267</v>
      </c>
      <c r="D305" s="297"/>
      <c r="E305" s="297"/>
      <c r="F305" s="297"/>
      <c r="G305" s="298"/>
      <c r="H305" s="74"/>
      <c r="I305" s="115"/>
      <c r="J305" s="162"/>
      <c r="K305" s="163"/>
      <c r="L305" s="55"/>
    </row>
    <row r="306" spans="2:12" s="40" customFormat="1" ht="9.4499999999999993" customHeight="1">
      <c r="B306" s="73">
        <v>110108</v>
      </c>
      <c r="C306" s="296" t="s">
        <v>227</v>
      </c>
      <c r="D306" s="297"/>
      <c r="E306" s="297"/>
      <c r="F306" s="297"/>
      <c r="G306" s="298"/>
      <c r="H306" s="74" t="s">
        <v>13</v>
      </c>
      <c r="I306" s="115">
        <v>46.4</v>
      </c>
      <c r="J306" s="160"/>
      <c r="K306" s="183"/>
      <c r="L306" s="55"/>
    </row>
    <row r="307" spans="2:12" s="40" customFormat="1" ht="9.4499999999999993" customHeight="1">
      <c r="B307" s="73" t="s">
        <v>39</v>
      </c>
      <c r="C307" s="296" t="s">
        <v>267</v>
      </c>
      <c r="D307" s="297"/>
      <c r="E307" s="297"/>
      <c r="F307" s="297"/>
      <c r="G307" s="298"/>
      <c r="H307" s="74"/>
      <c r="I307" s="115"/>
      <c r="J307" s="162"/>
      <c r="K307" s="163"/>
      <c r="L307" s="55"/>
    </row>
    <row r="308" spans="2:12" s="40" customFormat="1" ht="9.4499999999999993" customHeight="1">
      <c r="B308" s="73">
        <v>150115</v>
      </c>
      <c r="C308" s="296" t="s">
        <v>237</v>
      </c>
      <c r="D308" s="297"/>
      <c r="E308" s="297"/>
      <c r="F308" s="297"/>
      <c r="G308" s="298"/>
      <c r="H308" s="156" t="s">
        <v>13</v>
      </c>
      <c r="I308" s="116">
        <v>46.4</v>
      </c>
      <c r="J308" s="162"/>
      <c r="K308" s="183"/>
      <c r="L308" s="55"/>
    </row>
    <row r="309" spans="2:12" s="40" customFormat="1" ht="9.4499999999999993" customHeight="1">
      <c r="B309" s="73" t="s">
        <v>39</v>
      </c>
      <c r="C309" s="296" t="s">
        <v>267</v>
      </c>
      <c r="D309" s="297"/>
      <c r="E309" s="297"/>
      <c r="F309" s="297"/>
      <c r="G309" s="298"/>
      <c r="H309" s="156"/>
      <c r="I309" s="116"/>
      <c r="J309" s="162"/>
      <c r="K309" s="163"/>
      <c r="L309" s="55"/>
    </row>
    <row r="310" spans="2:12" s="40" customFormat="1" ht="9.4499999999999993" customHeight="1">
      <c r="B310" s="73">
        <v>87263</v>
      </c>
      <c r="C310" s="296" t="s">
        <v>478</v>
      </c>
      <c r="D310" s="297"/>
      <c r="E310" s="297"/>
      <c r="F310" s="297"/>
      <c r="G310" s="298"/>
      <c r="H310" s="156" t="s">
        <v>13</v>
      </c>
      <c r="I310" s="116">
        <v>9.8000000000000007</v>
      </c>
      <c r="J310" s="162"/>
      <c r="K310" s="183"/>
      <c r="L310" s="55"/>
    </row>
    <row r="311" spans="2:12" s="40" customFormat="1" ht="9.4499999999999993" customHeight="1">
      <c r="B311" s="73" t="s">
        <v>479</v>
      </c>
      <c r="C311" s="296" t="s">
        <v>486</v>
      </c>
      <c r="D311" s="297"/>
      <c r="E311" s="297"/>
      <c r="F311" s="297"/>
      <c r="G311" s="298"/>
      <c r="H311" s="156"/>
      <c r="I311" s="116"/>
      <c r="J311" s="162"/>
      <c r="K311" s="163"/>
      <c r="L311" s="55"/>
    </row>
    <row r="312" spans="2:12" s="40" customFormat="1" ht="9.4499999999999993" customHeight="1">
      <c r="B312" s="73" t="s">
        <v>482</v>
      </c>
      <c r="C312" s="296" t="s">
        <v>481</v>
      </c>
      <c r="D312" s="297"/>
      <c r="E312" s="297"/>
      <c r="F312" s="297"/>
      <c r="G312" s="298"/>
      <c r="H312" s="156" t="s">
        <v>18</v>
      </c>
      <c r="I312" s="116">
        <v>13.2</v>
      </c>
      <c r="J312" s="162"/>
      <c r="K312" s="183"/>
      <c r="L312" s="55"/>
    </row>
    <row r="313" spans="2:12" s="40" customFormat="1" ht="9.4499999999999993" customHeight="1">
      <c r="B313" s="73" t="s">
        <v>48</v>
      </c>
      <c r="C313" s="296">
        <v>13.2</v>
      </c>
      <c r="D313" s="297"/>
      <c r="E313" s="297"/>
      <c r="F313" s="297"/>
      <c r="G313" s="298"/>
      <c r="H313" s="156"/>
      <c r="I313" s="116"/>
      <c r="J313" s="162"/>
      <c r="K313" s="163"/>
    </row>
    <row r="314" spans="2:12" s="40" customFormat="1" ht="9.4499999999999993" customHeight="1">
      <c r="B314" s="73" t="s">
        <v>134</v>
      </c>
      <c r="C314" s="296" t="s">
        <v>278</v>
      </c>
      <c r="D314" s="297"/>
      <c r="E314" s="297"/>
      <c r="F314" s="297"/>
      <c r="G314" s="298"/>
      <c r="H314" s="156" t="s">
        <v>8</v>
      </c>
      <c r="I314" s="116">
        <v>1</v>
      </c>
      <c r="J314" s="162"/>
      <c r="K314" s="183"/>
      <c r="L314" s="55"/>
    </row>
    <row r="315" spans="2:12" s="40" customFormat="1" ht="9.4499999999999993" customHeight="1">
      <c r="B315" s="73" t="s">
        <v>48</v>
      </c>
      <c r="C315" s="296" t="s">
        <v>251</v>
      </c>
      <c r="D315" s="297"/>
      <c r="E315" s="297"/>
      <c r="F315" s="297"/>
      <c r="G315" s="298"/>
      <c r="H315" s="156"/>
      <c r="I315" s="116"/>
      <c r="J315" s="162"/>
      <c r="K315" s="163"/>
      <c r="L315" s="55"/>
    </row>
    <row r="316" spans="2:12" s="40" customFormat="1" ht="9.4499999999999993" customHeight="1">
      <c r="B316" s="73">
        <v>150212</v>
      </c>
      <c r="C316" s="296" t="s">
        <v>247</v>
      </c>
      <c r="D316" s="297"/>
      <c r="E316" s="297"/>
      <c r="F316" s="297"/>
      <c r="G316" s="298"/>
      <c r="H316" s="156" t="s">
        <v>13</v>
      </c>
      <c r="I316" s="116">
        <v>4.2</v>
      </c>
      <c r="J316" s="162"/>
      <c r="K316" s="183"/>
      <c r="L316" s="55"/>
    </row>
    <row r="317" spans="2:12" s="40" customFormat="1" ht="9.4499999999999993" customHeight="1">
      <c r="B317" s="73" t="s">
        <v>39</v>
      </c>
      <c r="C317" s="296" t="s">
        <v>248</v>
      </c>
      <c r="D317" s="297"/>
      <c r="E317" s="297"/>
      <c r="F317" s="297"/>
      <c r="G317" s="298"/>
      <c r="H317" s="156"/>
      <c r="I317" s="116"/>
      <c r="J317" s="162"/>
      <c r="K317" s="163"/>
      <c r="L317" s="55"/>
    </row>
    <row r="318" spans="2:12" s="40" customFormat="1" ht="9.4499999999999993" customHeight="1">
      <c r="B318" s="73">
        <v>90953</v>
      </c>
      <c r="C318" s="296" t="s">
        <v>253</v>
      </c>
      <c r="D318" s="297"/>
      <c r="E318" s="297"/>
      <c r="F318" s="297"/>
      <c r="G318" s="298"/>
      <c r="H318" s="156" t="s">
        <v>8</v>
      </c>
      <c r="I318" s="116">
        <v>1</v>
      </c>
      <c r="J318" s="162"/>
      <c r="K318" s="183"/>
      <c r="L318" s="55"/>
    </row>
    <row r="319" spans="2:12" s="40" customFormat="1" ht="9.4499999999999993" customHeight="1">
      <c r="B319" s="73" t="s">
        <v>39</v>
      </c>
      <c r="C319" s="296"/>
      <c r="D319" s="297"/>
      <c r="E319" s="297"/>
      <c r="F319" s="297"/>
      <c r="G319" s="298"/>
      <c r="H319" s="156"/>
      <c r="I319" s="116"/>
      <c r="J319" s="162"/>
      <c r="K319" s="163"/>
      <c r="L319" s="55"/>
    </row>
    <row r="320" spans="2:12" s="40" customFormat="1" ht="9.4499999999999993" customHeight="1">
      <c r="B320" s="73">
        <v>90790</v>
      </c>
      <c r="C320" s="296" t="s">
        <v>254</v>
      </c>
      <c r="D320" s="297"/>
      <c r="E320" s="297"/>
      <c r="F320" s="297"/>
      <c r="G320" s="298"/>
      <c r="H320" s="156" t="s">
        <v>8</v>
      </c>
      <c r="I320" s="116">
        <v>1</v>
      </c>
      <c r="J320" s="162"/>
      <c r="K320" s="183"/>
      <c r="L320" s="55"/>
    </row>
    <row r="321" spans="2:12" s="40" customFormat="1" ht="9.4499999999999993" customHeight="1">
      <c r="B321" s="73" t="s">
        <v>39</v>
      </c>
      <c r="C321" s="296"/>
      <c r="D321" s="297"/>
      <c r="E321" s="297"/>
      <c r="F321" s="297"/>
      <c r="G321" s="298"/>
      <c r="H321" s="156"/>
      <c r="I321" s="116"/>
      <c r="J321" s="162"/>
      <c r="K321" s="163"/>
      <c r="L321" s="55"/>
    </row>
    <row r="322" spans="2:12" s="40" customFormat="1" ht="9.4499999999999993" customHeight="1">
      <c r="B322" s="73">
        <v>90735</v>
      </c>
      <c r="C322" s="296" t="s">
        <v>265</v>
      </c>
      <c r="D322" s="297"/>
      <c r="E322" s="297"/>
      <c r="F322" s="297"/>
      <c r="G322" s="298"/>
      <c r="H322" s="156" t="s">
        <v>8</v>
      </c>
      <c r="I322" s="116">
        <v>1</v>
      </c>
      <c r="J322" s="162"/>
      <c r="K322" s="183"/>
      <c r="L322" s="55"/>
    </row>
    <row r="323" spans="2:12" s="40" customFormat="1" ht="9.4499999999999993" customHeight="1">
      <c r="B323" s="73" t="s">
        <v>39</v>
      </c>
      <c r="C323" s="296"/>
      <c r="D323" s="297"/>
      <c r="E323" s="297"/>
      <c r="F323" s="297"/>
      <c r="G323" s="298"/>
      <c r="H323" s="156"/>
      <c r="I323" s="116"/>
      <c r="J323" s="162"/>
      <c r="K323" s="183"/>
      <c r="L323" s="55"/>
    </row>
    <row r="324" spans="2:12" s="40" customFormat="1" ht="9.4499999999999993" customHeight="1">
      <c r="B324" s="73">
        <v>90760</v>
      </c>
      <c r="C324" s="296" t="s">
        <v>256</v>
      </c>
      <c r="D324" s="297"/>
      <c r="E324" s="297"/>
      <c r="F324" s="297"/>
      <c r="G324" s="298"/>
      <c r="H324" s="156" t="s">
        <v>8</v>
      </c>
      <c r="I324" s="116">
        <v>2</v>
      </c>
      <c r="J324" s="162"/>
      <c r="K324" s="183"/>
      <c r="L324" s="55"/>
    </row>
    <row r="325" spans="2:12" s="40" customFormat="1" ht="9.4499999999999993" customHeight="1">
      <c r="B325" s="73" t="s">
        <v>39</v>
      </c>
      <c r="C325" s="296"/>
      <c r="D325" s="297"/>
      <c r="E325" s="297"/>
      <c r="F325" s="297"/>
      <c r="G325" s="298"/>
      <c r="H325" s="156"/>
      <c r="I325" s="116"/>
      <c r="J325" s="162"/>
      <c r="K325" s="163"/>
      <c r="L325" s="55"/>
    </row>
    <row r="326" spans="2:12" s="40" customFormat="1" ht="9.4499999999999993" customHeight="1">
      <c r="B326" s="155"/>
      <c r="C326" s="296"/>
      <c r="D326" s="297"/>
      <c r="E326" s="297"/>
      <c r="F326" s="297"/>
      <c r="G326" s="298"/>
      <c r="H326" s="299" t="s">
        <v>216</v>
      </c>
      <c r="I326" s="300"/>
      <c r="J326" s="301"/>
      <c r="K326" s="302"/>
      <c r="L326" s="55"/>
    </row>
    <row r="327" spans="2:12" s="40" customFormat="1" ht="9.4499999999999993" customHeight="1">
      <c r="B327" s="152"/>
      <c r="C327" s="321" t="s">
        <v>477</v>
      </c>
      <c r="D327" s="322"/>
      <c r="E327" s="322"/>
      <c r="F327" s="322"/>
      <c r="G327" s="323"/>
      <c r="H327" s="153"/>
      <c r="I327" s="154"/>
      <c r="J327" s="175"/>
      <c r="K327" s="176"/>
      <c r="L327" s="55"/>
    </row>
    <row r="328" spans="2:12" s="40" customFormat="1" ht="9.4499999999999993" customHeight="1">
      <c r="B328" s="178"/>
      <c r="C328" s="296" t="s">
        <v>487</v>
      </c>
      <c r="D328" s="297"/>
      <c r="E328" s="297"/>
      <c r="F328" s="297"/>
      <c r="G328" s="298"/>
      <c r="H328" s="150"/>
      <c r="I328" s="151"/>
      <c r="J328" s="162"/>
      <c r="K328" s="163"/>
      <c r="L328" s="55"/>
    </row>
    <row r="329" spans="2:12" s="40" customFormat="1" ht="9.4499999999999993" customHeight="1">
      <c r="B329" s="178"/>
      <c r="C329" s="296" t="s">
        <v>488</v>
      </c>
      <c r="D329" s="297"/>
      <c r="E329" s="297"/>
      <c r="F329" s="297"/>
      <c r="G329" s="298"/>
      <c r="H329" s="150"/>
      <c r="I329" s="151"/>
      <c r="J329" s="162"/>
      <c r="K329" s="163"/>
      <c r="L329" s="55"/>
    </row>
    <row r="330" spans="2:12" s="40" customFormat="1" ht="9.4499999999999993" customHeight="1">
      <c r="B330" s="73">
        <v>110101</v>
      </c>
      <c r="C330" s="296" t="s">
        <v>226</v>
      </c>
      <c r="D330" s="297"/>
      <c r="E330" s="297"/>
      <c r="F330" s="297"/>
      <c r="G330" s="298"/>
      <c r="H330" s="74" t="s">
        <v>13</v>
      </c>
      <c r="I330" s="115">
        <v>189.78</v>
      </c>
      <c r="J330" s="162"/>
      <c r="K330" s="183"/>
      <c r="L330" s="55"/>
    </row>
    <row r="331" spans="2:12" s="40" customFormat="1" ht="9.4499999999999993" customHeight="1">
      <c r="B331" s="73" t="s">
        <v>39</v>
      </c>
      <c r="C331" s="296" t="s">
        <v>488</v>
      </c>
      <c r="D331" s="297"/>
      <c r="E331" s="297"/>
      <c r="F331" s="297"/>
      <c r="G331" s="298"/>
      <c r="H331" s="74"/>
      <c r="I331" s="115"/>
      <c r="J331" s="162"/>
      <c r="K331" s="163"/>
      <c r="L331" s="55"/>
    </row>
    <row r="332" spans="2:12" s="40" customFormat="1" ht="9.4499999999999993" customHeight="1">
      <c r="B332" s="73">
        <v>110108</v>
      </c>
      <c r="C332" s="296" t="s">
        <v>227</v>
      </c>
      <c r="D332" s="297"/>
      <c r="E332" s="297"/>
      <c r="F332" s="297"/>
      <c r="G332" s="298"/>
      <c r="H332" s="74" t="s">
        <v>13</v>
      </c>
      <c r="I332" s="115">
        <v>189.78</v>
      </c>
      <c r="J332" s="160"/>
      <c r="K332" s="183"/>
      <c r="L332" s="55"/>
    </row>
    <row r="333" spans="2:12" s="40" customFormat="1" ht="9.4499999999999993" customHeight="1">
      <c r="B333" s="73" t="s">
        <v>39</v>
      </c>
      <c r="C333" s="296" t="s">
        <v>488</v>
      </c>
      <c r="D333" s="297"/>
      <c r="E333" s="297"/>
      <c r="F333" s="297"/>
      <c r="G333" s="298"/>
      <c r="H333" s="74"/>
      <c r="I333" s="115"/>
      <c r="J333" s="162"/>
      <c r="K333" s="163"/>
      <c r="L333" s="55"/>
    </row>
    <row r="334" spans="2:12" s="40" customFormat="1" ht="9.4499999999999993" customHeight="1">
      <c r="B334" s="73">
        <v>150115</v>
      </c>
      <c r="C334" s="296" t="s">
        <v>237</v>
      </c>
      <c r="D334" s="297"/>
      <c r="E334" s="297"/>
      <c r="F334" s="297"/>
      <c r="G334" s="298"/>
      <c r="H334" s="156" t="s">
        <v>13</v>
      </c>
      <c r="I334" s="116">
        <v>189.78</v>
      </c>
      <c r="J334" s="162"/>
      <c r="K334" s="183"/>
      <c r="L334" s="55"/>
    </row>
    <row r="335" spans="2:12" s="40" customFormat="1" ht="9.4499999999999993" customHeight="1">
      <c r="B335" s="73" t="s">
        <v>39</v>
      </c>
      <c r="C335" s="296" t="s">
        <v>488</v>
      </c>
      <c r="D335" s="297"/>
      <c r="E335" s="297"/>
      <c r="F335" s="297"/>
      <c r="G335" s="298"/>
      <c r="H335" s="156"/>
      <c r="I335" s="116"/>
      <c r="J335" s="162"/>
      <c r="K335" s="163"/>
      <c r="L335" s="55"/>
    </row>
    <row r="336" spans="2:12" s="40" customFormat="1" ht="9.4499999999999993" customHeight="1">
      <c r="B336" s="73">
        <v>87263</v>
      </c>
      <c r="C336" s="296" t="s">
        <v>478</v>
      </c>
      <c r="D336" s="297"/>
      <c r="E336" s="297"/>
      <c r="F336" s="297"/>
      <c r="G336" s="298"/>
      <c r="H336" s="156" t="s">
        <v>13</v>
      </c>
      <c r="I336" s="116">
        <v>64.680000000000007</v>
      </c>
      <c r="J336" s="162"/>
      <c r="K336" s="183"/>
      <c r="L336" s="184"/>
    </row>
    <row r="337" spans="2:12" s="40" customFormat="1" ht="9.4499999999999993" customHeight="1">
      <c r="B337" s="73" t="s">
        <v>479</v>
      </c>
      <c r="C337" s="296" t="s">
        <v>489</v>
      </c>
      <c r="D337" s="297"/>
      <c r="E337" s="297"/>
      <c r="F337" s="297"/>
      <c r="G337" s="298"/>
      <c r="H337" s="156"/>
      <c r="I337" s="116"/>
      <c r="J337" s="162"/>
      <c r="K337" s="163"/>
      <c r="L337" s="55"/>
    </row>
    <row r="338" spans="2:12" s="40" customFormat="1" ht="9.4499999999999993" customHeight="1">
      <c r="B338" s="73" t="s">
        <v>482</v>
      </c>
      <c r="C338" s="296" t="s">
        <v>481</v>
      </c>
      <c r="D338" s="297"/>
      <c r="E338" s="297"/>
      <c r="F338" s="297"/>
      <c r="G338" s="298"/>
      <c r="H338" s="156" t="s">
        <v>18</v>
      </c>
      <c r="I338" s="116">
        <v>125.1</v>
      </c>
      <c r="J338" s="162"/>
      <c r="K338" s="183"/>
      <c r="L338" s="55"/>
    </row>
    <row r="339" spans="2:12" s="40" customFormat="1" ht="9.4499999999999993" customHeight="1">
      <c r="B339" s="73" t="s">
        <v>48</v>
      </c>
      <c r="C339" s="296" t="s">
        <v>490</v>
      </c>
      <c r="D339" s="297"/>
      <c r="E339" s="297"/>
      <c r="F339" s="297"/>
      <c r="G339" s="298"/>
      <c r="H339" s="156"/>
      <c r="I339" s="116"/>
      <c r="J339" s="162"/>
      <c r="K339" s="163"/>
      <c r="L339" s="55"/>
    </row>
    <row r="340" spans="2:12" s="40" customFormat="1" ht="9.4499999999999993" customHeight="1">
      <c r="B340" s="73">
        <v>130405</v>
      </c>
      <c r="C340" s="296" t="s">
        <v>327</v>
      </c>
      <c r="D340" s="297"/>
      <c r="E340" s="297"/>
      <c r="F340" s="297"/>
      <c r="G340" s="298"/>
      <c r="H340" s="156" t="s">
        <v>18</v>
      </c>
      <c r="I340" s="116">
        <v>1.8</v>
      </c>
      <c r="J340" s="162"/>
      <c r="K340" s="183"/>
      <c r="L340" s="55"/>
    </row>
    <row r="341" spans="2:12" s="40" customFormat="1" ht="9.4499999999999993" customHeight="1">
      <c r="B341" s="73" t="s">
        <v>39</v>
      </c>
      <c r="C341" s="296">
        <v>1.8</v>
      </c>
      <c r="D341" s="297"/>
      <c r="E341" s="297"/>
      <c r="F341" s="297"/>
      <c r="G341" s="298"/>
      <c r="H341" s="156"/>
      <c r="I341" s="116"/>
      <c r="J341" s="162"/>
      <c r="K341" s="163"/>
      <c r="L341" s="55"/>
    </row>
    <row r="342" spans="2:12" s="40" customFormat="1" ht="9.4499999999999993" customHeight="1">
      <c r="B342" s="73">
        <v>90953</v>
      </c>
      <c r="C342" s="296" t="s">
        <v>253</v>
      </c>
      <c r="D342" s="297"/>
      <c r="E342" s="297"/>
      <c r="F342" s="297"/>
      <c r="G342" s="298"/>
      <c r="H342" s="156" t="s">
        <v>8</v>
      </c>
      <c r="I342" s="116">
        <v>11</v>
      </c>
      <c r="J342" s="162"/>
      <c r="K342" s="183"/>
      <c r="L342" s="55"/>
    </row>
    <row r="343" spans="2:12" s="40" customFormat="1" ht="9.4499999999999993" customHeight="1">
      <c r="B343" s="73" t="s">
        <v>39</v>
      </c>
      <c r="C343" s="296" t="s">
        <v>275</v>
      </c>
      <c r="D343" s="297"/>
      <c r="E343" s="297"/>
      <c r="F343" s="297"/>
      <c r="G343" s="298"/>
      <c r="H343" s="156"/>
      <c r="I343" s="116"/>
      <c r="J343" s="162"/>
      <c r="K343" s="163"/>
      <c r="L343" s="55"/>
    </row>
    <row r="344" spans="2:12" s="40" customFormat="1" ht="9.4499999999999993" customHeight="1">
      <c r="B344" s="73">
        <v>90790</v>
      </c>
      <c r="C344" s="296" t="s">
        <v>254</v>
      </c>
      <c r="D344" s="297"/>
      <c r="E344" s="297"/>
      <c r="F344" s="297"/>
      <c r="G344" s="298"/>
      <c r="H344" s="156" t="s">
        <v>8</v>
      </c>
      <c r="I344" s="116">
        <v>11</v>
      </c>
      <c r="J344" s="162"/>
      <c r="K344" s="183"/>
      <c r="L344" s="55"/>
    </row>
    <row r="345" spans="2:12" s="40" customFormat="1" ht="9.4499999999999993" customHeight="1">
      <c r="B345" s="73" t="s">
        <v>39</v>
      </c>
      <c r="C345" s="296"/>
      <c r="D345" s="297"/>
      <c r="E345" s="297"/>
      <c r="F345" s="297"/>
      <c r="G345" s="298"/>
      <c r="H345" s="156"/>
      <c r="I345" s="116"/>
      <c r="J345" s="162"/>
      <c r="K345" s="163"/>
      <c r="L345" s="55"/>
    </row>
    <row r="346" spans="2:12" s="40" customFormat="1" ht="9.4499999999999993" customHeight="1">
      <c r="B346" s="73">
        <v>90707</v>
      </c>
      <c r="C346" s="296" t="s">
        <v>255</v>
      </c>
      <c r="D346" s="297"/>
      <c r="E346" s="297"/>
      <c r="F346" s="297"/>
      <c r="G346" s="298"/>
      <c r="H346" s="156" t="s">
        <v>8</v>
      </c>
      <c r="I346" s="116">
        <v>2</v>
      </c>
      <c r="J346" s="162"/>
      <c r="K346" s="183"/>
      <c r="L346" s="55"/>
    </row>
    <row r="347" spans="2:12" s="40" customFormat="1" ht="9.4499999999999993" customHeight="1">
      <c r="B347" s="73" t="s">
        <v>39</v>
      </c>
      <c r="C347" s="296"/>
      <c r="D347" s="297"/>
      <c r="E347" s="297"/>
      <c r="F347" s="297"/>
      <c r="G347" s="298"/>
      <c r="H347" s="156"/>
      <c r="I347" s="116"/>
      <c r="J347" s="162"/>
      <c r="K347" s="163"/>
      <c r="L347" s="55"/>
    </row>
    <row r="348" spans="2:12" s="40" customFormat="1" ht="9.4499999999999993" customHeight="1">
      <c r="B348" s="73">
        <v>90706</v>
      </c>
      <c r="C348" s="296" t="s">
        <v>276</v>
      </c>
      <c r="D348" s="297"/>
      <c r="E348" s="297"/>
      <c r="F348" s="297"/>
      <c r="G348" s="298"/>
      <c r="H348" s="156" t="s">
        <v>8</v>
      </c>
      <c r="I348" s="116">
        <v>1</v>
      </c>
      <c r="J348" s="162"/>
      <c r="K348" s="183"/>
      <c r="L348" s="55"/>
    </row>
    <row r="349" spans="2:12" s="40" customFormat="1" ht="9.4499999999999993" customHeight="1">
      <c r="B349" s="73" t="s">
        <v>39</v>
      </c>
      <c r="C349" s="296"/>
      <c r="D349" s="297"/>
      <c r="E349" s="297"/>
      <c r="F349" s="297"/>
      <c r="G349" s="298"/>
      <c r="H349" s="156"/>
      <c r="I349" s="116"/>
      <c r="J349" s="162"/>
      <c r="K349" s="163"/>
      <c r="L349" s="55"/>
    </row>
    <row r="350" spans="2:12" s="40" customFormat="1" ht="9.4499999999999993" customHeight="1">
      <c r="B350" s="73">
        <v>90760</v>
      </c>
      <c r="C350" s="296" t="s">
        <v>256</v>
      </c>
      <c r="D350" s="297"/>
      <c r="E350" s="297"/>
      <c r="F350" s="297"/>
      <c r="G350" s="298"/>
      <c r="H350" s="156" t="s">
        <v>8</v>
      </c>
      <c r="I350" s="116">
        <v>4</v>
      </c>
      <c r="J350" s="162"/>
      <c r="K350" s="183"/>
      <c r="L350" s="55"/>
    </row>
    <row r="351" spans="2:12" s="40" customFormat="1" ht="9.4499999999999993" customHeight="1">
      <c r="B351" s="73" t="s">
        <v>39</v>
      </c>
      <c r="C351" s="296"/>
      <c r="D351" s="297"/>
      <c r="E351" s="297"/>
      <c r="F351" s="297"/>
      <c r="G351" s="298"/>
      <c r="H351" s="156"/>
      <c r="I351" s="116"/>
      <c r="J351" s="162"/>
      <c r="K351" s="163"/>
      <c r="L351" s="55"/>
    </row>
    <row r="352" spans="2:12" s="40" customFormat="1" ht="9.4499999999999993" customHeight="1">
      <c r="B352" s="155"/>
      <c r="C352" s="296"/>
      <c r="D352" s="297"/>
      <c r="E352" s="297"/>
      <c r="F352" s="297"/>
      <c r="G352" s="298"/>
      <c r="H352" s="299" t="s">
        <v>216</v>
      </c>
      <c r="I352" s="300"/>
      <c r="J352" s="301"/>
      <c r="K352" s="302"/>
      <c r="L352" s="55"/>
    </row>
    <row r="353" spans="2:12" s="40" customFormat="1" ht="9.4499999999999993" customHeight="1">
      <c r="B353" s="152"/>
      <c r="C353" s="321" t="s">
        <v>279</v>
      </c>
      <c r="D353" s="322"/>
      <c r="E353" s="322"/>
      <c r="F353" s="322"/>
      <c r="G353" s="323"/>
      <c r="H353" s="153"/>
      <c r="I353" s="154"/>
      <c r="J353" s="175"/>
      <c r="K353" s="176"/>
      <c r="L353" s="55"/>
    </row>
    <row r="354" spans="2:12" s="40" customFormat="1" ht="9.4499999999999993" customHeight="1">
      <c r="B354" s="178"/>
      <c r="C354" s="296" t="s">
        <v>280</v>
      </c>
      <c r="D354" s="297"/>
      <c r="E354" s="297"/>
      <c r="F354" s="297"/>
      <c r="G354" s="298"/>
      <c r="H354" s="150"/>
      <c r="I354" s="151"/>
      <c r="J354" s="162"/>
      <c r="K354" s="163"/>
      <c r="L354" s="55"/>
    </row>
    <row r="355" spans="2:12" s="40" customFormat="1" ht="9.4499999999999993" customHeight="1">
      <c r="B355" s="73">
        <v>110101</v>
      </c>
      <c r="C355" s="296" t="s">
        <v>226</v>
      </c>
      <c r="D355" s="297"/>
      <c r="E355" s="297"/>
      <c r="F355" s="297"/>
      <c r="G355" s="298"/>
      <c r="H355" s="74" t="s">
        <v>13</v>
      </c>
      <c r="I355" s="115">
        <v>78.37</v>
      </c>
      <c r="J355" s="162"/>
      <c r="K355" s="183"/>
      <c r="L355" s="55"/>
    </row>
    <row r="356" spans="2:12" s="40" customFormat="1" ht="9.4499999999999993" customHeight="1">
      <c r="B356" s="73" t="s">
        <v>39</v>
      </c>
      <c r="C356" s="296" t="s">
        <v>281</v>
      </c>
      <c r="D356" s="297"/>
      <c r="E356" s="297"/>
      <c r="F356" s="297"/>
      <c r="G356" s="298"/>
      <c r="H356" s="74"/>
      <c r="I356" s="115"/>
      <c r="J356" s="162"/>
      <c r="K356" s="163"/>
      <c r="L356" s="55"/>
    </row>
    <row r="357" spans="2:12" s="40" customFormat="1" ht="9.4499999999999993" customHeight="1">
      <c r="B357" s="73">
        <v>110108</v>
      </c>
      <c r="C357" s="296" t="s">
        <v>227</v>
      </c>
      <c r="D357" s="297"/>
      <c r="E357" s="297"/>
      <c r="F357" s="297"/>
      <c r="G357" s="298"/>
      <c r="H357" s="74" t="s">
        <v>13</v>
      </c>
      <c r="I357" s="115">
        <v>78.37</v>
      </c>
      <c r="J357" s="160"/>
      <c r="K357" s="183"/>
      <c r="L357" s="55"/>
    </row>
    <row r="358" spans="2:12" s="40" customFormat="1" ht="9.4499999999999993" customHeight="1">
      <c r="B358" s="73" t="s">
        <v>39</v>
      </c>
      <c r="C358" s="296" t="s">
        <v>281</v>
      </c>
      <c r="D358" s="297"/>
      <c r="E358" s="297"/>
      <c r="F358" s="297"/>
      <c r="G358" s="298"/>
      <c r="H358" s="74"/>
      <c r="I358" s="115"/>
      <c r="J358" s="162"/>
      <c r="K358" s="163"/>
      <c r="L358" s="55"/>
    </row>
    <row r="359" spans="2:12" s="40" customFormat="1" ht="9.4499999999999993" customHeight="1">
      <c r="B359" s="73">
        <v>150115</v>
      </c>
      <c r="C359" s="296" t="s">
        <v>237</v>
      </c>
      <c r="D359" s="297"/>
      <c r="E359" s="297"/>
      <c r="F359" s="297"/>
      <c r="G359" s="298"/>
      <c r="H359" s="156" t="s">
        <v>13</v>
      </c>
      <c r="I359" s="116">
        <v>78.37</v>
      </c>
      <c r="J359" s="162"/>
      <c r="K359" s="183"/>
      <c r="L359" s="55"/>
    </row>
    <row r="360" spans="2:12" s="40" customFormat="1" ht="9.4499999999999993" customHeight="1">
      <c r="B360" s="73" t="s">
        <v>39</v>
      </c>
      <c r="C360" s="296" t="s">
        <v>281</v>
      </c>
      <c r="D360" s="297"/>
      <c r="E360" s="297"/>
      <c r="F360" s="297"/>
      <c r="G360" s="298"/>
      <c r="H360" s="156"/>
      <c r="I360" s="116"/>
      <c r="J360" s="162"/>
      <c r="K360" s="163"/>
      <c r="L360" s="55"/>
    </row>
    <row r="361" spans="2:12" s="40" customFormat="1" ht="9.4499999999999993" customHeight="1">
      <c r="B361" s="73">
        <v>87263</v>
      </c>
      <c r="C361" s="296" t="s">
        <v>478</v>
      </c>
      <c r="D361" s="297"/>
      <c r="E361" s="297"/>
      <c r="F361" s="297"/>
      <c r="G361" s="298"/>
      <c r="H361" s="156" t="s">
        <v>13</v>
      </c>
      <c r="I361" s="116">
        <v>24.32</v>
      </c>
      <c r="J361" s="162"/>
      <c r="K361" s="183"/>
      <c r="L361" s="55"/>
    </row>
    <row r="362" spans="2:12" s="40" customFormat="1" ht="9.4499999999999993" customHeight="1">
      <c r="B362" s="73" t="s">
        <v>479</v>
      </c>
      <c r="C362" s="296" t="s">
        <v>491</v>
      </c>
      <c r="D362" s="297"/>
      <c r="E362" s="297"/>
      <c r="F362" s="297"/>
      <c r="G362" s="298"/>
      <c r="H362" s="156"/>
      <c r="I362" s="116"/>
      <c r="J362" s="162"/>
      <c r="K362" s="163"/>
      <c r="L362" s="55"/>
    </row>
    <row r="363" spans="2:12" s="40" customFormat="1" ht="9.4499999999999993" customHeight="1">
      <c r="B363" s="73" t="s">
        <v>482</v>
      </c>
      <c r="C363" s="296" t="s">
        <v>481</v>
      </c>
      <c r="D363" s="297"/>
      <c r="E363" s="297"/>
      <c r="F363" s="297"/>
      <c r="G363" s="298"/>
      <c r="H363" s="156" t="s">
        <v>18</v>
      </c>
      <c r="I363" s="116">
        <v>21</v>
      </c>
      <c r="J363" s="162"/>
      <c r="K363" s="183"/>
      <c r="L363" s="55"/>
    </row>
    <row r="364" spans="2:12" s="40" customFormat="1" ht="9.4499999999999993" customHeight="1">
      <c r="B364" s="73" t="s">
        <v>48</v>
      </c>
      <c r="C364" s="296" t="s">
        <v>492</v>
      </c>
      <c r="D364" s="297"/>
      <c r="E364" s="297"/>
      <c r="F364" s="297"/>
      <c r="G364" s="298"/>
      <c r="H364" s="156"/>
      <c r="I364" s="116"/>
      <c r="J364" s="162"/>
      <c r="K364" s="163"/>
      <c r="L364" s="55"/>
    </row>
    <row r="365" spans="2:12" s="40" customFormat="1" ht="9.4499999999999993" customHeight="1">
      <c r="B365" s="73" t="s">
        <v>134</v>
      </c>
      <c r="C365" s="296" t="s">
        <v>278</v>
      </c>
      <c r="D365" s="297"/>
      <c r="E365" s="297"/>
      <c r="F365" s="297"/>
      <c r="G365" s="298"/>
      <c r="H365" s="156" t="s">
        <v>8</v>
      </c>
      <c r="I365" s="116">
        <v>1</v>
      </c>
      <c r="J365" s="162"/>
      <c r="K365" s="183"/>
      <c r="L365" s="55"/>
    </row>
    <row r="366" spans="2:12" s="40" customFormat="1" ht="9.4499999999999993" customHeight="1">
      <c r="B366" s="73" t="s">
        <v>48</v>
      </c>
      <c r="C366" s="296" t="s">
        <v>251</v>
      </c>
      <c r="D366" s="297"/>
      <c r="E366" s="297"/>
      <c r="F366" s="297"/>
      <c r="G366" s="298"/>
      <c r="H366" s="156"/>
      <c r="I366" s="116"/>
      <c r="J366" s="162"/>
      <c r="K366" s="163"/>
      <c r="L366" s="55"/>
    </row>
    <row r="367" spans="2:12" s="40" customFormat="1" ht="9.4499999999999993" customHeight="1">
      <c r="B367" s="73">
        <v>150212</v>
      </c>
      <c r="C367" s="296" t="s">
        <v>247</v>
      </c>
      <c r="D367" s="297"/>
      <c r="E367" s="297"/>
      <c r="F367" s="297"/>
      <c r="G367" s="298"/>
      <c r="H367" s="156" t="s">
        <v>13</v>
      </c>
      <c r="I367" s="116">
        <v>4.2</v>
      </c>
      <c r="J367" s="162"/>
      <c r="K367" s="183"/>
      <c r="L367" s="55"/>
    </row>
    <row r="368" spans="2:12" s="40" customFormat="1" ht="9.4499999999999993" customHeight="1">
      <c r="B368" s="73" t="s">
        <v>39</v>
      </c>
      <c r="C368" s="296" t="s">
        <v>248</v>
      </c>
      <c r="D368" s="297"/>
      <c r="E368" s="297"/>
      <c r="F368" s="297"/>
      <c r="G368" s="298"/>
      <c r="H368" s="156"/>
      <c r="I368" s="116"/>
      <c r="J368" s="162"/>
      <c r="K368" s="163"/>
      <c r="L368" s="55"/>
    </row>
    <row r="369" spans="2:12" s="40" customFormat="1" ht="9.4499999999999993" customHeight="1">
      <c r="B369" s="73">
        <v>110458</v>
      </c>
      <c r="C369" s="296" t="s">
        <v>240</v>
      </c>
      <c r="D369" s="297"/>
      <c r="E369" s="297"/>
      <c r="F369" s="297"/>
      <c r="G369" s="298"/>
      <c r="H369" s="156" t="s">
        <v>18</v>
      </c>
      <c r="I369" s="116">
        <v>3.45</v>
      </c>
      <c r="J369" s="162"/>
      <c r="K369" s="183"/>
      <c r="L369" s="55"/>
    </row>
    <row r="370" spans="2:12" s="40" customFormat="1" ht="9.4499999999999993" customHeight="1">
      <c r="B370" s="73" t="s">
        <v>39</v>
      </c>
      <c r="C370" s="296">
        <v>3.45</v>
      </c>
      <c r="D370" s="297"/>
      <c r="E370" s="297"/>
      <c r="F370" s="297"/>
      <c r="G370" s="298"/>
      <c r="H370" s="156"/>
      <c r="I370" s="116"/>
      <c r="J370" s="162"/>
      <c r="K370" s="163"/>
      <c r="L370" s="55"/>
    </row>
    <row r="371" spans="2:12" s="40" customFormat="1" ht="9.4499999999999993" customHeight="1">
      <c r="B371" s="73">
        <v>80213</v>
      </c>
      <c r="C371" s="296" t="s">
        <v>243</v>
      </c>
      <c r="D371" s="297"/>
      <c r="E371" s="297"/>
      <c r="F371" s="297"/>
      <c r="G371" s="298"/>
      <c r="H371" s="156" t="s">
        <v>13</v>
      </c>
      <c r="I371" s="116">
        <v>5.17</v>
      </c>
      <c r="J371" s="162"/>
      <c r="K371" s="183"/>
      <c r="L371" s="55"/>
    </row>
    <row r="372" spans="2:12" s="40" customFormat="1" ht="9.4499999999999993" customHeight="1">
      <c r="B372" s="73" t="s">
        <v>39</v>
      </c>
      <c r="C372" s="296" t="s">
        <v>285</v>
      </c>
      <c r="D372" s="297"/>
      <c r="E372" s="297"/>
      <c r="F372" s="297"/>
      <c r="G372" s="298"/>
      <c r="H372" s="156"/>
      <c r="I372" s="116"/>
      <c r="J372" s="162"/>
      <c r="K372" s="163"/>
      <c r="L372" s="55"/>
    </row>
    <row r="373" spans="2:12" s="40" customFormat="1" ht="9.4499999999999993" customHeight="1">
      <c r="B373" s="73">
        <v>140111</v>
      </c>
      <c r="C373" s="296" t="s">
        <v>244</v>
      </c>
      <c r="D373" s="297"/>
      <c r="E373" s="297"/>
      <c r="F373" s="297"/>
      <c r="G373" s="298"/>
      <c r="H373" s="156" t="s">
        <v>13</v>
      </c>
      <c r="I373" s="116">
        <v>5.17</v>
      </c>
      <c r="J373" s="162"/>
      <c r="K373" s="183"/>
      <c r="L373" s="55"/>
    </row>
    <row r="374" spans="2:12" s="40" customFormat="1" ht="9.4499999999999993" customHeight="1">
      <c r="B374" s="73" t="s">
        <v>39</v>
      </c>
      <c r="C374" s="296" t="s">
        <v>285</v>
      </c>
      <c r="D374" s="297"/>
      <c r="E374" s="297"/>
      <c r="F374" s="297"/>
      <c r="G374" s="298"/>
      <c r="H374" s="156"/>
      <c r="I374" s="116"/>
      <c r="J374" s="162"/>
      <c r="K374" s="163"/>
      <c r="L374" s="55"/>
    </row>
    <row r="375" spans="2:12" s="40" customFormat="1" ht="9.4499999999999993" customHeight="1">
      <c r="B375" s="73">
        <v>80276</v>
      </c>
      <c r="C375" s="296" t="s">
        <v>258</v>
      </c>
      <c r="D375" s="297"/>
      <c r="E375" s="297"/>
      <c r="F375" s="297"/>
      <c r="G375" s="298"/>
      <c r="H375" s="156" t="s">
        <v>13</v>
      </c>
      <c r="I375" s="116">
        <v>5.4</v>
      </c>
      <c r="J375" s="162"/>
      <c r="K375" s="183"/>
      <c r="L375" s="55"/>
    </row>
    <row r="376" spans="2:12" s="40" customFormat="1" ht="9.4499999999999993" customHeight="1">
      <c r="B376" s="73" t="s">
        <v>39</v>
      </c>
      <c r="C376" s="296" t="s">
        <v>286</v>
      </c>
      <c r="D376" s="297"/>
      <c r="E376" s="297"/>
      <c r="F376" s="297"/>
      <c r="G376" s="298"/>
      <c r="H376" s="156"/>
      <c r="I376" s="116"/>
      <c r="J376" s="162"/>
      <c r="K376" s="163"/>
      <c r="L376" s="55"/>
    </row>
    <row r="377" spans="2:12" s="40" customFormat="1" ht="9.4499999999999993" customHeight="1">
      <c r="B377" s="73">
        <v>150310</v>
      </c>
      <c r="C377" s="296" t="s">
        <v>245</v>
      </c>
      <c r="D377" s="297"/>
      <c r="E377" s="297"/>
      <c r="F377" s="297"/>
      <c r="G377" s="298"/>
      <c r="H377" s="156" t="s">
        <v>13</v>
      </c>
      <c r="I377" s="116">
        <v>2.58</v>
      </c>
      <c r="J377" s="162"/>
      <c r="K377" s="183"/>
      <c r="L377" s="55"/>
    </row>
    <row r="378" spans="2:12" s="40" customFormat="1" ht="9.4499999999999993" customHeight="1">
      <c r="B378" s="73" t="s">
        <v>39</v>
      </c>
      <c r="C378" s="296" t="s">
        <v>287</v>
      </c>
      <c r="D378" s="297"/>
      <c r="E378" s="297"/>
      <c r="F378" s="297"/>
      <c r="G378" s="298"/>
      <c r="H378" s="156"/>
      <c r="I378" s="116"/>
      <c r="J378" s="162"/>
      <c r="K378" s="163"/>
      <c r="L378" s="55"/>
    </row>
    <row r="379" spans="2:12" s="40" customFormat="1" ht="9.4499999999999993" customHeight="1">
      <c r="B379" s="73">
        <v>90953</v>
      </c>
      <c r="C379" s="296" t="s">
        <v>253</v>
      </c>
      <c r="D379" s="297"/>
      <c r="E379" s="297"/>
      <c r="F379" s="297"/>
      <c r="G379" s="298"/>
      <c r="H379" s="156" t="s">
        <v>8</v>
      </c>
      <c r="I379" s="116">
        <v>4</v>
      </c>
      <c r="J379" s="162"/>
      <c r="K379" s="183"/>
      <c r="L379" s="55"/>
    </row>
    <row r="380" spans="2:12" s="40" customFormat="1" ht="9.4499999999999993" customHeight="1">
      <c r="B380" s="73" t="s">
        <v>39</v>
      </c>
      <c r="C380" s="296"/>
      <c r="D380" s="297"/>
      <c r="E380" s="297"/>
      <c r="F380" s="297"/>
      <c r="G380" s="298"/>
      <c r="H380" s="156"/>
      <c r="I380" s="116"/>
      <c r="J380" s="162"/>
      <c r="K380" s="163"/>
      <c r="L380" s="55"/>
    </row>
    <row r="381" spans="2:12" s="40" customFormat="1" ht="9.4499999999999993" customHeight="1">
      <c r="B381" s="73">
        <v>90790</v>
      </c>
      <c r="C381" s="296" t="s">
        <v>254</v>
      </c>
      <c r="D381" s="297"/>
      <c r="E381" s="297"/>
      <c r="F381" s="297"/>
      <c r="G381" s="298"/>
      <c r="H381" s="156" t="s">
        <v>8</v>
      </c>
      <c r="I381" s="116">
        <v>4</v>
      </c>
      <c r="J381" s="162"/>
      <c r="K381" s="183"/>
      <c r="L381" s="55"/>
    </row>
    <row r="382" spans="2:12" s="40" customFormat="1" ht="9.4499999999999993" customHeight="1">
      <c r="B382" s="73" t="s">
        <v>39</v>
      </c>
      <c r="C382" s="296"/>
      <c r="D382" s="297"/>
      <c r="E382" s="297"/>
      <c r="F382" s="297"/>
      <c r="G382" s="298"/>
      <c r="H382" s="156"/>
      <c r="I382" s="116"/>
      <c r="J382" s="162"/>
      <c r="K382" s="163"/>
      <c r="L382" s="55"/>
    </row>
    <row r="383" spans="2:12" s="40" customFormat="1" ht="9.4499999999999993" customHeight="1">
      <c r="B383" s="73">
        <v>90707</v>
      </c>
      <c r="C383" s="296" t="s">
        <v>255</v>
      </c>
      <c r="D383" s="297"/>
      <c r="E383" s="297"/>
      <c r="F383" s="297"/>
      <c r="G383" s="298"/>
      <c r="H383" s="156" t="s">
        <v>8</v>
      </c>
      <c r="I383" s="116">
        <v>1</v>
      </c>
      <c r="J383" s="162"/>
      <c r="K383" s="183"/>
      <c r="L383" s="55"/>
    </row>
    <row r="384" spans="2:12" s="40" customFormat="1" ht="9.4499999999999993" customHeight="1">
      <c r="B384" s="73" t="s">
        <v>39</v>
      </c>
      <c r="C384" s="296"/>
      <c r="D384" s="297"/>
      <c r="E384" s="297"/>
      <c r="F384" s="297"/>
      <c r="G384" s="298"/>
      <c r="H384" s="156"/>
      <c r="I384" s="116"/>
      <c r="J384" s="162"/>
      <c r="K384" s="163"/>
      <c r="L384" s="55"/>
    </row>
    <row r="385" spans="2:12" s="40" customFormat="1" ht="9.4499999999999993" customHeight="1">
      <c r="B385" s="73">
        <v>90760</v>
      </c>
      <c r="C385" s="296" t="s">
        <v>256</v>
      </c>
      <c r="D385" s="297"/>
      <c r="E385" s="297"/>
      <c r="F385" s="297"/>
      <c r="G385" s="298"/>
      <c r="H385" s="156" t="s">
        <v>8</v>
      </c>
      <c r="I385" s="116">
        <v>8</v>
      </c>
      <c r="J385" s="162"/>
      <c r="K385" s="183"/>
      <c r="L385" s="55"/>
    </row>
    <row r="386" spans="2:12" s="40" customFormat="1" ht="9.4499999999999993" customHeight="1">
      <c r="B386" s="73" t="s">
        <v>39</v>
      </c>
      <c r="C386" s="296"/>
      <c r="D386" s="297"/>
      <c r="E386" s="297"/>
      <c r="F386" s="297"/>
      <c r="G386" s="298"/>
      <c r="H386" s="156"/>
      <c r="I386" s="116"/>
      <c r="J386" s="162"/>
      <c r="K386" s="163"/>
      <c r="L386" s="55"/>
    </row>
    <row r="387" spans="2:12" s="40" customFormat="1" ht="9.4499999999999993" customHeight="1">
      <c r="B387" s="155"/>
      <c r="C387" s="296"/>
      <c r="D387" s="297"/>
      <c r="E387" s="297"/>
      <c r="F387" s="297"/>
      <c r="G387" s="298"/>
      <c r="H387" s="330" t="s">
        <v>216</v>
      </c>
      <c r="I387" s="331"/>
      <c r="J387" s="301"/>
      <c r="K387" s="302"/>
      <c r="L387" s="55"/>
    </row>
    <row r="388" spans="2:12" s="40" customFormat="1" ht="9.4499999999999993" customHeight="1">
      <c r="B388" s="178"/>
      <c r="C388" s="296" t="s">
        <v>282</v>
      </c>
      <c r="D388" s="297"/>
      <c r="E388" s="297"/>
      <c r="F388" s="297"/>
      <c r="G388" s="298"/>
      <c r="H388" s="150"/>
      <c r="I388" s="151"/>
      <c r="J388" s="162"/>
      <c r="K388" s="163"/>
      <c r="L388" s="55"/>
    </row>
    <row r="389" spans="2:12" s="40" customFormat="1" ht="9.4499999999999993" customHeight="1">
      <c r="B389" s="178"/>
      <c r="C389" s="296" t="s">
        <v>283</v>
      </c>
      <c r="D389" s="297"/>
      <c r="E389" s="297"/>
      <c r="F389" s="297"/>
      <c r="G389" s="298"/>
      <c r="H389" s="150"/>
      <c r="I389" s="151"/>
      <c r="J389" s="162"/>
      <c r="K389" s="163"/>
      <c r="L389" s="55"/>
    </row>
    <row r="390" spans="2:12" s="40" customFormat="1" ht="9.4499999999999993" customHeight="1">
      <c r="B390" s="73">
        <v>110101</v>
      </c>
      <c r="C390" s="296" t="s">
        <v>226</v>
      </c>
      <c r="D390" s="297"/>
      <c r="E390" s="297"/>
      <c r="F390" s="297"/>
      <c r="G390" s="298"/>
      <c r="H390" s="74" t="s">
        <v>13</v>
      </c>
      <c r="I390" s="115">
        <v>102.73</v>
      </c>
      <c r="J390" s="162"/>
      <c r="K390" s="183"/>
      <c r="L390" s="55"/>
    </row>
    <row r="391" spans="2:12" s="40" customFormat="1" ht="9.4499999999999993" customHeight="1">
      <c r="B391" s="73" t="s">
        <v>39</v>
      </c>
      <c r="C391" s="296" t="s">
        <v>284</v>
      </c>
      <c r="D391" s="297"/>
      <c r="E391" s="297"/>
      <c r="F391" s="297"/>
      <c r="G391" s="298"/>
      <c r="H391" s="74"/>
      <c r="I391" s="115"/>
      <c r="J391" s="162"/>
      <c r="K391" s="163"/>
      <c r="L391" s="55"/>
    </row>
    <row r="392" spans="2:12" s="40" customFormat="1" ht="9.4499999999999993" customHeight="1">
      <c r="B392" s="73">
        <v>110108</v>
      </c>
      <c r="C392" s="296" t="s">
        <v>227</v>
      </c>
      <c r="D392" s="297"/>
      <c r="E392" s="297"/>
      <c r="F392" s="297"/>
      <c r="G392" s="298"/>
      <c r="H392" s="74" t="s">
        <v>13</v>
      </c>
      <c r="I392" s="115">
        <v>102.73</v>
      </c>
      <c r="J392" s="160"/>
      <c r="K392" s="183"/>
      <c r="L392" s="55"/>
    </row>
    <row r="393" spans="2:12" s="40" customFormat="1" ht="9.4499999999999993" customHeight="1">
      <c r="B393" s="73" t="s">
        <v>39</v>
      </c>
      <c r="C393" s="296" t="s">
        <v>284</v>
      </c>
      <c r="D393" s="297"/>
      <c r="E393" s="297"/>
      <c r="F393" s="297"/>
      <c r="G393" s="298"/>
      <c r="H393" s="74"/>
      <c r="I393" s="115"/>
      <c r="J393" s="162"/>
      <c r="K393" s="163"/>
      <c r="L393" s="55"/>
    </row>
    <row r="394" spans="2:12" s="40" customFormat="1" ht="9.4499999999999993" customHeight="1">
      <c r="B394" s="73">
        <v>150115</v>
      </c>
      <c r="C394" s="296" t="s">
        <v>237</v>
      </c>
      <c r="D394" s="297"/>
      <c r="E394" s="297"/>
      <c r="F394" s="297"/>
      <c r="G394" s="298"/>
      <c r="H394" s="156" t="s">
        <v>13</v>
      </c>
      <c r="I394" s="116">
        <v>102.73</v>
      </c>
      <c r="J394" s="162"/>
      <c r="K394" s="183"/>
      <c r="L394" s="55"/>
    </row>
    <row r="395" spans="2:12" s="40" customFormat="1" ht="9.4499999999999993" customHeight="1">
      <c r="B395" s="73" t="s">
        <v>39</v>
      </c>
      <c r="C395" s="296" t="s">
        <v>284</v>
      </c>
      <c r="D395" s="297"/>
      <c r="E395" s="297"/>
      <c r="F395" s="297"/>
      <c r="G395" s="298"/>
      <c r="H395" s="156"/>
      <c r="I395" s="116"/>
      <c r="J395" s="162"/>
      <c r="K395" s="163"/>
      <c r="L395" s="55"/>
    </row>
    <row r="396" spans="2:12" s="40" customFormat="1" ht="9.4499999999999993" customHeight="1">
      <c r="B396" s="73">
        <v>87263</v>
      </c>
      <c r="C396" s="296" t="s">
        <v>478</v>
      </c>
      <c r="D396" s="297"/>
      <c r="E396" s="297"/>
      <c r="F396" s="297"/>
      <c r="G396" s="298"/>
      <c r="H396" s="156" t="s">
        <v>13</v>
      </c>
      <c r="I396" s="116">
        <v>34.76</v>
      </c>
      <c r="J396" s="162"/>
      <c r="K396" s="183"/>
      <c r="L396" s="55"/>
    </row>
    <row r="397" spans="2:12" s="40" customFormat="1" ht="9.4499999999999993" customHeight="1">
      <c r="B397" s="73" t="s">
        <v>479</v>
      </c>
      <c r="C397" s="296" t="s">
        <v>493</v>
      </c>
      <c r="D397" s="297"/>
      <c r="E397" s="297"/>
      <c r="F397" s="297"/>
      <c r="G397" s="298"/>
      <c r="H397" s="156"/>
      <c r="I397" s="116"/>
      <c r="J397" s="162"/>
      <c r="K397" s="163"/>
      <c r="L397" s="55"/>
    </row>
    <row r="398" spans="2:12" s="40" customFormat="1" ht="9.4499999999999993" customHeight="1">
      <c r="B398" s="73" t="s">
        <v>482</v>
      </c>
      <c r="C398" s="296" t="s">
        <v>481</v>
      </c>
      <c r="D398" s="297"/>
      <c r="E398" s="297"/>
      <c r="F398" s="297"/>
      <c r="G398" s="298"/>
      <c r="H398" s="156" t="s">
        <v>18</v>
      </c>
      <c r="I398" s="116">
        <v>25.8</v>
      </c>
      <c r="J398" s="162"/>
      <c r="K398" s="183"/>
      <c r="L398" s="55"/>
    </row>
    <row r="399" spans="2:12" s="40" customFormat="1" ht="9.4499999999999993" customHeight="1">
      <c r="B399" s="73" t="s">
        <v>48</v>
      </c>
      <c r="C399" s="296" t="s">
        <v>494</v>
      </c>
      <c r="D399" s="297"/>
      <c r="E399" s="297"/>
      <c r="F399" s="297"/>
      <c r="G399" s="298"/>
      <c r="H399" s="156"/>
      <c r="I399" s="116"/>
      <c r="J399" s="162"/>
      <c r="K399" s="163"/>
      <c r="L399" s="55"/>
    </row>
    <row r="400" spans="2:12" s="40" customFormat="1" ht="9.4499999999999993" customHeight="1">
      <c r="B400" s="73" t="s">
        <v>134</v>
      </c>
      <c r="C400" s="296" t="s">
        <v>278</v>
      </c>
      <c r="D400" s="297"/>
      <c r="E400" s="297"/>
      <c r="F400" s="297"/>
      <c r="G400" s="298"/>
      <c r="H400" s="156" t="s">
        <v>8</v>
      </c>
      <c r="I400" s="116">
        <v>1</v>
      </c>
      <c r="J400" s="162"/>
      <c r="K400" s="183"/>
      <c r="L400" s="55"/>
    </row>
    <row r="401" spans="2:12" s="40" customFormat="1" ht="9.4499999999999993" customHeight="1">
      <c r="B401" s="73" t="s">
        <v>48</v>
      </c>
      <c r="C401" s="296" t="s">
        <v>251</v>
      </c>
      <c r="D401" s="297"/>
      <c r="E401" s="297"/>
      <c r="F401" s="297"/>
      <c r="G401" s="298"/>
      <c r="H401" s="156"/>
      <c r="I401" s="116"/>
      <c r="J401" s="162"/>
      <c r="K401" s="163"/>
      <c r="L401" s="55"/>
    </row>
    <row r="402" spans="2:12" s="40" customFormat="1" ht="9.4499999999999993" customHeight="1">
      <c r="B402" s="73">
        <v>150212</v>
      </c>
      <c r="C402" s="296" t="s">
        <v>247</v>
      </c>
      <c r="D402" s="297"/>
      <c r="E402" s="297"/>
      <c r="F402" s="297"/>
      <c r="G402" s="298"/>
      <c r="H402" s="156" t="s">
        <v>13</v>
      </c>
      <c r="I402" s="116">
        <v>4.2</v>
      </c>
      <c r="J402" s="162"/>
      <c r="K402" s="183"/>
      <c r="L402" s="55"/>
    </row>
    <row r="403" spans="2:12" s="40" customFormat="1" ht="9.4499999999999993" customHeight="1">
      <c r="B403" s="73" t="s">
        <v>39</v>
      </c>
      <c r="C403" s="296" t="s">
        <v>248</v>
      </c>
      <c r="D403" s="297"/>
      <c r="E403" s="297"/>
      <c r="F403" s="297"/>
      <c r="G403" s="298"/>
      <c r="H403" s="156"/>
      <c r="I403" s="116"/>
      <c r="J403" s="162"/>
      <c r="K403" s="163"/>
      <c r="L403" s="55"/>
    </row>
    <row r="404" spans="2:12" s="40" customFormat="1" ht="9.4499999999999993" customHeight="1">
      <c r="B404" s="73">
        <v>110458</v>
      </c>
      <c r="C404" s="296" t="s">
        <v>240</v>
      </c>
      <c r="D404" s="297"/>
      <c r="E404" s="297"/>
      <c r="F404" s="297"/>
      <c r="G404" s="298"/>
      <c r="H404" s="156" t="s">
        <v>18</v>
      </c>
      <c r="I404" s="116">
        <v>3.45</v>
      </c>
      <c r="J404" s="162"/>
      <c r="K404" s="183"/>
      <c r="L404" s="55"/>
    </row>
    <row r="405" spans="2:12" s="40" customFormat="1" ht="9.4499999999999993" customHeight="1">
      <c r="B405" s="73" t="s">
        <v>39</v>
      </c>
      <c r="C405" s="296">
        <v>3.45</v>
      </c>
      <c r="D405" s="297"/>
      <c r="E405" s="297"/>
      <c r="F405" s="297"/>
      <c r="G405" s="298"/>
      <c r="H405" s="156"/>
      <c r="I405" s="116"/>
      <c r="J405" s="162"/>
      <c r="K405" s="163"/>
      <c r="L405" s="55"/>
    </row>
    <row r="406" spans="2:12" s="40" customFormat="1" ht="9.4499999999999993" customHeight="1">
      <c r="B406" s="73">
        <v>80213</v>
      </c>
      <c r="C406" s="296" t="s">
        <v>243</v>
      </c>
      <c r="D406" s="297"/>
      <c r="E406" s="297"/>
      <c r="F406" s="297"/>
      <c r="G406" s="298"/>
      <c r="H406" s="156" t="s">
        <v>13</v>
      </c>
      <c r="I406" s="116">
        <v>5.17</v>
      </c>
      <c r="J406" s="162"/>
      <c r="K406" s="183"/>
      <c r="L406" s="55"/>
    </row>
    <row r="407" spans="2:12" s="40" customFormat="1" ht="9.4499999999999993" customHeight="1">
      <c r="B407" s="73" t="s">
        <v>39</v>
      </c>
      <c r="C407" s="296" t="s">
        <v>285</v>
      </c>
      <c r="D407" s="297"/>
      <c r="E407" s="297"/>
      <c r="F407" s="297"/>
      <c r="G407" s="298"/>
      <c r="H407" s="156"/>
      <c r="I407" s="116"/>
      <c r="J407" s="162"/>
      <c r="K407" s="163"/>
      <c r="L407" s="55"/>
    </row>
    <row r="408" spans="2:12" s="40" customFormat="1" ht="9.4499999999999993" customHeight="1">
      <c r="B408" s="73">
        <v>140111</v>
      </c>
      <c r="C408" s="296" t="s">
        <v>244</v>
      </c>
      <c r="D408" s="297"/>
      <c r="E408" s="297"/>
      <c r="F408" s="297"/>
      <c r="G408" s="298"/>
      <c r="H408" s="156" t="s">
        <v>13</v>
      </c>
      <c r="I408" s="116">
        <v>5.17</v>
      </c>
      <c r="J408" s="162"/>
      <c r="K408" s="183"/>
      <c r="L408" s="55"/>
    </row>
    <row r="409" spans="2:12" s="40" customFormat="1" ht="9.4499999999999993" customHeight="1">
      <c r="B409" s="73" t="s">
        <v>39</v>
      </c>
      <c r="C409" s="296" t="s">
        <v>285</v>
      </c>
      <c r="D409" s="297"/>
      <c r="E409" s="297"/>
      <c r="F409" s="297"/>
      <c r="G409" s="298"/>
      <c r="H409" s="156"/>
      <c r="I409" s="116"/>
      <c r="J409" s="162"/>
      <c r="K409" s="163"/>
      <c r="L409" s="55"/>
    </row>
    <row r="410" spans="2:12" s="40" customFormat="1" ht="9.4499999999999993" customHeight="1">
      <c r="B410" s="73">
        <v>80276</v>
      </c>
      <c r="C410" s="296" t="s">
        <v>258</v>
      </c>
      <c r="D410" s="297"/>
      <c r="E410" s="297"/>
      <c r="F410" s="297"/>
      <c r="G410" s="298"/>
      <c r="H410" s="156" t="s">
        <v>13</v>
      </c>
      <c r="I410" s="116">
        <v>5.4</v>
      </c>
      <c r="J410" s="162"/>
      <c r="K410" s="183"/>
      <c r="L410" s="55"/>
    </row>
    <row r="411" spans="2:12" s="40" customFormat="1" ht="9.4499999999999993" customHeight="1">
      <c r="B411" s="73" t="s">
        <v>39</v>
      </c>
      <c r="C411" s="296" t="s">
        <v>286</v>
      </c>
      <c r="D411" s="297"/>
      <c r="E411" s="297"/>
      <c r="F411" s="297"/>
      <c r="G411" s="298"/>
      <c r="H411" s="156"/>
      <c r="I411" s="116"/>
      <c r="J411" s="162"/>
      <c r="K411" s="163"/>
      <c r="L411" s="55"/>
    </row>
    <row r="412" spans="2:12" s="40" customFormat="1" ht="9.4499999999999993" customHeight="1">
      <c r="B412" s="73">
        <v>150310</v>
      </c>
      <c r="C412" s="296" t="s">
        <v>245</v>
      </c>
      <c r="D412" s="297"/>
      <c r="E412" s="297"/>
      <c r="F412" s="297"/>
      <c r="G412" s="298"/>
      <c r="H412" s="156" t="s">
        <v>13</v>
      </c>
      <c r="I412" s="116">
        <v>2.58</v>
      </c>
      <c r="J412" s="162"/>
      <c r="K412" s="183"/>
      <c r="L412" s="55"/>
    </row>
    <row r="413" spans="2:12" s="40" customFormat="1" ht="9.4499999999999993" customHeight="1">
      <c r="B413" s="73" t="s">
        <v>39</v>
      </c>
      <c r="C413" s="296" t="s">
        <v>287</v>
      </c>
      <c r="D413" s="297"/>
      <c r="E413" s="297"/>
      <c r="F413" s="297"/>
      <c r="G413" s="298"/>
      <c r="H413" s="156"/>
      <c r="I413" s="116"/>
      <c r="J413" s="162"/>
      <c r="K413" s="163"/>
      <c r="L413" s="55"/>
    </row>
    <row r="414" spans="2:12" s="40" customFormat="1" ht="9.4499999999999993" customHeight="1">
      <c r="B414" s="73">
        <v>90953</v>
      </c>
      <c r="C414" s="296" t="s">
        <v>253</v>
      </c>
      <c r="D414" s="297"/>
      <c r="E414" s="297"/>
      <c r="F414" s="297"/>
      <c r="G414" s="298"/>
      <c r="H414" s="156" t="s">
        <v>8</v>
      </c>
      <c r="I414" s="116">
        <v>6</v>
      </c>
      <c r="J414" s="162"/>
      <c r="K414" s="183"/>
      <c r="L414" s="55"/>
    </row>
    <row r="415" spans="2:12" s="40" customFormat="1" ht="9.4499999999999993" customHeight="1">
      <c r="B415" s="73" t="s">
        <v>39</v>
      </c>
      <c r="C415" s="296"/>
      <c r="D415" s="297"/>
      <c r="E415" s="297"/>
      <c r="F415" s="297"/>
      <c r="G415" s="298"/>
      <c r="H415" s="156"/>
      <c r="I415" s="116"/>
      <c r="J415" s="162"/>
      <c r="K415" s="163"/>
      <c r="L415" s="55"/>
    </row>
    <row r="416" spans="2:12" s="40" customFormat="1" ht="9.4499999999999993" customHeight="1">
      <c r="B416" s="73">
        <v>90790</v>
      </c>
      <c r="C416" s="296" t="s">
        <v>254</v>
      </c>
      <c r="D416" s="297"/>
      <c r="E416" s="297"/>
      <c r="F416" s="297"/>
      <c r="G416" s="298"/>
      <c r="H416" s="156" t="s">
        <v>8</v>
      </c>
      <c r="I416" s="116">
        <v>6</v>
      </c>
      <c r="J416" s="162"/>
      <c r="K416" s="183"/>
      <c r="L416" s="55"/>
    </row>
    <row r="417" spans="2:12" s="40" customFormat="1" ht="9.4499999999999993" customHeight="1">
      <c r="B417" s="73" t="s">
        <v>39</v>
      </c>
      <c r="C417" s="296"/>
      <c r="D417" s="297"/>
      <c r="E417" s="297"/>
      <c r="F417" s="297"/>
      <c r="G417" s="298"/>
      <c r="H417" s="156"/>
      <c r="I417" s="116"/>
      <c r="J417" s="162"/>
      <c r="K417" s="163"/>
      <c r="L417" s="55"/>
    </row>
    <row r="418" spans="2:12" s="40" customFormat="1" ht="9.4499999999999993" customHeight="1">
      <c r="B418" s="73">
        <v>90706</v>
      </c>
      <c r="C418" s="296" t="s">
        <v>276</v>
      </c>
      <c r="D418" s="297"/>
      <c r="E418" s="297"/>
      <c r="F418" s="297"/>
      <c r="G418" s="298"/>
      <c r="H418" s="156" t="s">
        <v>8</v>
      </c>
      <c r="I418" s="116">
        <v>2</v>
      </c>
      <c r="J418" s="162"/>
      <c r="K418" s="183"/>
      <c r="L418" s="55"/>
    </row>
    <row r="419" spans="2:12" s="40" customFormat="1" ht="9.4499999999999993" customHeight="1">
      <c r="B419" s="73" t="s">
        <v>39</v>
      </c>
      <c r="C419" s="296"/>
      <c r="D419" s="297"/>
      <c r="E419" s="297"/>
      <c r="F419" s="297"/>
      <c r="G419" s="298"/>
      <c r="H419" s="156"/>
      <c r="I419" s="116"/>
      <c r="J419" s="162"/>
      <c r="K419" s="163"/>
      <c r="L419" s="55"/>
    </row>
    <row r="420" spans="2:12" s="40" customFormat="1" ht="9.4499999999999993" customHeight="1">
      <c r="B420" s="73">
        <v>90760</v>
      </c>
      <c r="C420" s="296" t="s">
        <v>256</v>
      </c>
      <c r="D420" s="297"/>
      <c r="E420" s="297"/>
      <c r="F420" s="297"/>
      <c r="G420" s="298"/>
      <c r="H420" s="156" t="s">
        <v>8</v>
      </c>
      <c r="I420" s="116">
        <v>12</v>
      </c>
      <c r="J420" s="162"/>
      <c r="K420" s="183"/>
      <c r="L420" s="55"/>
    </row>
    <row r="421" spans="2:12" s="40" customFormat="1" ht="9.4499999999999993" customHeight="1">
      <c r="B421" s="73" t="s">
        <v>39</v>
      </c>
      <c r="C421" s="296"/>
      <c r="D421" s="297"/>
      <c r="E421" s="297"/>
      <c r="F421" s="297"/>
      <c r="G421" s="298"/>
      <c r="H421" s="156"/>
      <c r="I421" s="116"/>
      <c r="J421" s="162"/>
      <c r="K421" s="163"/>
      <c r="L421" s="55"/>
    </row>
    <row r="422" spans="2:12" s="40" customFormat="1" ht="9.4499999999999993" customHeight="1">
      <c r="B422" s="155"/>
      <c r="C422" s="296"/>
      <c r="D422" s="297"/>
      <c r="E422" s="297"/>
      <c r="F422" s="297"/>
      <c r="G422" s="298"/>
      <c r="H422" s="299" t="s">
        <v>216</v>
      </c>
      <c r="I422" s="300"/>
      <c r="J422" s="301"/>
      <c r="K422" s="302"/>
      <c r="L422" s="55"/>
    </row>
    <row r="423" spans="2:12" s="40" customFormat="1" ht="9.4499999999999993" customHeight="1">
      <c r="B423" s="152"/>
      <c r="C423" s="321" t="s">
        <v>289</v>
      </c>
      <c r="D423" s="322"/>
      <c r="E423" s="322"/>
      <c r="F423" s="322"/>
      <c r="G423" s="323"/>
      <c r="H423" s="153"/>
      <c r="I423" s="154"/>
      <c r="J423" s="175"/>
      <c r="K423" s="176"/>
      <c r="L423" s="55"/>
    </row>
    <row r="424" spans="2:12" s="40" customFormat="1" ht="9.4499999999999993" customHeight="1">
      <c r="B424" s="178"/>
      <c r="C424" s="296" t="s">
        <v>288</v>
      </c>
      <c r="D424" s="297"/>
      <c r="E424" s="297"/>
      <c r="F424" s="297"/>
      <c r="G424" s="298"/>
      <c r="H424" s="150"/>
      <c r="I424" s="151"/>
      <c r="J424" s="162"/>
      <c r="K424" s="163"/>
      <c r="L424" s="55"/>
    </row>
    <row r="425" spans="2:12" s="40" customFormat="1" ht="9.4499999999999993" customHeight="1">
      <c r="B425" s="73">
        <v>110101</v>
      </c>
      <c r="C425" s="296" t="s">
        <v>226</v>
      </c>
      <c r="D425" s="297"/>
      <c r="E425" s="297"/>
      <c r="F425" s="297"/>
      <c r="G425" s="298"/>
      <c r="H425" s="74" t="s">
        <v>13</v>
      </c>
      <c r="I425" s="115">
        <v>47.26</v>
      </c>
      <c r="J425" s="162"/>
      <c r="K425" s="183"/>
      <c r="L425" s="55"/>
    </row>
    <row r="426" spans="2:12" s="40" customFormat="1" ht="9.4499999999999993" customHeight="1">
      <c r="B426" s="73" t="s">
        <v>39</v>
      </c>
      <c r="C426" s="296" t="s">
        <v>292</v>
      </c>
      <c r="D426" s="297"/>
      <c r="E426" s="297"/>
      <c r="F426" s="297"/>
      <c r="G426" s="298"/>
      <c r="H426" s="74"/>
      <c r="I426" s="115"/>
      <c r="J426" s="162"/>
      <c r="K426" s="163"/>
      <c r="L426" s="55"/>
    </row>
    <row r="427" spans="2:12" s="40" customFormat="1" ht="9.4499999999999993" customHeight="1">
      <c r="B427" s="73">
        <v>110108</v>
      </c>
      <c r="C427" s="296" t="s">
        <v>227</v>
      </c>
      <c r="D427" s="297"/>
      <c r="E427" s="297"/>
      <c r="F427" s="297"/>
      <c r="G427" s="298"/>
      <c r="H427" s="74" t="s">
        <v>13</v>
      </c>
      <c r="I427" s="115">
        <v>47.26</v>
      </c>
      <c r="J427" s="160"/>
      <c r="K427" s="183"/>
      <c r="L427" s="55"/>
    </row>
    <row r="428" spans="2:12" s="40" customFormat="1" ht="9.4499999999999993" customHeight="1">
      <c r="B428" s="73" t="s">
        <v>39</v>
      </c>
      <c r="C428" s="296" t="s">
        <v>292</v>
      </c>
      <c r="D428" s="297"/>
      <c r="E428" s="297"/>
      <c r="F428" s="297"/>
      <c r="G428" s="298"/>
      <c r="H428" s="74"/>
      <c r="I428" s="115"/>
      <c r="J428" s="162"/>
      <c r="K428" s="163"/>
      <c r="L428" s="55"/>
    </row>
    <row r="429" spans="2:12" s="40" customFormat="1" ht="9.4499999999999993" customHeight="1">
      <c r="B429" s="73">
        <v>150115</v>
      </c>
      <c r="C429" s="296" t="s">
        <v>237</v>
      </c>
      <c r="D429" s="297"/>
      <c r="E429" s="297"/>
      <c r="F429" s="297"/>
      <c r="G429" s="298"/>
      <c r="H429" s="156" t="s">
        <v>13</v>
      </c>
      <c r="I429" s="116">
        <v>47.26</v>
      </c>
      <c r="J429" s="162"/>
      <c r="K429" s="183"/>
      <c r="L429" s="55"/>
    </row>
    <row r="430" spans="2:12" s="40" customFormat="1" ht="9.4499999999999993" customHeight="1">
      <c r="B430" s="73" t="s">
        <v>39</v>
      </c>
      <c r="C430" s="296" t="s">
        <v>292</v>
      </c>
      <c r="D430" s="297"/>
      <c r="E430" s="297"/>
      <c r="F430" s="297"/>
      <c r="G430" s="298"/>
      <c r="H430" s="156"/>
      <c r="I430" s="116"/>
      <c r="J430" s="162"/>
      <c r="K430" s="163"/>
      <c r="L430" s="55"/>
    </row>
    <row r="431" spans="2:12" s="40" customFormat="1" ht="9.4499999999999993" customHeight="1">
      <c r="B431" s="73">
        <v>87263</v>
      </c>
      <c r="C431" s="296" t="s">
        <v>478</v>
      </c>
      <c r="D431" s="297"/>
      <c r="E431" s="297"/>
      <c r="F431" s="297"/>
      <c r="G431" s="298"/>
      <c r="H431" s="156" t="s">
        <v>13</v>
      </c>
      <c r="I431" s="116">
        <v>9.56</v>
      </c>
      <c r="J431" s="162"/>
      <c r="K431" s="183"/>
      <c r="L431" s="55"/>
    </row>
    <row r="432" spans="2:12" s="40" customFormat="1" ht="9.4499999999999993" customHeight="1">
      <c r="B432" s="73" t="s">
        <v>479</v>
      </c>
      <c r="C432" s="296" t="s">
        <v>495</v>
      </c>
      <c r="D432" s="297"/>
      <c r="E432" s="297"/>
      <c r="F432" s="297"/>
      <c r="G432" s="298"/>
      <c r="H432" s="156"/>
      <c r="I432" s="116"/>
      <c r="J432" s="162"/>
      <c r="K432" s="163"/>
      <c r="L432" s="55"/>
    </row>
    <row r="433" spans="2:12" s="40" customFormat="1" ht="9.4499999999999993" customHeight="1">
      <c r="B433" s="73" t="s">
        <v>482</v>
      </c>
      <c r="C433" s="296" t="s">
        <v>481</v>
      </c>
      <c r="D433" s="297"/>
      <c r="E433" s="297"/>
      <c r="F433" s="297"/>
      <c r="G433" s="298"/>
      <c r="H433" s="156" t="s">
        <v>18</v>
      </c>
      <c r="I433" s="116">
        <v>13</v>
      </c>
      <c r="J433" s="162"/>
      <c r="K433" s="183"/>
      <c r="L433" s="55"/>
    </row>
    <row r="434" spans="2:12" s="40" customFormat="1" ht="9.4499999999999993" customHeight="1">
      <c r="B434" s="73" t="s">
        <v>48</v>
      </c>
      <c r="C434" s="296" t="s">
        <v>496</v>
      </c>
      <c r="D434" s="297"/>
      <c r="E434" s="297"/>
      <c r="F434" s="297"/>
      <c r="G434" s="298"/>
      <c r="H434" s="156"/>
      <c r="I434" s="116"/>
      <c r="J434" s="162"/>
      <c r="K434" s="163"/>
      <c r="L434" s="55"/>
    </row>
    <row r="435" spans="2:12" s="40" customFormat="1" ht="9.4499999999999993" customHeight="1">
      <c r="B435" s="155"/>
      <c r="C435" s="296"/>
      <c r="D435" s="297"/>
      <c r="E435" s="297"/>
      <c r="F435" s="297"/>
      <c r="G435" s="298"/>
      <c r="H435" s="299" t="s">
        <v>216</v>
      </c>
      <c r="I435" s="300"/>
      <c r="J435" s="301"/>
      <c r="K435" s="302"/>
      <c r="L435" s="55"/>
    </row>
    <row r="436" spans="2:12" s="40" customFormat="1" ht="9.4499999999999993" customHeight="1">
      <c r="B436" s="152"/>
      <c r="C436" s="321" t="s">
        <v>290</v>
      </c>
      <c r="D436" s="322"/>
      <c r="E436" s="322"/>
      <c r="F436" s="322"/>
      <c r="G436" s="323"/>
      <c r="H436" s="153"/>
      <c r="I436" s="154"/>
      <c r="J436" s="175"/>
      <c r="K436" s="176"/>
      <c r="L436" s="55"/>
    </row>
    <row r="437" spans="2:12" s="40" customFormat="1" ht="9.4499999999999993" customHeight="1">
      <c r="B437" s="178"/>
      <c r="C437" s="296" t="s">
        <v>291</v>
      </c>
      <c r="D437" s="297"/>
      <c r="E437" s="297"/>
      <c r="F437" s="297"/>
      <c r="G437" s="298"/>
      <c r="H437" s="150"/>
      <c r="I437" s="151"/>
      <c r="J437" s="162"/>
      <c r="K437" s="163"/>
      <c r="L437" s="55"/>
    </row>
    <row r="438" spans="2:12" s="40" customFormat="1" ht="9.4499999999999993" customHeight="1">
      <c r="B438" s="73">
        <v>110101</v>
      </c>
      <c r="C438" s="296" t="s">
        <v>226</v>
      </c>
      <c r="D438" s="297"/>
      <c r="E438" s="297"/>
      <c r="F438" s="297"/>
      <c r="G438" s="298"/>
      <c r="H438" s="74" t="s">
        <v>13</v>
      </c>
      <c r="I438" s="115">
        <v>54.22</v>
      </c>
      <c r="J438" s="162"/>
      <c r="K438" s="183"/>
      <c r="L438" s="55"/>
    </row>
    <row r="439" spans="2:12" s="40" customFormat="1" ht="9.4499999999999993" customHeight="1">
      <c r="B439" s="73" t="s">
        <v>39</v>
      </c>
      <c r="C439" s="296" t="s">
        <v>293</v>
      </c>
      <c r="D439" s="297"/>
      <c r="E439" s="297"/>
      <c r="F439" s="297"/>
      <c r="G439" s="298"/>
      <c r="H439" s="74"/>
      <c r="I439" s="115"/>
      <c r="J439" s="162"/>
      <c r="K439" s="163"/>
      <c r="L439" s="55"/>
    </row>
    <row r="440" spans="2:12" s="40" customFormat="1" ht="9.4499999999999993" customHeight="1">
      <c r="B440" s="73">
        <v>110108</v>
      </c>
      <c r="C440" s="296" t="s">
        <v>227</v>
      </c>
      <c r="D440" s="297"/>
      <c r="E440" s="297"/>
      <c r="F440" s="297"/>
      <c r="G440" s="298"/>
      <c r="H440" s="74" t="s">
        <v>13</v>
      </c>
      <c r="I440" s="115">
        <v>54.22</v>
      </c>
      <c r="J440" s="160"/>
      <c r="K440" s="183"/>
      <c r="L440" s="55"/>
    </row>
    <row r="441" spans="2:12" s="40" customFormat="1" ht="9.4499999999999993" customHeight="1">
      <c r="B441" s="73" t="s">
        <v>39</v>
      </c>
      <c r="C441" s="296" t="s">
        <v>293</v>
      </c>
      <c r="D441" s="297"/>
      <c r="E441" s="297"/>
      <c r="F441" s="297"/>
      <c r="G441" s="298"/>
      <c r="H441" s="74"/>
      <c r="I441" s="115"/>
      <c r="J441" s="162"/>
      <c r="K441" s="163"/>
      <c r="L441" s="55"/>
    </row>
    <row r="442" spans="2:12" s="40" customFormat="1" ht="9.4499999999999993" customHeight="1">
      <c r="B442" s="73">
        <v>150115</v>
      </c>
      <c r="C442" s="296" t="s">
        <v>237</v>
      </c>
      <c r="D442" s="297"/>
      <c r="E442" s="297"/>
      <c r="F442" s="297"/>
      <c r="G442" s="298"/>
      <c r="H442" s="156" t="s">
        <v>13</v>
      </c>
      <c r="I442" s="116">
        <v>54.22</v>
      </c>
      <c r="J442" s="162"/>
      <c r="K442" s="183"/>
      <c r="L442" s="55"/>
    </row>
    <row r="443" spans="2:12" s="40" customFormat="1" ht="9.4499999999999993" customHeight="1">
      <c r="B443" s="73" t="s">
        <v>39</v>
      </c>
      <c r="C443" s="296" t="s">
        <v>293</v>
      </c>
      <c r="D443" s="297"/>
      <c r="E443" s="297"/>
      <c r="F443" s="297"/>
      <c r="G443" s="298"/>
      <c r="H443" s="156"/>
      <c r="I443" s="116"/>
      <c r="J443" s="162"/>
      <c r="K443" s="163"/>
      <c r="L443" s="55"/>
    </row>
    <row r="444" spans="2:12" s="40" customFormat="1" ht="9.4499999999999993" customHeight="1">
      <c r="B444" s="73">
        <v>87263</v>
      </c>
      <c r="C444" s="296" t="s">
        <v>478</v>
      </c>
      <c r="D444" s="297"/>
      <c r="E444" s="297"/>
      <c r="F444" s="297"/>
      <c r="G444" s="298"/>
      <c r="H444" s="156" t="s">
        <v>13</v>
      </c>
      <c r="I444" s="116">
        <v>12.37</v>
      </c>
      <c r="J444" s="162"/>
      <c r="K444" s="183"/>
      <c r="L444" s="55"/>
    </row>
    <row r="445" spans="2:12" s="40" customFormat="1" ht="9.4499999999999993" customHeight="1">
      <c r="B445" s="73" t="s">
        <v>479</v>
      </c>
      <c r="C445" s="296" t="s">
        <v>497</v>
      </c>
      <c r="D445" s="297"/>
      <c r="E445" s="297"/>
      <c r="F445" s="297"/>
      <c r="G445" s="298"/>
      <c r="H445" s="156"/>
      <c r="I445" s="116"/>
      <c r="J445" s="162"/>
      <c r="K445" s="163"/>
      <c r="L445" s="55"/>
    </row>
    <row r="446" spans="2:12" s="40" customFormat="1" ht="9.4499999999999993" customHeight="1">
      <c r="B446" s="73" t="s">
        <v>482</v>
      </c>
      <c r="C446" s="296" t="s">
        <v>481</v>
      </c>
      <c r="D446" s="297"/>
      <c r="E446" s="297"/>
      <c r="F446" s="297"/>
      <c r="G446" s="298"/>
      <c r="H446" s="156" t="s">
        <v>18</v>
      </c>
      <c r="I446" s="116">
        <v>14.43</v>
      </c>
      <c r="J446" s="162"/>
      <c r="K446" s="183"/>
      <c r="L446" s="55"/>
    </row>
    <row r="447" spans="2:12" s="40" customFormat="1" ht="9.4499999999999993" customHeight="1">
      <c r="B447" s="73" t="s">
        <v>48</v>
      </c>
      <c r="C447" s="296" t="s">
        <v>498</v>
      </c>
      <c r="D447" s="297"/>
      <c r="E447" s="297"/>
      <c r="F447" s="297"/>
      <c r="G447" s="298"/>
      <c r="H447" s="156"/>
      <c r="I447" s="116"/>
      <c r="J447" s="162"/>
      <c r="K447" s="163"/>
      <c r="L447" s="55"/>
    </row>
    <row r="448" spans="2:12" s="40" customFormat="1" ht="9.4499999999999993" customHeight="1">
      <c r="B448" s="155"/>
      <c r="C448" s="296"/>
      <c r="D448" s="297"/>
      <c r="E448" s="297"/>
      <c r="F448" s="297"/>
      <c r="G448" s="298"/>
      <c r="H448" s="299" t="s">
        <v>216</v>
      </c>
      <c r="I448" s="300"/>
      <c r="J448" s="301"/>
      <c r="K448" s="302"/>
      <c r="L448" s="55"/>
    </row>
    <row r="449" spans="2:12" s="40" customFormat="1" ht="9.4499999999999993" customHeight="1">
      <c r="B449" s="152"/>
      <c r="C449" s="321" t="s">
        <v>295</v>
      </c>
      <c r="D449" s="322"/>
      <c r="E449" s="322"/>
      <c r="F449" s="322"/>
      <c r="G449" s="323"/>
      <c r="H449" s="153"/>
      <c r="I449" s="154"/>
      <c r="J449" s="175"/>
      <c r="K449" s="176"/>
      <c r="L449" s="55"/>
    </row>
    <row r="450" spans="2:12" s="40" customFormat="1" ht="9.4499999999999993" customHeight="1">
      <c r="B450" s="178"/>
      <c r="C450" s="296" t="s">
        <v>294</v>
      </c>
      <c r="D450" s="297"/>
      <c r="E450" s="297"/>
      <c r="F450" s="297"/>
      <c r="G450" s="298"/>
      <c r="H450" s="150"/>
      <c r="I450" s="151"/>
      <c r="J450" s="162"/>
      <c r="K450" s="163"/>
    </row>
    <row r="451" spans="2:12" s="40" customFormat="1" ht="9.4499999999999993" customHeight="1">
      <c r="B451" s="73">
        <v>110101</v>
      </c>
      <c r="C451" s="296" t="s">
        <v>226</v>
      </c>
      <c r="D451" s="297"/>
      <c r="E451" s="297"/>
      <c r="F451" s="297"/>
      <c r="G451" s="298"/>
      <c r="H451" s="74" t="s">
        <v>13</v>
      </c>
      <c r="I451" s="115">
        <v>142.59</v>
      </c>
      <c r="J451" s="162"/>
      <c r="K451" s="183"/>
      <c r="L451" s="235"/>
    </row>
    <row r="452" spans="2:12" s="40" customFormat="1" ht="9.4499999999999993" customHeight="1">
      <c r="B452" s="73" t="s">
        <v>39</v>
      </c>
      <c r="C452" s="296" t="s">
        <v>296</v>
      </c>
      <c r="D452" s="297"/>
      <c r="E452" s="297"/>
      <c r="F452" s="297"/>
      <c r="G452" s="298"/>
      <c r="H452" s="74"/>
      <c r="I452" s="115"/>
      <c r="J452" s="162"/>
      <c r="K452" s="163"/>
      <c r="L452" s="235"/>
    </row>
    <row r="453" spans="2:12" s="40" customFormat="1" ht="9.4499999999999993" customHeight="1">
      <c r="B453" s="73">
        <v>110108</v>
      </c>
      <c r="C453" s="296" t="s">
        <v>227</v>
      </c>
      <c r="D453" s="297"/>
      <c r="E453" s="297"/>
      <c r="F453" s="297"/>
      <c r="G453" s="298"/>
      <c r="H453" s="74" t="s">
        <v>13</v>
      </c>
      <c r="I453" s="115">
        <v>142.59</v>
      </c>
      <c r="J453" s="160"/>
      <c r="K453" s="183"/>
      <c r="L453" s="235"/>
    </row>
    <row r="454" spans="2:12" s="40" customFormat="1" ht="9.4499999999999993" customHeight="1">
      <c r="B454" s="73" t="s">
        <v>39</v>
      </c>
      <c r="C454" s="296" t="s">
        <v>296</v>
      </c>
      <c r="D454" s="297"/>
      <c r="E454" s="297"/>
      <c r="F454" s="297"/>
      <c r="G454" s="298"/>
      <c r="H454" s="74"/>
      <c r="I454" s="115"/>
      <c r="J454" s="162"/>
      <c r="K454" s="163"/>
      <c r="L454" s="235"/>
    </row>
    <row r="455" spans="2:12" s="40" customFormat="1" ht="9.4499999999999993" customHeight="1">
      <c r="B455" s="73">
        <v>150115</v>
      </c>
      <c r="C455" s="296" t="s">
        <v>237</v>
      </c>
      <c r="D455" s="297"/>
      <c r="E455" s="297"/>
      <c r="F455" s="297"/>
      <c r="G455" s="298"/>
      <c r="H455" s="156" t="s">
        <v>13</v>
      </c>
      <c r="I455" s="116">
        <v>142.59</v>
      </c>
      <c r="J455" s="162"/>
      <c r="K455" s="183"/>
      <c r="L455" s="235"/>
    </row>
    <row r="456" spans="2:12" s="40" customFormat="1" ht="9.4499999999999993" customHeight="1">
      <c r="B456" s="73" t="s">
        <v>39</v>
      </c>
      <c r="C456" s="296" t="s">
        <v>296</v>
      </c>
      <c r="D456" s="297"/>
      <c r="E456" s="297"/>
      <c r="F456" s="297"/>
      <c r="G456" s="298"/>
      <c r="H456" s="156"/>
      <c r="I456" s="116"/>
      <c r="J456" s="162"/>
      <c r="K456" s="163"/>
      <c r="L456" s="235"/>
    </row>
    <row r="457" spans="2:12" s="40" customFormat="1" ht="9.4499999999999993" customHeight="1">
      <c r="B457" s="73">
        <v>87263</v>
      </c>
      <c r="C457" s="296" t="s">
        <v>478</v>
      </c>
      <c r="D457" s="297"/>
      <c r="E457" s="297"/>
      <c r="F457" s="297"/>
      <c r="G457" s="298"/>
      <c r="H457" s="156" t="s">
        <v>13</v>
      </c>
      <c r="I457" s="116">
        <v>62.39</v>
      </c>
      <c r="J457" s="162"/>
      <c r="K457" s="183"/>
      <c r="L457" s="235"/>
    </row>
    <row r="458" spans="2:12" s="40" customFormat="1" ht="9.4499999999999993" customHeight="1">
      <c r="B458" s="73" t="s">
        <v>479</v>
      </c>
      <c r="C458" s="296" t="s">
        <v>499</v>
      </c>
      <c r="D458" s="297"/>
      <c r="E458" s="297"/>
      <c r="F458" s="297"/>
      <c r="G458" s="298"/>
      <c r="H458" s="156"/>
      <c r="I458" s="116"/>
      <c r="J458" s="162"/>
      <c r="K458" s="163"/>
      <c r="L458" s="235"/>
    </row>
    <row r="459" spans="2:12" s="40" customFormat="1" ht="9.4499999999999993" customHeight="1">
      <c r="B459" s="73" t="s">
        <v>482</v>
      </c>
      <c r="C459" s="296" t="s">
        <v>481</v>
      </c>
      <c r="D459" s="297"/>
      <c r="E459" s="297"/>
      <c r="F459" s="297"/>
      <c r="G459" s="298"/>
      <c r="H459" s="156" t="s">
        <v>18</v>
      </c>
      <c r="I459" s="116">
        <v>31.8</v>
      </c>
      <c r="J459" s="162"/>
      <c r="K459" s="183"/>
      <c r="L459" s="235"/>
    </row>
    <row r="460" spans="2:12" s="40" customFormat="1" ht="9.4499999999999993" customHeight="1">
      <c r="B460" s="73" t="s">
        <v>48</v>
      </c>
      <c r="C460" s="296" t="s">
        <v>500</v>
      </c>
      <c r="D460" s="297"/>
      <c r="E460" s="297"/>
      <c r="F460" s="297"/>
      <c r="G460" s="298"/>
      <c r="H460" s="156"/>
      <c r="I460" s="116"/>
      <c r="J460" s="162"/>
      <c r="K460" s="163"/>
      <c r="L460" s="235"/>
    </row>
    <row r="461" spans="2:12" s="40" customFormat="1" ht="9.4499999999999993" customHeight="1">
      <c r="B461" s="73" t="s">
        <v>134</v>
      </c>
      <c r="C461" s="296" t="s">
        <v>278</v>
      </c>
      <c r="D461" s="297"/>
      <c r="E461" s="297"/>
      <c r="F461" s="297"/>
      <c r="G461" s="298"/>
      <c r="H461" s="156" t="s">
        <v>8</v>
      </c>
      <c r="I461" s="116">
        <v>1</v>
      </c>
      <c r="J461" s="162"/>
      <c r="K461" s="183"/>
      <c r="L461" s="76"/>
    </row>
    <row r="462" spans="2:12" s="40" customFormat="1" ht="9.4499999999999993" customHeight="1">
      <c r="B462" s="73" t="s">
        <v>48</v>
      </c>
      <c r="C462" s="296" t="s">
        <v>251</v>
      </c>
      <c r="D462" s="297"/>
      <c r="E462" s="297"/>
      <c r="F462" s="297"/>
      <c r="G462" s="298"/>
      <c r="H462" s="156"/>
      <c r="I462" s="116"/>
      <c r="J462" s="162"/>
      <c r="K462" s="163"/>
      <c r="L462" s="76"/>
    </row>
    <row r="463" spans="2:12" s="40" customFormat="1" ht="9.4499999999999993" customHeight="1">
      <c r="B463" s="73">
        <v>150212</v>
      </c>
      <c r="C463" s="296" t="s">
        <v>247</v>
      </c>
      <c r="D463" s="297"/>
      <c r="E463" s="297"/>
      <c r="F463" s="297"/>
      <c r="G463" s="298"/>
      <c r="H463" s="156" t="s">
        <v>13</v>
      </c>
      <c r="I463" s="116">
        <v>4.2</v>
      </c>
      <c r="J463" s="162"/>
      <c r="K463" s="183"/>
      <c r="L463" s="76"/>
    </row>
    <row r="464" spans="2:12" s="40" customFormat="1" ht="9.4499999999999993" customHeight="1">
      <c r="B464" s="73" t="s">
        <v>39</v>
      </c>
      <c r="C464" s="296" t="s">
        <v>248</v>
      </c>
      <c r="D464" s="297"/>
      <c r="E464" s="297"/>
      <c r="F464" s="297"/>
      <c r="G464" s="298"/>
      <c r="H464" s="156"/>
      <c r="I464" s="116"/>
      <c r="J464" s="162"/>
      <c r="K464" s="163"/>
      <c r="L464" s="76"/>
    </row>
    <row r="465" spans="2:12" s="40" customFormat="1" ht="9.4499999999999993" customHeight="1">
      <c r="B465" s="73">
        <v>110458</v>
      </c>
      <c r="C465" s="296" t="s">
        <v>240</v>
      </c>
      <c r="D465" s="297"/>
      <c r="E465" s="297"/>
      <c r="F465" s="297"/>
      <c r="G465" s="298"/>
      <c r="H465" s="156" t="s">
        <v>18</v>
      </c>
      <c r="I465" s="116">
        <v>6.9</v>
      </c>
      <c r="J465" s="162"/>
      <c r="K465" s="183"/>
      <c r="L465" s="76"/>
    </row>
    <row r="466" spans="2:12" s="40" customFormat="1" ht="9.4499999999999993" customHeight="1">
      <c r="B466" s="73" t="s">
        <v>39</v>
      </c>
      <c r="C466" s="296" t="s">
        <v>297</v>
      </c>
      <c r="D466" s="297"/>
      <c r="E466" s="297"/>
      <c r="F466" s="297"/>
      <c r="G466" s="298"/>
      <c r="H466" s="156"/>
      <c r="I466" s="116"/>
      <c r="J466" s="162"/>
      <c r="K466" s="163"/>
      <c r="L466" s="76"/>
    </row>
    <row r="467" spans="2:12" s="40" customFormat="1" ht="9.4499999999999993" customHeight="1">
      <c r="B467" s="73">
        <v>80213</v>
      </c>
      <c r="C467" s="296" t="s">
        <v>243</v>
      </c>
      <c r="D467" s="297"/>
      <c r="E467" s="297"/>
      <c r="F467" s="297"/>
      <c r="G467" s="298"/>
      <c r="H467" s="156" t="s">
        <v>13</v>
      </c>
      <c r="I467" s="116">
        <v>10.34</v>
      </c>
      <c r="J467" s="162"/>
      <c r="K467" s="183"/>
      <c r="L467" s="76"/>
    </row>
    <row r="468" spans="2:12" s="40" customFormat="1" ht="9.4499999999999993" customHeight="1">
      <c r="B468" s="73" t="s">
        <v>39</v>
      </c>
      <c r="C468" s="296" t="s">
        <v>416</v>
      </c>
      <c r="D468" s="297"/>
      <c r="E468" s="297"/>
      <c r="F468" s="297"/>
      <c r="G468" s="298"/>
      <c r="H468" s="156"/>
      <c r="I468" s="116"/>
      <c r="J468" s="162"/>
      <c r="K468" s="163"/>
      <c r="L468" s="76"/>
    </row>
    <row r="469" spans="2:12" s="40" customFormat="1" ht="9.4499999999999993" customHeight="1">
      <c r="B469" s="73">
        <v>140111</v>
      </c>
      <c r="C469" s="296" t="s">
        <v>244</v>
      </c>
      <c r="D469" s="297"/>
      <c r="E469" s="297"/>
      <c r="F469" s="297"/>
      <c r="G469" s="298"/>
      <c r="H469" s="156" t="s">
        <v>13</v>
      </c>
      <c r="I469" s="116">
        <v>10.34</v>
      </c>
      <c r="J469" s="162"/>
      <c r="K469" s="183"/>
      <c r="L469" s="76"/>
    </row>
    <row r="470" spans="2:12" s="40" customFormat="1" ht="9.4499999999999993" customHeight="1">
      <c r="B470" s="73" t="s">
        <v>39</v>
      </c>
      <c r="C470" s="296" t="s">
        <v>416</v>
      </c>
      <c r="D470" s="297"/>
      <c r="E470" s="297"/>
      <c r="F470" s="297"/>
      <c r="G470" s="298"/>
      <c r="H470" s="156"/>
      <c r="I470" s="116"/>
      <c r="J470" s="162"/>
      <c r="K470" s="163"/>
      <c r="L470" s="76"/>
    </row>
    <row r="471" spans="2:12" s="40" customFormat="1" ht="9.4499999999999993" customHeight="1">
      <c r="B471" s="73">
        <v>80276</v>
      </c>
      <c r="C471" s="296" t="s">
        <v>258</v>
      </c>
      <c r="D471" s="297"/>
      <c r="E471" s="297"/>
      <c r="F471" s="297"/>
      <c r="G471" s="298"/>
      <c r="H471" s="156" t="s">
        <v>13</v>
      </c>
      <c r="I471" s="116">
        <v>10.8</v>
      </c>
      <c r="J471" s="162"/>
      <c r="K471" s="183"/>
      <c r="L471" s="76"/>
    </row>
    <row r="472" spans="2:12" s="40" customFormat="1" ht="9.4499999999999993" customHeight="1">
      <c r="B472" s="73" t="s">
        <v>39</v>
      </c>
      <c r="C472" s="296" t="s">
        <v>417</v>
      </c>
      <c r="D472" s="297"/>
      <c r="E472" s="297"/>
      <c r="F472" s="297"/>
      <c r="G472" s="298"/>
      <c r="H472" s="156"/>
      <c r="I472" s="116"/>
      <c r="J472" s="162"/>
      <c r="K472" s="163"/>
      <c r="L472" s="76"/>
    </row>
    <row r="473" spans="2:12" s="40" customFormat="1" ht="9.4499999999999993" customHeight="1">
      <c r="B473" s="73">
        <v>150310</v>
      </c>
      <c r="C473" s="296" t="s">
        <v>245</v>
      </c>
      <c r="D473" s="297"/>
      <c r="E473" s="297"/>
      <c r="F473" s="297"/>
      <c r="G473" s="298"/>
      <c r="H473" s="156" t="s">
        <v>13</v>
      </c>
      <c r="I473" s="116">
        <v>5.16</v>
      </c>
      <c r="J473" s="162"/>
      <c r="K473" s="183"/>
      <c r="L473" s="76"/>
    </row>
    <row r="474" spans="2:12" s="40" customFormat="1" ht="9.4499999999999993" customHeight="1">
      <c r="B474" s="73" t="s">
        <v>39</v>
      </c>
      <c r="C474" s="296" t="s">
        <v>298</v>
      </c>
      <c r="D474" s="297"/>
      <c r="E474" s="297"/>
      <c r="F474" s="297"/>
      <c r="G474" s="298"/>
      <c r="H474" s="156"/>
      <c r="I474" s="116"/>
      <c r="J474" s="162"/>
      <c r="K474" s="163"/>
      <c r="L474" s="76"/>
    </row>
    <row r="475" spans="2:12" s="40" customFormat="1" ht="9.4499999999999993" customHeight="1">
      <c r="B475" s="73">
        <v>90953</v>
      </c>
      <c r="C475" s="296" t="s">
        <v>253</v>
      </c>
      <c r="D475" s="297"/>
      <c r="E475" s="297"/>
      <c r="F475" s="297"/>
      <c r="G475" s="298"/>
      <c r="H475" s="156" t="s">
        <v>8</v>
      </c>
      <c r="I475" s="116">
        <v>8</v>
      </c>
      <c r="J475" s="162"/>
      <c r="K475" s="183"/>
      <c r="L475" s="76"/>
    </row>
    <row r="476" spans="2:12" s="40" customFormat="1" ht="9.4499999999999993" customHeight="1">
      <c r="B476" s="73" t="s">
        <v>39</v>
      </c>
      <c r="C476" s="296"/>
      <c r="D476" s="297"/>
      <c r="E476" s="297"/>
      <c r="F476" s="297"/>
      <c r="G476" s="298"/>
      <c r="H476" s="156"/>
      <c r="I476" s="116"/>
      <c r="J476" s="162"/>
      <c r="K476" s="163"/>
      <c r="L476" s="76"/>
    </row>
    <row r="477" spans="2:12" s="40" customFormat="1" ht="9.4499999999999993" customHeight="1">
      <c r="B477" s="73">
        <v>90790</v>
      </c>
      <c r="C477" s="296" t="s">
        <v>254</v>
      </c>
      <c r="D477" s="297"/>
      <c r="E477" s="297"/>
      <c r="F477" s="297"/>
      <c r="G477" s="298"/>
      <c r="H477" s="156" t="s">
        <v>8</v>
      </c>
      <c r="I477" s="116">
        <v>8</v>
      </c>
      <c r="J477" s="162"/>
      <c r="K477" s="183"/>
      <c r="L477" s="76"/>
    </row>
    <row r="478" spans="2:12" s="40" customFormat="1" ht="9.4499999999999993" customHeight="1">
      <c r="B478" s="73" t="s">
        <v>39</v>
      </c>
      <c r="C478" s="296"/>
      <c r="D478" s="297"/>
      <c r="E478" s="297"/>
      <c r="F478" s="297"/>
      <c r="G478" s="298"/>
      <c r="H478" s="156"/>
      <c r="I478" s="116"/>
      <c r="J478" s="162"/>
      <c r="K478" s="163"/>
      <c r="L478" s="76"/>
    </row>
    <row r="479" spans="2:12" s="40" customFormat="1" ht="9.4499999999999993" customHeight="1">
      <c r="B479" s="73">
        <v>90707</v>
      </c>
      <c r="C479" s="296" t="s">
        <v>255</v>
      </c>
      <c r="D479" s="297"/>
      <c r="E479" s="297"/>
      <c r="F479" s="297"/>
      <c r="G479" s="298"/>
      <c r="H479" s="156" t="s">
        <v>8</v>
      </c>
      <c r="I479" s="116">
        <v>2</v>
      </c>
      <c r="J479" s="162"/>
      <c r="K479" s="183"/>
      <c r="L479" s="76"/>
    </row>
    <row r="480" spans="2:12" s="40" customFormat="1" ht="9.4499999999999993" customHeight="1">
      <c r="B480" s="73" t="s">
        <v>39</v>
      </c>
      <c r="C480" s="296"/>
      <c r="D480" s="297"/>
      <c r="E480" s="297"/>
      <c r="F480" s="297"/>
      <c r="G480" s="298"/>
      <c r="H480" s="156"/>
      <c r="I480" s="116"/>
      <c r="J480" s="162"/>
      <c r="K480" s="163"/>
      <c r="L480" s="76"/>
    </row>
    <row r="481" spans="2:12" s="40" customFormat="1" ht="9.4499999999999993" customHeight="1">
      <c r="B481" s="73">
        <v>90760</v>
      </c>
      <c r="C481" s="296" t="s">
        <v>256</v>
      </c>
      <c r="D481" s="297"/>
      <c r="E481" s="297"/>
      <c r="F481" s="297"/>
      <c r="G481" s="298"/>
      <c r="H481" s="156" t="s">
        <v>8</v>
      </c>
      <c r="I481" s="116">
        <v>20</v>
      </c>
      <c r="J481" s="162"/>
      <c r="K481" s="183"/>
      <c r="L481" s="76"/>
    </row>
    <row r="482" spans="2:12" s="40" customFormat="1" ht="9.4499999999999993" customHeight="1">
      <c r="B482" s="73" t="s">
        <v>39</v>
      </c>
      <c r="C482" s="296"/>
      <c r="D482" s="297"/>
      <c r="E482" s="297"/>
      <c r="F482" s="297"/>
      <c r="G482" s="298"/>
      <c r="H482" s="156"/>
      <c r="I482" s="116"/>
      <c r="J482" s="162"/>
      <c r="K482" s="163"/>
      <c r="L482" s="76"/>
    </row>
    <row r="483" spans="2:12" s="40" customFormat="1" ht="9.4499999999999993" customHeight="1">
      <c r="B483" s="155"/>
      <c r="C483" s="296"/>
      <c r="D483" s="297"/>
      <c r="E483" s="297"/>
      <c r="F483" s="297"/>
      <c r="G483" s="298"/>
      <c r="H483" s="299" t="s">
        <v>216</v>
      </c>
      <c r="I483" s="300"/>
      <c r="J483" s="301"/>
      <c r="K483" s="302"/>
      <c r="L483" s="55"/>
    </row>
    <row r="484" spans="2:12" s="40" customFormat="1" ht="9.4499999999999993" customHeight="1">
      <c r="B484" s="152"/>
      <c r="C484" s="321" t="s">
        <v>299</v>
      </c>
      <c r="D484" s="322"/>
      <c r="E484" s="322"/>
      <c r="F484" s="322"/>
      <c r="G484" s="323"/>
      <c r="H484" s="153"/>
      <c r="I484" s="154"/>
      <c r="J484" s="175"/>
      <c r="K484" s="176"/>
      <c r="L484" s="55"/>
    </row>
    <row r="485" spans="2:12" s="40" customFormat="1" ht="9.4499999999999993" customHeight="1">
      <c r="B485" s="178"/>
      <c r="C485" s="296" t="s">
        <v>301</v>
      </c>
      <c r="D485" s="297"/>
      <c r="E485" s="297"/>
      <c r="F485" s="297"/>
      <c r="G485" s="298"/>
      <c r="H485" s="150"/>
      <c r="I485" s="151"/>
      <c r="J485" s="162"/>
      <c r="K485" s="163"/>
      <c r="L485" s="55"/>
    </row>
    <row r="486" spans="2:12" s="40" customFormat="1" ht="9.4499999999999993" customHeight="1">
      <c r="B486" s="73">
        <v>110101</v>
      </c>
      <c r="C486" s="296" t="s">
        <v>226</v>
      </c>
      <c r="D486" s="297"/>
      <c r="E486" s="297"/>
      <c r="F486" s="297"/>
      <c r="G486" s="298"/>
      <c r="H486" s="74" t="s">
        <v>13</v>
      </c>
      <c r="I486" s="115">
        <v>100.4</v>
      </c>
      <c r="J486" s="162"/>
      <c r="K486" s="183"/>
      <c r="L486" s="76"/>
    </row>
    <row r="487" spans="2:12" s="40" customFormat="1" ht="9.4499999999999993" customHeight="1">
      <c r="B487" s="73" t="s">
        <v>39</v>
      </c>
      <c r="C487" s="296" t="s">
        <v>302</v>
      </c>
      <c r="D487" s="297"/>
      <c r="E487" s="297"/>
      <c r="F487" s="297"/>
      <c r="G487" s="298"/>
      <c r="H487" s="74"/>
      <c r="I487" s="115"/>
      <c r="J487" s="162"/>
      <c r="K487" s="163"/>
      <c r="L487" s="76"/>
    </row>
    <row r="488" spans="2:12" s="40" customFormat="1" ht="9.4499999999999993" customHeight="1">
      <c r="B488" s="73">
        <v>110108</v>
      </c>
      <c r="C488" s="296" t="s">
        <v>227</v>
      </c>
      <c r="D488" s="297"/>
      <c r="E488" s="297"/>
      <c r="F488" s="297"/>
      <c r="G488" s="298"/>
      <c r="H488" s="74" t="s">
        <v>13</v>
      </c>
      <c r="I488" s="115">
        <v>100.4</v>
      </c>
      <c r="J488" s="160"/>
      <c r="K488" s="183"/>
      <c r="L488" s="76"/>
    </row>
    <row r="489" spans="2:12" s="40" customFormat="1" ht="9.4499999999999993" customHeight="1">
      <c r="B489" s="73" t="s">
        <v>39</v>
      </c>
      <c r="C489" s="296" t="s">
        <v>302</v>
      </c>
      <c r="D489" s="297"/>
      <c r="E489" s="297"/>
      <c r="F489" s="297"/>
      <c r="G489" s="298"/>
      <c r="H489" s="74"/>
      <c r="I489" s="115"/>
      <c r="J489" s="162"/>
      <c r="K489" s="163"/>
      <c r="L489" s="76"/>
    </row>
    <row r="490" spans="2:12" s="40" customFormat="1" ht="9.4499999999999993" customHeight="1">
      <c r="B490" s="73">
        <v>150115</v>
      </c>
      <c r="C490" s="296" t="s">
        <v>237</v>
      </c>
      <c r="D490" s="297"/>
      <c r="E490" s="297"/>
      <c r="F490" s="297"/>
      <c r="G490" s="298"/>
      <c r="H490" s="156" t="s">
        <v>13</v>
      </c>
      <c r="I490" s="116">
        <v>31.65</v>
      </c>
      <c r="J490" s="162"/>
      <c r="K490" s="183"/>
      <c r="L490" s="76"/>
    </row>
    <row r="491" spans="2:12" s="40" customFormat="1" ht="9.4499999999999993" customHeight="1">
      <c r="B491" s="73" t="s">
        <v>39</v>
      </c>
      <c r="C491" s="296" t="s">
        <v>303</v>
      </c>
      <c r="D491" s="297"/>
      <c r="E491" s="297"/>
      <c r="F491" s="297"/>
      <c r="G491" s="298"/>
      <c r="H491" s="156"/>
      <c r="I491" s="116"/>
      <c r="J491" s="162"/>
      <c r="K491" s="163"/>
      <c r="L491" s="76"/>
    </row>
    <row r="492" spans="2:12" s="40" customFormat="1" ht="9.4499999999999993" customHeight="1">
      <c r="B492" s="73">
        <v>110229</v>
      </c>
      <c r="C492" s="296" t="s">
        <v>304</v>
      </c>
      <c r="D492" s="297"/>
      <c r="E492" s="297"/>
      <c r="F492" s="297"/>
      <c r="G492" s="298"/>
      <c r="H492" s="75" t="s">
        <v>13</v>
      </c>
      <c r="I492" s="116">
        <v>68.75</v>
      </c>
      <c r="J492" s="185"/>
      <c r="K492" s="183"/>
      <c r="L492" s="76"/>
    </row>
    <row r="493" spans="2:12" s="40" customFormat="1" ht="9.4499999999999993" customHeight="1">
      <c r="B493" s="86" t="s">
        <v>158</v>
      </c>
      <c r="C493" s="296" t="s">
        <v>305</v>
      </c>
      <c r="D493" s="297"/>
      <c r="E493" s="297"/>
      <c r="F493" s="297"/>
      <c r="G493" s="298"/>
      <c r="H493" s="75"/>
      <c r="I493" s="116"/>
      <c r="J493" s="186"/>
      <c r="K493" s="183"/>
      <c r="L493" s="76"/>
    </row>
    <row r="494" spans="2:12" s="40" customFormat="1" ht="9.4499999999999993" customHeight="1">
      <c r="B494" s="73" t="s">
        <v>326</v>
      </c>
      <c r="C494" s="296" t="s">
        <v>325</v>
      </c>
      <c r="D494" s="297"/>
      <c r="E494" s="297"/>
      <c r="F494" s="297"/>
      <c r="G494" s="298"/>
      <c r="H494" s="156" t="s">
        <v>13</v>
      </c>
      <c r="I494" s="116">
        <v>31.65</v>
      </c>
      <c r="J494" s="294"/>
      <c r="K494" s="183"/>
      <c r="L494" s="76"/>
    </row>
    <row r="495" spans="2:12" s="40" customFormat="1" ht="9.4499999999999993" customHeight="1">
      <c r="B495" s="155" t="s">
        <v>48</v>
      </c>
      <c r="C495" s="296" t="s">
        <v>324</v>
      </c>
      <c r="D495" s="297"/>
      <c r="E495" s="297"/>
      <c r="F495" s="297"/>
      <c r="G495" s="298"/>
      <c r="H495" s="156"/>
      <c r="I495" s="116"/>
      <c r="J495" s="186"/>
      <c r="K495" s="183"/>
      <c r="L495" s="76"/>
    </row>
    <row r="496" spans="2:12" s="40" customFormat="1" ht="9.4499999999999993" customHeight="1">
      <c r="B496" s="73" t="s">
        <v>134</v>
      </c>
      <c r="C496" s="296" t="s">
        <v>278</v>
      </c>
      <c r="D496" s="297"/>
      <c r="E496" s="297"/>
      <c r="F496" s="297"/>
      <c r="G496" s="298"/>
      <c r="H496" s="156" t="s">
        <v>8</v>
      </c>
      <c r="I496" s="116">
        <v>1</v>
      </c>
      <c r="J496" s="162"/>
      <c r="K496" s="183"/>
      <c r="L496" s="76"/>
    </row>
    <row r="497" spans="2:12" s="40" customFormat="1" ht="9.4499999999999993" customHeight="1">
      <c r="B497" s="73" t="s">
        <v>48</v>
      </c>
      <c r="C497" s="296" t="s">
        <v>251</v>
      </c>
      <c r="D497" s="297"/>
      <c r="E497" s="297"/>
      <c r="F497" s="297"/>
      <c r="G497" s="298"/>
      <c r="H497" s="156"/>
      <c r="I497" s="116"/>
      <c r="J497" s="162"/>
      <c r="K497" s="163"/>
      <c r="L497" s="76"/>
    </row>
    <row r="498" spans="2:12" s="40" customFormat="1" ht="9.4499999999999993" customHeight="1">
      <c r="B498" s="73">
        <v>150212</v>
      </c>
      <c r="C498" s="296" t="s">
        <v>247</v>
      </c>
      <c r="D498" s="297"/>
      <c r="E498" s="297"/>
      <c r="F498" s="297"/>
      <c r="G498" s="298"/>
      <c r="H498" s="156" t="s">
        <v>13</v>
      </c>
      <c r="I498" s="116">
        <v>4.2</v>
      </c>
      <c r="J498" s="162"/>
      <c r="K498" s="183"/>
      <c r="L498" s="76"/>
    </row>
    <row r="499" spans="2:12" s="40" customFormat="1" ht="9.4499999999999993" customHeight="1">
      <c r="B499" s="73" t="s">
        <v>39</v>
      </c>
      <c r="C499" s="296" t="s">
        <v>248</v>
      </c>
      <c r="D499" s="297"/>
      <c r="E499" s="297"/>
      <c r="F499" s="297"/>
      <c r="G499" s="298"/>
      <c r="H499" s="156"/>
      <c r="I499" s="116"/>
      <c r="J499" s="162"/>
      <c r="K499" s="163"/>
      <c r="L499" s="76"/>
    </row>
    <row r="500" spans="2:12" s="40" customFormat="1" ht="9.4499999999999993" customHeight="1">
      <c r="B500" s="73">
        <v>130405</v>
      </c>
      <c r="C500" s="296" t="s">
        <v>327</v>
      </c>
      <c r="D500" s="297"/>
      <c r="E500" s="297"/>
      <c r="F500" s="297"/>
      <c r="G500" s="298"/>
      <c r="H500" s="156" t="s">
        <v>18</v>
      </c>
      <c r="I500" s="116">
        <v>0.82</v>
      </c>
      <c r="J500" s="162"/>
      <c r="K500" s="183"/>
      <c r="L500" s="76"/>
    </row>
    <row r="501" spans="2:12" s="40" customFormat="1" ht="9.4499999999999993" customHeight="1">
      <c r="B501" s="73" t="s">
        <v>39</v>
      </c>
      <c r="C501" s="296">
        <v>0.82</v>
      </c>
      <c r="D501" s="297"/>
      <c r="E501" s="297"/>
      <c r="F501" s="297"/>
      <c r="G501" s="298"/>
      <c r="H501" s="156"/>
      <c r="I501" s="116"/>
      <c r="J501" s="162"/>
      <c r="K501" s="163"/>
      <c r="L501" s="76"/>
    </row>
    <row r="502" spans="2:12" s="40" customFormat="1" ht="9.4499999999999993" customHeight="1">
      <c r="B502" s="73">
        <v>110458</v>
      </c>
      <c r="C502" s="296" t="s">
        <v>240</v>
      </c>
      <c r="D502" s="297"/>
      <c r="E502" s="297"/>
      <c r="F502" s="297"/>
      <c r="G502" s="298"/>
      <c r="H502" s="156" t="s">
        <v>18</v>
      </c>
      <c r="I502" s="116">
        <v>5.0999999999999996</v>
      </c>
      <c r="J502" s="162"/>
      <c r="K502" s="183"/>
      <c r="L502" s="76"/>
    </row>
    <row r="503" spans="2:12" s="40" customFormat="1" ht="9.4499999999999993" customHeight="1">
      <c r="B503" s="73" t="s">
        <v>39</v>
      </c>
      <c r="C503" s="296" t="s">
        <v>307</v>
      </c>
      <c r="D503" s="297"/>
      <c r="E503" s="297"/>
      <c r="F503" s="297"/>
      <c r="G503" s="298"/>
      <c r="H503" s="156"/>
      <c r="I503" s="116"/>
      <c r="J503" s="162"/>
      <c r="K503" s="163"/>
      <c r="L503" s="76"/>
    </row>
    <row r="504" spans="2:12" s="40" customFormat="1" ht="9.4499999999999993" customHeight="1">
      <c r="B504" s="73">
        <v>80213</v>
      </c>
      <c r="C504" s="296" t="s">
        <v>243</v>
      </c>
      <c r="D504" s="297"/>
      <c r="E504" s="297"/>
      <c r="F504" s="297"/>
      <c r="G504" s="298"/>
      <c r="H504" s="156" t="s">
        <v>13</v>
      </c>
      <c r="I504" s="116">
        <v>7.65</v>
      </c>
      <c r="J504" s="162"/>
      <c r="K504" s="183"/>
      <c r="L504" s="76"/>
    </row>
    <row r="505" spans="2:12" s="40" customFormat="1" ht="9.4499999999999993" customHeight="1">
      <c r="B505" s="73" t="s">
        <v>39</v>
      </c>
      <c r="C505" s="296" t="s">
        <v>308</v>
      </c>
      <c r="D505" s="297"/>
      <c r="E505" s="297"/>
      <c r="F505" s="297"/>
      <c r="G505" s="298"/>
      <c r="H505" s="156"/>
      <c r="I505" s="116"/>
      <c r="J505" s="162"/>
      <c r="K505" s="163"/>
      <c r="L505" s="76"/>
    </row>
    <row r="506" spans="2:12" s="40" customFormat="1" ht="9.4499999999999993" customHeight="1">
      <c r="B506" s="73">
        <v>140111</v>
      </c>
      <c r="C506" s="296" t="s">
        <v>244</v>
      </c>
      <c r="D506" s="297"/>
      <c r="E506" s="297"/>
      <c r="F506" s="297"/>
      <c r="G506" s="298"/>
      <c r="H506" s="156" t="s">
        <v>13</v>
      </c>
      <c r="I506" s="116">
        <v>7.65</v>
      </c>
      <c r="J506" s="162"/>
      <c r="K506" s="183"/>
      <c r="L506" s="76"/>
    </row>
    <row r="507" spans="2:12" s="40" customFormat="1" ht="9.4499999999999993" customHeight="1">
      <c r="B507" s="73" t="s">
        <v>39</v>
      </c>
      <c r="C507" s="296" t="s">
        <v>285</v>
      </c>
      <c r="D507" s="297"/>
      <c r="E507" s="297"/>
      <c r="F507" s="297"/>
      <c r="G507" s="298"/>
      <c r="H507" s="156"/>
      <c r="I507" s="116"/>
      <c r="J507" s="162"/>
      <c r="K507" s="163"/>
      <c r="L507" s="76"/>
    </row>
    <row r="508" spans="2:12" s="40" customFormat="1" ht="9.4499999999999993" customHeight="1">
      <c r="B508" s="73">
        <v>80276</v>
      </c>
      <c r="C508" s="296" t="s">
        <v>258</v>
      </c>
      <c r="D508" s="297"/>
      <c r="E508" s="297"/>
      <c r="F508" s="297"/>
      <c r="G508" s="298"/>
      <c r="H508" s="156" t="s">
        <v>13</v>
      </c>
      <c r="I508" s="116">
        <v>8.08</v>
      </c>
      <c r="J508" s="162"/>
      <c r="K508" s="183"/>
      <c r="L508" s="76"/>
    </row>
    <row r="509" spans="2:12" s="40" customFormat="1" ht="9.4499999999999993" customHeight="1">
      <c r="B509" s="73" t="s">
        <v>39</v>
      </c>
      <c r="C509" s="296" t="s">
        <v>309</v>
      </c>
      <c r="D509" s="297"/>
      <c r="E509" s="297"/>
      <c r="F509" s="297"/>
      <c r="G509" s="298"/>
      <c r="H509" s="156"/>
      <c r="I509" s="116"/>
      <c r="J509" s="162"/>
      <c r="K509" s="163"/>
      <c r="L509" s="76"/>
    </row>
    <row r="510" spans="2:12" s="40" customFormat="1" ht="9.4499999999999993" customHeight="1">
      <c r="B510" s="73">
        <v>150310</v>
      </c>
      <c r="C510" s="296" t="s">
        <v>245</v>
      </c>
      <c r="D510" s="297"/>
      <c r="E510" s="297"/>
      <c r="F510" s="297"/>
      <c r="G510" s="298"/>
      <c r="H510" s="156" t="s">
        <v>13</v>
      </c>
      <c r="I510" s="116">
        <v>7.65</v>
      </c>
      <c r="J510" s="162"/>
      <c r="K510" s="183"/>
      <c r="L510" s="76"/>
    </row>
    <row r="511" spans="2:12" s="40" customFormat="1" ht="9.4499999999999993" customHeight="1">
      <c r="B511" s="73" t="s">
        <v>39</v>
      </c>
      <c r="C511" s="296" t="s">
        <v>310</v>
      </c>
      <c r="D511" s="297"/>
      <c r="E511" s="297"/>
      <c r="F511" s="297"/>
      <c r="G511" s="298"/>
      <c r="H511" s="156"/>
      <c r="I511" s="116"/>
      <c r="J511" s="162"/>
      <c r="K511" s="163"/>
      <c r="L511" s="76"/>
    </row>
    <row r="512" spans="2:12" s="40" customFormat="1" ht="9.4499999999999993" customHeight="1">
      <c r="B512" s="73">
        <v>90953</v>
      </c>
      <c r="C512" s="296" t="s">
        <v>253</v>
      </c>
      <c r="D512" s="297"/>
      <c r="E512" s="297"/>
      <c r="F512" s="297"/>
      <c r="G512" s="298"/>
      <c r="H512" s="156" t="s">
        <v>8</v>
      </c>
      <c r="I512" s="116">
        <v>4</v>
      </c>
      <c r="J512" s="162"/>
      <c r="K512" s="183"/>
      <c r="L512" s="76"/>
    </row>
    <row r="513" spans="2:13" s="40" customFormat="1" ht="9.4499999999999993" customHeight="1">
      <c r="B513" s="73" t="s">
        <v>39</v>
      </c>
      <c r="C513" s="296"/>
      <c r="D513" s="297"/>
      <c r="E513" s="297"/>
      <c r="F513" s="297"/>
      <c r="G513" s="298"/>
      <c r="H513" s="156"/>
      <c r="I513" s="116"/>
      <c r="J513" s="162"/>
      <c r="K513" s="163"/>
      <c r="L513" s="76"/>
    </row>
    <row r="514" spans="2:13" s="40" customFormat="1" ht="9.4499999999999993" customHeight="1">
      <c r="B514" s="73">
        <v>90790</v>
      </c>
      <c r="C514" s="296" t="s">
        <v>254</v>
      </c>
      <c r="D514" s="297"/>
      <c r="E514" s="297"/>
      <c r="F514" s="297"/>
      <c r="G514" s="298"/>
      <c r="H514" s="156" t="s">
        <v>8</v>
      </c>
      <c r="I514" s="116">
        <v>4</v>
      </c>
      <c r="J514" s="162"/>
      <c r="K514" s="183"/>
      <c r="L514" s="76"/>
    </row>
    <row r="515" spans="2:13" s="40" customFormat="1" ht="9.4499999999999993" customHeight="1">
      <c r="B515" s="73" t="s">
        <v>39</v>
      </c>
      <c r="C515" s="296"/>
      <c r="D515" s="297"/>
      <c r="E515" s="297"/>
      <c r="F515" s="297"/>
      <c r="G515" s="298"/>
      <c r="H515" s="156"/>
      <c r="I515" s="116"/>
      <c r="J515" s="162"/>
      <c r="K515" s="163"/>
      <c r="L515" s="76"/>
    </row>
    <row r="516" spans="2:13" s="40" customFormat="1" ht="9.4499999999999993" customHeight="1">
      <c r="B516" s="73">
        <v>90707</v>
      </c>
      <c r="C516" s="296" t="s">
        <v>255</v>
      </c>
      <c r="D516" s="297"/>
      <c r="E516" s="297"/>
      <c r="F516" s="297"/>
      <c r="G516" s="298"/>
      <c r="H516" s="156" t="s">
        <v>8</v>
      </c>
      <c r="I516" s="116">
        <v>1</v>
      </c>
      <c r="J516" s="162"/>
      <c r="K516" s="183"/>
      <c r="L516" s="76"/>
    </row>
    <row r="517" spans="2:13" s="40" customFormat="1" ht="9.4499999999999993" customHeight="1">
      <c r="B517" s="73" t="s">
        <v>39</v>
      </c>
      <c r="C517" s="296"/>
      <c r="D517" s="297"/>
      <c r="E517" s="297"/>
      <c r="F517" s="297"/>
      <c r="G517" s="298"/>
      <c r="H517" s="156"/>
      <c r="I517" s="116"/>
      <c r="J517" s="162"/>
      <c r="K517" s="163"/>
      <c r="L517" s="76"/>
    </row>
    <row r="518" spans="2:13" s="40" customFormat="1" ht="9.4499999999999993" customHeight="1">
      <c r="B518" s="73">
        <v>90760</v>
      </c>
      <c r="C518" s="296" t="s">
        <v>256</v>
      </c>
      <c r="D518" s="297"/>
      <c r="E518" s="297"/>
      <c r="F518" s="297"/>
      <c r="G518" s="298"/>
      <c r="H518" s="156" t="s">
        <v>8</v>
      </c>
      <c r="I518" s="116">
        <v>8</v>
      </c>
      <c r="J518" s="162"/>
      <c r="K518" s="183"/>
      <c r="L518" s="76"/>
    </row>
    <row r="519" spans="2:13" s="40" customFormat="1" ht="9.4499999999999993" customHeight="1">
      <c r="B519" s="73" t="s">
        <v>39</v>
      </c>
      <c r="C519" s="296"/>
      <c r="D519" s="297"/>
      <c r="E519" s="297"/>
      <c r="F519" s="297"/>
      <c r="G519" s="298"/>
      <c r="H519" s="156"/>
      <c r="I519" s="116"/>
      <c r="J519" s="162"/>
      <c r="K519" s="163"/>
      <c r="L519" s="76"/>
    </row>
    <row r="520" spans="2:13" s="40" customFormat="1" ht="9.4499999999999993" customHeight="1">
      <c r="B520" s="155" t="s">
        <v>311</v>
      </c>
      <c r="C520" s="296" t="s">
        <v>312</v>
      </c>
      <c r="D520" s="297"/>
      <c r="E520" s="297"/>
      <c r="F520" s="297"/>
      <c r="G520" s="298"/>
      <c r="H520" s="156" t="s">
        <v>18</v>
      </c>
      <c r="I520" s="116">
        <v>8.01</v>
      </c>
      <c r="J520" s="162"/>
      <c r="K520" s="183"/>
      <c r="L520" s="76"/>
    </row>
    <row r="521" spans="2:13" s="40" customFormat="1" ht="9.4499999999999993" customHeight="1">
      <c r="B521" s="155" t="s">
        <v>48</v>
      </c>
      <c r="C521" s="296" t="s">
        <v>315</v>
      </c>
      <c r="D521" s="297"/>
      <c r="E521" s="297"/>
      <c r="F521" s="297"/>
      <c r="G521" s="298"/>
      <c r="H521" s="156"/>
      <c r="I521" s="116"/>
      <c r="J521" s="162"/>
      <c r="K521" s="163"/>
      <c r="L521" s="76"/>
    </row>
    <row r="522" spans="2:13" s="40" customFormat="1" ht="9.4499999999999993" customHeight="1">
      <c r="B522" s="73" t="s">
        <v>314</v>
      </c>
      <c r="C522" s="296" t="s">
        <v>313</v>
      </c>
      <c r="D522" s="297"/>
      <c r="E522" s="297"/>
      <c r="F522" s="297"/>
      <c r="G522" s="298"/>
      <c r="H522" s="156" t="s">
        <v>8</v>
      </c>
      <c r="I522" s="116">
        <v>2</v>
      </c>
      <c r="J522" s="162"/>
      <c r="K522" s="183"/>
      <c r="L522" s="234"/>
      <c r="M522" s="184"/>
    </row>
    <row r="523" spans="2:13" s="40" customFormat="1" ht="9.4499999999999993" customHeight="1">
      <c r="B523" s="73" t="s">
        <v>48</v>
      </c>
      <c r="C523" s="296" t="s">
        <v>251</v>
      </c>
      <c r="D523" s="297"/>
      <c r="E523" s="297"/>
      <c r="F523" s="297"/>
      <c r="G523" s="298"/>
      <c r="H523" s="156"/>
      <c r="I523" s="116"/>
      <c r="J523" s="162"/>
      <c r="K523" s="183"/>
      <c r="L523" s="76"/>
    </row>
    <row r="524" spans="2:13" s="40" customFormat="1" ht="9.4499999999999993" customHeight="1">
      <c r="B524" s="73">
        <v>101340</v>
      </c>
      <c r="C524" s="296" t="s">
        <v>145</v>
      </c>
      <c r="D524" s="297"/>
      <c r="E524" s="297"/>
      <c r="F524" s="297"/>
      <c r="G524" s="298"/>
      <c r="H524" s="156" t="s">
        <v>8</v>
      </c>
      <c r="I524" s="116">
        <v>2</v>
      </c>
      <c r="J524" s="162"/>
      <c r="K524" s="183"/>
      <c r="L524" s="76"/>
    </row>
    <row r="525" spans="2:13" s="40" customFormat="1" ht="9.4499999999999993" customHeight="1">
      <c r="B525" s="73" t="s">
        <v>39</v>
      </c>
      <c r="C525" s="296">
        <v>2</v>
      </c>
      <c r="D525" s="297"/>
      <c r="E525" s="297"/>
      <c r="F525" s="297"/>
      <c r="G525" s="298"/>
      <c r="H525" s="156"/>
      <c r="I525" s="116"/>
      <c r="J525" s="162"/>
      <c r="K525" s="183"/>
      <c r="L525" s="76"/>
    </row>
    <row r="526" spans="2:13" s="40" customFormat="1" ht="9.4499999999999993" customHeight="1">
      <c r="B526" s="73">
        <v>101403</v>
      </c>
      <c r="C526" s="296" t="s">
        <v>146</v>
      </c>
      <c r="D526" s="297"/>
      <c r="E526" s="297"/>
      <c r="F526" s="297"/>
      <c r="G526" s="298"/>
      <c r="H526" s="156" t="s">
        <v>8</v>
      </c>
      <c r="I526" s="116">
        <v>2</v>
      </c>
      <c r="J526" s="162"/>
      <c r="K526" s="183"/>
      <c r="L526" s="76"/>
    </row>
    <row r="527" spans="2:13" s="40" customFormat="1" ht="9.4499999999999993" customHeight="1">
      <c r="B527" s="73" t="s">
        <v>39</v>
      </c>
      <c r="C527" s="296"/>
      <c r="D527" s="297"/>
      <c r="E527" s="297"/>
      <c r="F527" s="297"/>
      <c r="G527" s="298"/>
      <c r="H527" s="156"/>
      <c r="I527" s="116"/>
      <c r="J527" s="162"/>
      <c r="K527" s="183"/>
      <c r="L527" s="76"/>
    </row>
    <row r="528" spans="2:13" s="40" customFormat="1" ht="9.4499999999999993" customHeight="1">
      <c r="B528" s="73">
        <v>171032</v>
      </c>
      <c r="C528" s="296" t="s">
        <v>140</v>
      </c>
      <c r="D528" s="297"/>
      <c r="E528" s="297"/>
      <c r="F528" s="297"/>
      <c r="G528" s="298"/>
      <c r="H528" s="156" t="s">
        <v>8</v>
      </c>
      <c r="I528" s="116">
        <v>1</v>
      </c>
      <c r="J528" s="162"/>
      <c r="K528" s="183"/>
      <c r="L528" s="76"/>
    </row>
    <row r="529" spans="2:12" s="40" customFormat="1" ht="9.4499999999999993" customHeight="1">
      <c r="B529" s="73" t="s">
        <v>39</v>
      </c>
      <c r="C529" s="296"/>
      <c r="D529" s="297"/>
      <c r="E529" s="297"/>
      <c r="F529" s="297"/>
      <c r="G529" s="298"/>
      <c r="H529" s="156"/>
      <c r="I529" s="116"/>
      <c r="J529" s="162"/>
      <c r="K529" s="183"/>
      <c r="L529" s="76"/>
    </row>
    <row r="530" spans="2:12" s="40" customFormat="1" ht="9.4499999999999993" customHeight="1">
      <c r="B530" s="73">
        <v>171012</v>
      </c>
      <c r="C530" s="296" t="s">
        <v>138</v>
      </c>
      <c r="D530" s="297"/>
      <c r="E530" s="297"/>
      <c r="F530" s="297"/>
      <c r="G530" s="298"/>
      <c r="H530" s="156" t="s">
        <v>8</v>
      </c>
      <c r="I530" s="116">
        <v>1</v>
      </c>
      <c r="J530" s="162"/>
      <c r="K530" s="183"/>
      <c r="L530" s="76"/>
    </row>
    <row r="531" spans="2:12" s="40" customFormat="1" ht="9.4499999999999993" customHeight="1">
      <c r="B531" s="155" t="s">
        <v>39</v>
      </c>
      <c r="C531" s="296"/>
      <c r="D531" s="297"/>
      <c r="E531" s="297"/>
      <c r="F531" s="297"/>
      <c r="G531" s="298"/>
      <c r="H531" s="156"/>
      <c r="I531" s="116"/>
      <c r="J531" s="162"/>
      <c r="K531" s="183"/>
      <c r="L531" s="76"/>
    </row>
    <row r="532" spans="2:12" s="40" customFormat="1" ht="9.4499999999999993" customHeight="1">
      <c r="B532" s="73">
        <v>171018</v>
      </c>
      <c r="C532" s="296" t="s">
        <v>316</v>
      </c>
      <c r="D532" s="297"/>
      <c r="E532" s="297"/>
      <c r="F532" s="297"/>
      <c r="G532" s="298"/>
      <c r="H532" s="156" t="s">
        <v>18</v>
      </c>
      <c r="I532" s="116">
        <v>3.5</v>
      </c>
      <c r="J532" s="162"/>
      <c r="K532" s="183"/>
      <c r="L532" s="76"/>
    </row>
    <row r="533" spans="2:12" s="40" customFormat="1" ht="9.4499999999999993" customHeight="1">
      <c r="B533" s="155" t="s">
        <v>39</v>
      </c>
      <c r="C533" s="296" t="s">
        <v>317</v>
      </c>
      <c r="D533" s="297"/>
      <c r="E533" s="297"/>
      <c r="F533" s="297"/>
      <c r="G533" s="298"/>
      <c r="H533" s="156"/>
      <c r="I533" s="116"/>
      <c r="J533" s="162"/>
      <c r="K533" s="163"/>
      <c r="L533" s="76"/>
    </row>
    <row r="534" spans="2:12" s="40" customFormat="1" ht="9.4499999999999993" customHeight="1">
      <c r="B534" s="73">
        <v>171019</v>
      </c>
      <c r="C534" s="296" t="s">
        <v>318</v>
      </c>
      <c r="D534" s="297"/>
      <c r="E534" s="297"/>
      <c r="F534" s="297"/>
      <c r="G534" s="298"/>
      <c r="H534" s="156" t="s">
        <v>8</v>
      </c>
      <c r="I534" s="116">
        <v>1</v>
      </c>
      <c r="J534" s="162"/>
      <c r="K534" s="183"/>
      <c r="L534" s="76"/>
    </row>
    <row r="535" spans="2:12" s="40" customFormat="1" ht="9.4499999999999993" customHeight="1">
      <c r="B535" s="155" t="s">
        <v>39</v>
      </c>
      <c r="C535" s="296"/>
      <c r="D535" s="297"/>
      <c r="E535" s="297"/>
      <c r="F535" s="297"/>
      <c r="G535" s="298"/>
      <c r="H535" s="156"/>
      <c r="I535" s="116"/>
      <c r="J535" s="162"/>
      <c r="K535" s="163"/>
      <c r="L535" s="76"/>
    </row>
    <row r="536" spans="2:12" s="40" customFormat="1" ht="9.4499999999999993" customHeight="1">
      <c r="B536" s="73">
        <v>171025</v>
      </c>
      <c r="C536" s="296" t="s">
        <v>319</v>
      </c>
      <c r="D536" s="297"/>
      <c r="E536" s="297"/>
      <c r="F536" s="297"/>
      <c r="G536" s="298"/>
      <c r="H536" s="156" t="s">
        <v>8</v>
      </c>
      <c r="I536" s="116">
        <v>1</v>
      </c>
      <c r="J536" s="162"/>
      <c r="K536" s="183"/>
      <c r="L536" s="76"/>
    </row>
    <row r="537" spans="2:12" s="40" customFormat="1" ht="9.4499999999999993" customHeight="1">
      <c r="B537" s="73" t="s">
        <v>39</v>
      </c>
      <c r="C537" s="296"/>
      <c r="D537" s="297"/>
      <c r="E537" s="297"/>
      <c r="F537" s="297"/>
      <c r="G537" s="298"/>
      <c r="H537" s="156"/>
      <c r="I537" s="116"/>
      <c r="J537" s="162"/>
      <c r="K537" s="163"/>
      <c r="L537" s="76"/>
    </row>
    <row r="538" spans="2:12" s="40" customFormat="1" ht="9.4499999999999993" customHeight="1">
      <c r="B538" s="73">
        <v>130260</v>
      </c>
      <c r="C538" s="296" t="s">
        <v>383</v>
      </c>
      <c r="D538" s="297"/>
      <c r="E538" s="297"/>
      <c r="F538" s="297"/>
      <c r="G538" s="298"/>
      <c r="H538" s="156" t="s">
        <v>13</v>
      </c>
      <c r="I538" s="116">
        <v>0.75</v>
      </c>
      <c r="J538" s="162"/>
      <c r="K538" s="183"/>
      <c r="L538" s="76"/>
    </row>
    <row r="539" spans="2:12" s="40" customFormat="1" ht="9.4499999999999993" customHeight="1">
      <c r="B539" s="73" t="s">
        <v>39</v>
      </c>
      <c r="C539" s="296" t="s">
        <v>382</v>
      </c>
      <c r="D539" s="297"/>
      <c r="E539" s="297"/>
      <c r="F539" s="297"/>
      <c r="G539" s="298"/>
      <c r="H539" s="156"/>
      <c r="I539" s="116"/>
      <c r="J539" s="162"/>
      <c r="K539" s="163"/>
      <c r="L539" s="76"/>
    </row>
    <row r="540" spans="2:12" s="40" customFormat="1" ht="9.4499999999999993" customHeight="1">
      <c r="B540" s="73">
        <v>80311</v>
      </c>
      <c r="C540" s="296" t="s">
        <v>320</v>
      </c>
      <c r="D540" s="297"/>
      <c r="E540" s="297"/>
      <c r="F540" s="297"/>
      <c r="G540" s="298"/>
      <c r="H540" s="156" t="s">
        <v>13</v>
      </c>
      <c r="I540" s="116">
        <v>2.7</v>
      </c>
      <c r="J540" s="162"/>
      <c r="K540" s="183"/>
      <c r="L540" s="76"/>
    </row>
    <row r="541" spans="2:12" s="40" customFormat="1" ht="9.4499999999999993" customHeight="1">
      <c r="B541" s="73" t="s">
        <v>39</v>
      </c>
      <c r="C541" s="296" t="s">
        <v>321</v>
      </c>
      <c r="D541" s="297"/>
      <c r="E541" s="297"/>
      <c r="F541" s="297"/>
      <c r="G541" s="298"/>
      <c r="H541" s="156"/>
      <c r="I541" s="116"/>
      <c r="J541" s="162"/>
      <c r="K541" s="163"/>
      <c r="L541" s="76"/>
    </row>
    <row r="542" spans="2:12" s="40" customFormat="1" ht="9.4499999999999993" customHeight="1">
      <c r="B542" s="155"/>
      <c r="C542" s="296"/>
      <c r="D542" s="297"/>
      <c r="E542" s="297"/>
      <c r="F542" s="297"/>
      <c r="G542" s="298"/>
      <c r="H542" s="299" t="s">
        <v>216</v>
      </c>
      <c r="I542" s="300"/>
      <c r="J542" s="301"/>
      <c r="K542" s="302"/>
      <c r="L542" s="55"/>
    </row>
    <row r="543" spans="2:12" s="40" customFormat="1" ht="9.4499999999999993" customHeight="1">
      <c r="B543" s="152"/>
      <c r="C543" s="321" t="s">
        <v>306</v>
      </c>
      <c r="D543" s="322"/>
      <c r="E543" s="322"/>
      <c r="F543" s="322"/>
      <c r="G543" s="323"/>
      <c r="H543" s="153"/>
      <c r="I543" s="154"/>
      <c r="J543" s="175"/>
      <c r="K543" s="176"/>
      <c r="L543" s="55"/>
    </row>
    <row r="544" spans="2:12" s="40" customFormat="1" ht="9.4499999999999993" customHeight="1">
      <c r="B544" s="178"/>
      <c r="C544" s="296" t="s">
        <v>328</v>
      </c>
      <c r="D544" s="297"/>
      <c r="E544" s="297"/>
      <c r="F544" s="297"/>
      <c r="G544" s="298"/>
      <c r="H544" s="150"/>
      <c r="I544" s="151"/>
      <c r="J544" s="162"/>
      <c r="K544" s="163"/>
      <c r="L544" s="55"/>
    </row>
    <row r="545" spans="2:12" s="40" customFormat="1" ht="9.4499999999999993" customHeight="1">
      <c r="B545" s="73">
        <v>110101</v>
      </c>
      <c r="C545" s="296" t="s">
        <v>226</v>
      </c>
      <c r="D545" s="297"/>
      <c r="E545" s="297"/>
      <c r="F545" s="297"/>
      <c r="G545" s="298"/>
      <c r="H545" s="74" t="s">
        <v>13</v>
      </c>
      <c r="I545" s="115">
        <v>84.28</v>
      </c>
      <c r="J545" s="162"/>
      <c r="K545" s="183"/>
      <c r="L545" s="55"/>
    </row>
    <row r="546" spans="2:12" s="40" customFormat="1" ht="9.4499999999999993" customHeight="1">
      <c r="B546" s="73" t="s">
        <v>39</v>
      </c>
      <c r="C546" s="296" t="s">
        <v>329</v>
      </c>
      <c r="D546" s="297"/>
      <c r="E546" s="297"/>
      <c r="F546" s="297"/>
      <c r="G546" s="298"/>
      <c r="H546" s="74"/>
      <c r="I546" s="115"/>
      <c r="J546" s="162"/>
      <c r="K546" s="163"/>
      <c r="L546" s="55"/>
    </row>
    <row r="547" spans="2:12" s="40" customFormat="1" ht="9.4499999999999993" customHeight="1">
      <c r="B547" s="73">
        <v>110108</v>
      </c>
      <c r="C547" s="296" t="s">
        <v>227</v>
      </c>
      <c r="D547" s="297"/>
      <c r="E547" s="297"/>
      <c r="F547" s="297"/>
      <c r="G547" s="298"/>
      <c r="H547" s="74" t="s">
        <v>13</v>
      </c>
      <c r="I547" s="115">
        <v>84.28</v>
      </c>
      <c r="J547" s="160"/>
      <c r="K547" s="183"/>
      <c r="L547" s="55"/>
    </row>
    <row r="548" spans="2:12" s="40" customFormat="1" ht="9.4499999999999993" customHeight="1">
      <c r="B548" s="73" t="s">
        <v>39</v>
      </c>
      <c r="C548" s="296" t="s">
        <v>329</v>
      </c>
      <c r="D548" s="297"/>
      <c r="E548" s="297"/>
      <c r="F548" s="297"/>
      <c r="G548" s="298"/>
      <c r="H548" s="74"/>
      <c r="I548" s="115"/>
      <c r="J548" s="162"/>
      <c r="K548" s="163"/>
      <c r="L548" s="55"/>
    </row>
    <row r="549" spans="2:12" s="40" customFormat="1" ht="9.4499999999999993" customHeight="1">
      <c r="B549" s="73">
        <v>150115</v>
      </c>
      <c r="C549" s="296" t="s">
        <v>237</v>
      </c>
      <c r="D549" s="297"/>
      <c r="E549" s="297"/>
      <c r="F549" s="297"/>
      <c r="G549" s="298"/>
      <c r="H549" s="156" t="s">
        <v>13</v>
      </c>
      <c r="I549" s="116">
        <v>14.8</v>
      </c>
      <c r="J549" s="162"/>
      <c r="K549" s="183"/>
      <c r="L549" s="55"/>
    </row>
    <row r="550" spans="2:12" s="40" customFormat="1" ht="9.4499999999999993" customHeight="1">
      <c r="B550" s="73" t="s">
        <v>39</v>
      </c>
      <c r="C550" s="296" t="s">
        <v>330</v>
      </c>
      <c r="D550" s="297"/>
      <c r="E550" s="297"/>
      <c r="F550" s="297"/>
      <c r="G550" s="298"/>
      <c r="H550" s="156"/>
      <c r="I550" s="116"/>
      <c r="J550" s="162"/>
      <c r="K550" s="163"/>
      <c r="L550" s="55"/>
    </row>
    <row r="551" spans="2:12" s="40" customFormat="1" ht="9.4499999999999993" customHeight="1">
      <c r="B551" s="73">
        <v>110229</v>
      </c>
      <c r="C551" s="296" t="s">
        <v>304</v>
      </c>
      <c r="D551" s="297"/>
      <c r="E551" s="297"/>
      <c r="F551" s="297"/>
      <c r="G551" s="298"/>
      <c r="H551" s="75" t="s">
        <v>13</v>
      </c>
      <c r="I551" s="116">
        <v>69.48</v>
      </c>
      <c r="J551" s="185"/>
      <c r="K551" s="183"/>
      <c r="L551" s="55"/>
    </row>
    <row r="552" spans="2:12" s="40" customFormat="1" ht="9.4499999999999993" customHeight="1">
      <c r="B552" s="86" t="s">
        <v>158</v>
      </c>
      <c r="C552" s="296" t="s">
        <v>331</v>
      </c>
      <c r="D552" s="297"/>
      <c r="E552" s="297"/>
      <c r="F552" s="297"/>
      <c r="G552" s="298"/>
      <c r="H552" s="75"/>
      <c r="I552" s="116"/>
      <c r="J552" s="186"/>
      <c r="K552" s="183"/>
      <c r="L552" s="55"/>
    </row>
    <row r="553" spans="2:12" s="40" customFormat="1" ht="9.4499999999999993" customHeight="1">
      <c r="B553" s="73" t="s">
        <v>326</v>
      </c>
      <c r="C553" s="296" t="s">
        <v>325</v>
      </c>
      <c r="D553" s="297"/>
      <c r="E553" s="297"/>
      <c r="F553" s="297"/>
      <c r="G553" s="298"/>
      <c r="H553" s="156" t="s">
        <v>13</v>
      </c>
      <c r="I553" s="116">
        <v>14.8</v>
      </c>
      <c r="J553" s="294"/>
      <c r="K553" s="183"/>
      <c r="L553" s="55"/>
    </row>
    <row r="554" spans="2:12" s="40" customFormat="1" ht="9.4499999999999993" customHeight="1">
      <c r="B554" s="155" t="s">
        <v>48</v>
      </c>
      <c r="C554" s="296">
        <v>14.8</v>
      </c>
      <c r="D554" s="297"/>
      <c r="E554" s="297"/>
      <c r="F554" s="297"/>
      <c r="G554" s="298"/>
      <c r="H554" s="156"/>
      <c r="I554" s="116"/>
      <c r="J554" s="186"/>
      <c r="K554" s="183"/>
      <c r="L554" s="55"/>
    </row>
    <row r="555" spans="2:12" s="40" customFormat="1" ht="9.4499999999999993" customHeight="1">
      <c r="B555" s="73" t="s">
        <v>134</v>
      </c>
      <c r="C555" s="296" t="s">
        <v>278</v>
      </c>
      <c r="D555" s="297"/>
      <c r="E555" s="297"/>
      <c r="F555" s="297"/>
      <c r="G555" s="298"/>
      <c r="H555" s="156" t="s">
        <v>8</v>
      </c>
      <c r="I555" s="116">
        <v>1</v>
      </c>
      <c r="J555" s="162"/>
      <c r="K555" s="183"/>
      <c r="L555" s="55"/>
    </row>
    <row r="556" spans="2:12" s="40" customFormat="1" ht="9.4499999999999993" customHeight="1">
      <c r="B556" s="73" t="s">
        <v>48</v>
      </c>
      <c r="C556" s="296" t="s">
        <v>251</v>
      </c>
      <c r="D556" s="297"/>
      <c r="E556" s="297"/>
      <c r="F556" s="297"/>
      <c r="G556" s="298"/>
      <c r="H556" s="156"/>
      <c r="I556" s="116"/>
      <c r="J556" s="162"/>
      <c r="K556" s="163"/>
      <c r="L556" s="55"/>
    </row>
    <row r="557" spans="2:12" s="40" customFormat="1" ht="9.4499999999999993" customHeight="1">
      <c r="B557" s="73">
        <v>150212</v>
      </c>
      <c r="C557" s="296" t="s">
        <v>247</v>
      </c>
      <c r="D557" s="297"/>
      <c r="E557" s="297"/>
      <c r="F557" s="297"/>
      <c r="G557" s="298"/>
      <c r="H557" s="156" t="s">
        <v>13</v>
      </c>
      <c r="I557" s="116">
        <v>4.2</v>
      </c>
      <c r="J557" s="162"/>
      <c r="K557" s="183"/>
      <c r="L557" s="55"/>
    </row>
    <row r="558" spans="2:12" s="40" customFormat="1" ht="9.4499999999999993" customHeight="1">
      <c r="B558" s="73" t="s">
        <v>39</v>
      </c>
      <c r="C558" s="296" t="s">
        <v>248</v>
      </c>
      <c r="D558" s="297"/>
      <c r="E558" s="297"/>
      <c r="F558" s="297"/>
      <c r="G558" s="298"/>
      <c r="H558" s="156"/>
      <c r="I558" s="116"/>
      <c r="J558" s="162"/>
      <c r="K558" s="163"/>
      <c r="L558" s="55"/>
    </row>
    <row r="559" spans="2:12" s="40" customFormat="1" ht="9.4499999999999993" customHeight="1">
      <c r="B559" s="73">
        <v>110458</v>
      </c>
      <c r="C559" s="296" t="s">
        <v>240</v>
      </c>
      <c r="D559" s="297"/>
      <c r="E559" s="297"/>
      <c r="F559" s="297"/>
      <c r="G559" s="298"/>
      <c r="H559" s="156" t="s">
        <v>18</v>
      </c>
      <c r="I559" s="116">
        <v>3.3</v>
      </c>
      <c r="J559" s="162"/>
      <c r="K559" s="183"/>
      <c r="L559" s="55"/>
    </row>
    <row r="560" spans="2:12" s="40" customFormat="1" ht="9.4499999999999993" customHeight="1">
      <c r="B560" s="73" t="s">
        <v>39</v>
      </c>
      <c r="C560" s="296" t="s">
        <v>332</v>
      </c>
      <c r="D560" s="297"/>
      <c r="E560" s="297"/>
      <c r="F560" s="297"/>
      <c r="G560" s="298"/>
      <c r="H560" s="156"/>
      <c r="I560" s="116"/>
      <c r="J560" s="162"/>
      <c r="K560" s="163"/>
      <c r="L560" s="55"/>
    </row>
    <row r="561" spans="2:12" s="40" customFormat="1" ht="9.4499999999999993" customHeight="1">
      <c r="B561" s="73">
        <v>80213</v>
      </c>
      <c r="C561" s="296" t="s">
        <v>243</v>
      </c>
      <c r="D561" s="297"/>
      <c r="E561" s="297"/>
      <c r="F561" s="297"/>
      <c r="G561" s="298"/>
      <c r="H561" s="156" t="s">
        <v>13</v>
      </c>
      <c r="I561" s="116">
        <v>4.96</v>
      </c>
      <c r="J561" s="162"/>
      <c r="K561" s="183"/>
      <c r="L561" s="55"/>
    </row>
    <row r="562" spans="2:12" s="40" customFormat="1" ht="9.4499999999999993" customHeight="1">
      <c r="B562" s="73" t="s">
        <v>39</v>
      </c>
      <c r="C562" s="296" t="s">
        <v>333</v>
      </c>
      <c r="D562" s="297"/>
      <c r="E562" s="297"/>
      <c r="F562" s="297"/>
      <c r="G562" s="298"/>
      <c r="H562" s="156"/>
      <c r="I562" s="116"/>
      <c r="J562" s="162"/>
      <c r="K562" s="163"/>
      <c r="L562" s="55"/>
    </row>
    <row r="563" spans="2:12" s="40" customFormat="1" ht="9.4499999999999993" customHeight="1">
      <c r="B563" s="73">
        <v>140111</v>
      </c>
      <c r="C563" s="296" t="s">
        <v>244</v>
      </c>
      <c r="D563" s="297"/>
      <c r="E563" s="297"/>
      <c r="F563" s="297"/>
      <c r="G563" s="298"/>
      <c r="H563" s="156" t="s">
        <v>13</v>
      </c>
      <c r="I563" s="116">
        <v>4.96</v>
      </c>
      <c r="J563" s="162"/>
      <c r="K563" s="183"/>
      <c r="L563" s="55"/>
    </row>
    <row r="564" spans="2:12" s="40" customFormat="1" ht="9.4499999999999993" customHeight="1">
      <c r="B564" s="73" t="s">
        <v>39</v>
      </c>
      <c r="C564" s="296" t="s">
        <v>334</v>
      </c>
      <c r="D564" s="297"/>
      <c r="E564" s="297"/>
      <c r="F564" s="297"/>
      <c r="G564" s="298"/>
      <c r="H564" s="156"/>
      <c r="I564" s="116"/>
      <c r="J564" s="162"/>
      <c r="K564" s="163"/>
      <c r="L564" s="55"/>
    </row>
    <row r="565" spans="2:12" s="40" customFormat="1" ht="9.4499999999999993" customHeight="1">
      <c r="B565" s="73">
        <v>80276</v>
      </c>
      <c r="C565" s="296" t="s">
        <v>258</v>
      </c>
      <c r="D565" s="297"/>
      <c r="E565" s="297"/>
      <c r="F565" s="297"/>
      <c r="G565" s="298"/>
      <c r="H565" s="156" t="s">
        <v>13</v>
      </c>
      <c r="I565" s="116">
        <v>5.4</v>
      </c>
      <c r="J565" s="162"/>
      <c r="K565" s="183"/>
      <c r="L565" s="55"/>
    </row>
    <row r="566" spans="2:12" s="40" customFormat="1" ht="9.4499999999999993" customHeight="1">
      <c r="B566" s="73" t="s">
        <v>39</v>
      </c>
      <c r="C566" s="296" t="s">
        <v>335</v>
      </c>
      <c r="D566" s="297"/>
      <c r="E566" s="297"/>
      <c r="F566" s="297"/>
      <c r="G566" s="298"/>
      <c r="H566" s="156"/>
      <c r="I566" s="116"/>
      <c r="J566" s="162"/>
      <c r="K566" s="163"/>
      <c r="L566" s="55"/>
    </row>
    <row r="567" spans="2:12" s="40" customFormat="1" ht="9.4499999999999993" customHeight="1">
      <c r="B567" s="73">
        <v>150310</v>
      </c>
      <c r="C567" s="296" t="s">
        <v>245</v>
      </c>
      <c r="D567" s="297"/>
      <c r="E567" s="297"/>
      <c r="F567" s="297"/>
      <c r="G567" s="298"/>
      <c r="H567" s="156" t="s">
        <v>13</v>
      </c>
      <c r="I567" s="116">
        <v>5</v>
      </c>
      <c r="J567" s="162"/>
      <c r="K567" s="183"/>
      <c r="L567" s="55"/>
    </row>
    <row r="568" spans="2:12" s="40" customFormat="1" ht="9.4499999999999993" customHeight="1">
      <c r="B568" s="73" t="s">
        <v>39</v>
      </c>
      <c r="C568" s="296" t="s">
        <v>336</v>
      </c>
      <c r="D568" s="297"/>
      <c r="E568" s="297"/>
      <c r="F568" s="297"/>
      <c r="G568" s="298"/>
      <c r="H568" s="156"/>
      <c r="I568" s="116"/>
      <c r="J568" s="162"/>
      <c r="K568" s="163"/>
      <c r="L568" s="55"/>
    </row>
    <row r="569" spans="2:12" s="40" customFormat="1" ht="9.4499999999999993" customHeight="1">
      <c r="B569" s="73">
        <v>90953</v>
      </c>
      <c r="C569" s="296" t="s">
        <v>253</v>
      </c>
      <c r="D569" s="297"/>
      <c r="E569" s="297"/>
      <c r="F569" s="297"/>
      <c r="G569" s="298"/>
      <c r="H569" s="156" t="s">
        <v>8</v>
      </c>
      <c r="I569" s="116">
        <v>2</v>
      </c>
      <c r="J569" s="162"/>
      <c r="K569" s="183"/>
      <c r="L569" s="55"/>
    </row>
    <row r="570" spans="2:12" s="40" customFormat="1" ht="9.4499999999999993" customHeight="1">
      <c r="B570" s="73" t="s">
        <v>39</v>
      </c>
      <c r="C570" s="296"/>
      <c r="D570" s="297"/>
      <c r="E570" s="297"/>
      <c r="F570" s="297"/>
      <c r="G570" s="298"/>
      <c r="H570" s="156"/>
      <c r="I570" s="116"/>
      <c r="J570" s="162"/>
      <c r="K570" s="163"/>
      <c r="L570" s="55"/>
    </row>
    <row r="571" spans="2:12" s="40" customFormat="1" ht="9.4499999999999993" customHeight="1">
      <c r="B571" s="73">
        <v>90790</v>
      </c>
      <c r="C571" s="296" t="s">
        <v>254</v>
      </c>
      <c r="D571" s="297"/>
      <c r="E571" s="297"/>
      <c r="F571" s="297"/>
      <c r="G571" s="298"/>
      <c r="H571" s="156" t="s">
        <v>8</v>
      </c>
      <c r="I571" s="116">
        <v>2</v>
      </c>
      <c r="J571" s="162"/>
      <c r="K571" s="183"/>
      <c r="L571" s="55"/>
    </row>
    <row r="572" spans="2:12" s="40" customFormat="1" ht="9.4499999999999993" customHeight="1">
      <c r="B572" s="73" t="s">
        <v>39</v>
      </c>
      <c r="C572" s="296"/>
      <c r="D572" s="297"/>
      <c r="E572" s="297"/>
      <c r="F572" s="297"/>
      <c r="G572" s="298"/>
      <c r="H572" s="156"/>
      <c r="I572" s="116"/>
      <c r="J572" s="162"/>
      <c r="K572" s="163"/>
      <c r="L572" s="55"/>
    </row>
    <row r="573" spans="2:12" s="40" customFormat="1" ht="9.4499999999999993" customHeight="1">
      <c r="B573" s="73">
        <v>90702</v>
      </c>
      <c r="C573" s="296" t="s">
        <v>337</v>
      </c>
      <c r="D573" s="297"/>
      <c r="E573" s="297"/>
      <c r="F573" s="297"/>
      <c r="G573" s="298"/>
      <c r="H573" s="156" t="s">
        <v>8</v>
      </c>
      <c r="I573" s="116">
        <v>1</v>
      </c>
      <c r="J573" s="162"/>
      <c r="K573" s="183"/>
      <c r="L573" s="55"/>
    </row>
    <row r="574" spans="2:12" s="40" customFormat="1" ht="9.4499999999999993" customHeight="1">
      <c r="B574" s="73" t="s">
        <v>39</v>
      </c>
      <c r="C574" s="296"/>
      <c r="D574" s="297"/>
      <c r="E574" s="297"/>
      <c r="F574" s="297"/>
      <c r="G574" s="298"/>
      <c r="H574" s="156"/>
      <c r="I574" s="116"/>
      <c r="J574" s="162"/>
      <c r="K574" s="163"/>
      <c r="L574" s="55"/>
    </row>
    <row r="575" spans="2:12" s="40" customFormat="1" ht="9.4499999999999993" customHeight="1">
      <c r="B575" s="73">
        <v>90760</v>
      </c>
      <c r="C575" s="296" t="s">
        <v>256</v>
      </c>
      <c r="D575" s="297"/>
      <c r="E575" s="297"/>
      <c r="F575" s="297"/>
      <c r="G575" s="298"/>
      <c r="H575" s="156" t="s">
        <v>8</v>
      </c>
      <c r="I575" s="116">
        <v>2</v>
      </c>
      <c r="J575" s="162"/>
      <c r="K575" s="183"/>
      <c r="L575" s="55"/>
    </row>
    <row r="576" spans="2:12" s="40" customFormat="1" ht="9.4499999999999993" customHeight="1">
      <c r="B576" s="73" t="s">
        <v>39</v>
      </c>
      <c r="C576" s="296"/>
      <c r="D576" s="297"/>
      <c r="E576" s="297"/>
      <c r="F576" s="297"/>
      <c r="G576" s="298"/>
      <c r="H576" s="156"/>
      <c r="I576" s="116"/>
      <c r="J576" s="162"/>
      <c r="K576" s="163"/>
      <c r="L576" s="55"/>
    </row>
    <row r="577" spans="2:12" s="40" customFormat="1" ht="9.4499999999999993" customHeight="1">
      <c r="B577" s="155"/>
      <c r="C577" s="296"/>
      <c r="D577" s="297"/>
      <c r="E577" s="297"/>
      <c r="F577" s="297"/>
      <c r="G577" s="298"/>
      <c r="H577" s="299" t="s">
        <v>216</v>
      </c>
      <c r="I577" s="300"/>
      <c r="J577" s="301"/>
      <c r="K577" s="302"/>
      <c r="L577" s="55"/>
    </row>
    <row r="578" spans="2:12" s="40" customFormat="1" ht="9.4499999999999993" customHeight="1">
      <c r="B578" s="152"/>
      <c r="C578" s="321" t="s">
        <v>300</v>
      </c>
      <c r="D578" s="322"/>
      <c r="E578" s="322"/>
      <c r="F578" s="322"/>
      <c r="G578" s="323"/>
      <c r="H578" s="153"/>
      <c r="I578" s="154"/>
      <c r="J578" s="175"/>
      <c r="K578" s="176"/>
      <c r="L578" s="55"/>
    </row>
    <row r="579" spans="2:12" s="40" customFormat="1" ht="9.4499999999999993" customHeight="1">
      <c r="B579" s="178"/>
      <c r="C579" s="296" t="s">
        <v>338</v>
      </c>
      <c r="D579" s="297"/>
      <c r="E579" s="297"/>
      <c r="F579" s="297"/>
      <c r="G579" s="298"/>
      <c r="H579" s="150"/>
      <c r="I579" s="151"/>
      <c r="J579" s="162"/>
      <c r="K579" s="163"/>
      <c r="L579" s="55"/>
    </row>
    <row r="580" spans="2:12" s="40" customFormat="1" ht="9.4499999999999993" customHeight="1">
      <c r="B580" s="73">
        <v>110101</v>
      </c>
      <c r="C580" s="296" t="s">
        <v>226</v>
      </c>
      <c r="D580" s="297"/>
      <c r="E580" s="297"/>
      <c r="F580" s="297"/>
      <c r="G580" s="298"/>
      <c r="H580" s="74" t="s">
        <v>13</v>
      </c>
      <c r="I580" s="115">
        <v>42.08</v>
      </c>
      <c r="J580" s="162"/>
      <c r="K580" s="183"/>
      <c r="L580" s="76"/>
    </row>
    <row r="581" spans="2:12" s="40" customFormat="1" ht="9.4499999999999993" customHeight="1">
      <c r="B581" s="73" t="s">
        <v>39</v>
      </c>
      <c r="C581" s="296" t="s">
        <v>339</v>
      </c>
      <c r="D581" s="297"/>
      <c r="E581" s="297"/>
      <c r="F581" s="297"/>
      <c r="G581" s="298"/>
      <c r="H581" s="74"/>
      <c r="I581" s="115"/>
      <c r="J581" s="162"/>
      <c r="K581" s="163"/>
      <c r="L581" s="76"/>
    </row>
    <row r="582" spans="2:12" s="40" customFormat="1" ht="9.4499999999999993" customHeight="1">
      <c r="B582" s="73">
        <v>110108</v>
      </c>
      <c r="C582" s="296" t="s">
        <v>227</v>
      </c>
      <c r="D582" s="297"/>
      <c r="E582" s="297"/>
      <c r="F582" s="297"/>
      <c r="G582" s="298"/>
      <c r="H582" s="74" t="s">
        <v>13</v>
      </c>
      <c r="I582" s="115">
        <v>42.08</v>
      </c>
      <c r="J582" s="160"/>
      <c r="K582" s="183"/>
      <c r="L582" s="76"/>
    </row>
    <row r="583" spans="2:12" s="40" customFormat="1" ht="9.4499999999999993" customHeight="1">
      <c r="B583" s="73" t="s">
        <v>39</v>
      </c>
      <c r="C583" s="296" t="s">
        <v>339</v>
      </c>
      <c r="D583" s="297"/>
      <c r="E583" s="297"/>
      <c r="F583" s="297"/>
      <c r="G583" s="298"/>
      <c r="H583" s="74"/>
      <c r="I583" s="115"/>
      <c r="J583" s="162"/>
      <c r="K583" s="163"/>
      <c r="L583" s="76"/>
    </row>
    <row r="584" spans="2:12" s="40" customFormat="1" ht="9.4499999999999993" customHeight="1">
      <c r="B584" s="73">
        <v>150115</v>
      </c>
      <c r="C584" s="296" t="s">
        <v>237</v>
      </c>
      <c r="D584" s="297"/>
      <c r="E584" s="297"/>
      <c r="F584" s="297"/>
      <c r="G584" s="298"/>
      <c r="H584" s="156" t="s">
        <v>13</v>
      </c>
      <c r="I584" s="116">
        <v>42.08</v>
      </c>
      <c r="J584" s="162"/>
      <c r="K584" s="183"/>
      <c r="L584" s="76"/>
    </row>
    <row r="585" spans="2:12" s="40" customFormat="1" ht="9.4499999999999993" customHeight="1">
      <c r="B585" s="73" t="s">
        <v>39</v>
      </c>
      <c r="C585" s="296" t="s">
        <v>339</v>
      </c>
      <c r="D585" s="297"/>
      <c r="E585" s="297"/>
      <c r="F585" s="297"/>
      <c r="G585" s="298"/>
      <c r="H585" s="156"/>
      <c r="I585" s="116"/>
      <c r="J585" s="162"/>
      <c r="K585" s="163"/>
      <c r="L585" s="76"/>
    </row>
    <row r="586" spans="2:12" s="40" customFormat="1" ht="9.4499999999999993" customHeight="1">
      <c r="B586" s="73">
        <v>87263</v>
      </c>
      <c r="C586" s="296" t="s">
        <v>478</v>
      </c>
      <c r="D586" s="297"/>
      <c r="E586" s="297"/>
      <c r="F586" s="297"/>
      <c r="G586" s="298"/>
      <c r="H586" s="156" t="s">
        <v>13</v>
      </c>
      <c r="I586" s="116">
        <v>8.8000000000000007</v>
      </c>
      <c r="J586" s="162"/>
      <c r="K586" s="183"/>
      <c r="L586" s="76"/>
    </row>
    <row r="587" spans="2:12" s="40" customFormat="1" ht="9.4499999999999993" customHeight="1">
      <c r="B587" s="73" t="s">
        <v>479</v>
      </c>
      <c r="C587" s="296" t="s">
        <v>502</v>
      </c>
      <c r="D587" s="297"/>
      <c r="E587" s="297"/>
      <c r="F587" s="297"/>
      <c r="G587" s="298"/>
      <c r="H587" s="156"/>
      <c r="I587" s="116"/>
      <c r="J587" s="162"/>
      <c r="K587" s="163"/>
      <c r="L587" s="76"/>
    </row>
    <row r="588" spans="2:12" s="40" customFormat="1" ht="9.4499999999999993" customHeight="1">
      <c r="B588" s="73" t="s">
        <v>482</v>
      </c>
      <c r="C588" s="296" t="s">
        <v>481</v>
      </c>
      <c r="D588" s="297"/>
      <c r="E588" s="297"/>
      <c r="F588" s="297"/>
      <c r="G588" s="298"/>
      <c r="H588" s="156" t="s">
        <v>18</v>
      </c>
      <c r="I588" s="116">
        <v>12</v>
      </c>
      <c r="J588" s="162"/>
      <c r="K588" s="183"/>
      <c r="L588" s="76"/>
    </row>
    <row r="589" spans="2:12" s="40" customFormat="1" ht="9.4499999999999993" customHeight="1">
      <c r="B589" s="73" t="s">
        <v>48</v>
      </c>
      <c r="C589" s="296" t="s">
        <v>501</v>
      </c>
      <c r="D589" s="297"/>
      <c r="E589" s="297"/>
      <c r="F589" s="297"/>
      <c r="G589" s="298"/>
      <c r="H589" s="156"/>
      <c r="I589" s="116"/>
      <c r="J589" s="162"/>
      <c r="K589" s="163"/>
      <c r="L589" s="76"/>
    </row>
    <row r="590" spans="2:12" s="40" customFormat="1" ht="9.4499999999999993" customHeight="1">
      <c r="B590" s="73" t="s">
        <v>341</v>
      </c>
      <c r="C590" s="296" t="s">
        <v>340</v>
      </c>
      <c r="D590" s="297"/>
      <c r="E590" s="297"/>
      <c r="F590" s="297"/>
      <c r="G590" s="298"/>
      <c r="H590" s="156" t="s">
        <v>8</v>
      </c>
      <c r="I590" s="116">
        <v>1</v>
      </c>
      <c r="J590" s="162"/>
      <c r="K590" s="183"/>
      <c r="L590" s="76"/>
    </row>
    <row r="591" spans="2:12" s="40" customFormat="1" ht="9.4499999999999993" customHeight="1">
      <c r="B591" s="73" t="s">
        <v>48</v>
      </c>
      <c r="C591" s="296" t="s">
        <v>251</v>
      </c>
      <c r="D591" s="297"/>
      <c r="E591" s="297"/>
      <c r="F591" s="297"/>
      <c r="G591" s="298"/>
      <c r="H591" s="156"/>
      <c r="I591" s="116"/>
      <c r="J591" s="162"/>
      <c r="K591" s="163"/>
      <c r="L591" s="76"/>
    </row>
    <row r="592" spans="2:12" s="40" customFormat="1" ht="9.4499999999999993" customHeight="1">
      <c r="B592" s="73">
        <v>150212</v>
      </c>
      <c r="C592" s="296" t="s">
        <v>247</v>
      </c>
      <c r="D592" s="297"/>
      <c r="E592" s="297"/>
      <c r="F592" s="297"/>
      <c r="G592" s="298"/>
      <c r="H592" s="156" t="s">
        <v>13</v>
      </c>
      <c r="I592" s="116">
        <v>3.8</v>
      </c>
      <c r="J592" s="162"/>
      <c r="K592" s="183"/>
      <c r="L592" s="76"/>
    </row>
    <row r="593" spans="2:12" s="40" customFormat="1" ht="9.4499999999999993" customHeight="1">
      <c r="B593" s="73" t="s">
        <v>39</v>
      </c>
      <c r="C593" s="296" t="s">
        <v>342</v>
      </c>
      <c r="D593" s="297"/>
      <c r="E593" s="297"/>
      <c r="F593" s="297"/>
      <c r="G593" s="298"/>
      <c r="H593" s="156"/>
      <c r="I593" s="116"/>
      <c r="J593" s="162"/>
      <c r="K593" s="163"/>
      <c r="L593" s="76"/>
    </row>
    <row r="594" spans="2:12" s="40" customFormat="1" ht="9.4499999999999993" customHeight="1">
      <c r="B594" s="73">
        <v>90953</v>
      </c>
      <c r="C594" s="348" t="s">
        <v>253</v>
      </c>
      <c r="D594" s="349"/>
      <c r="E594" s="349"/>
      <c r="F594" s="349"/>
      <c r="G594" s="350"/>
      <c r="H594" s="156" t="s">
        <v>8</v>
      </c>
      <c r="I594" s="116">
        <v>1</v>
      </c>
      <c r="J594" s="162"/>
      <c r="K594" s="183"/>
      <c r="L594" s="76"/>
    </row>
    <row r="595" spans="2:12" s="40" customFormat="1" ht="9.4499999999999993" customHeight="1">
      <c r="B595" s="73" t="s">
        <v>39</v>
      </c>
      <c r="C595" s="296"/>
      <c r="D595" s="297"/>
      <c r="E595" s="297"/>
      <c r="F595" s="297"/>
      <c r="G595" s="298"/>
      <c r="H595" s="156"/>
      <c r="I595" s="116"/>
      <c r="J595" s="162"/>
      <c r="K595" s="163"/>
      <c r="L595" s="76"/>
    </row>
    <row r="596" spans="2:12" s="40" customFormat="1" ht="9.4499999999999993" customHeight="1">
      <c r="B596" s="73">
        <v>90790</v>
      </c>
      <c r="C596" s="296" t="s">
        <v>254</v>
      </c>
      <c r="D596" s="297"/>
      <c r="E596" s="297"/>
      <c r="F596" s="297"/>
      <c r="G596" s="298"/>
      <c r="H596" s="156" t="s">
        <v>8</v>
      </c>
      <c r="I596" s="116">
        <v>1</v>
      </c>
      <c r="J596" s="162"/>
      <c r="K596" s="183"/>
      <c r="L596" s="76"/>
    </row>
    <row r="597" spans="2:12" s="40" customFormat="1" ht="9.4499999999999993" customHeight="1">
      <c r="B597" s="73" t="s">
        <v>39</v>
      </c>
      <c r="C597" s="296"/>
      <c r="D597" s="297"/>
      <c r="E597" s="297"/>
      <c r="F597" s="297"/>
      <c r="G597" s="298"/>
      <c r="H597" s="156"/>
      <c r="I597" s="116"/>
      <c r="J597" s="162"/>
      <c r="K597" s="163"/>
      <c r="L597" s="76"/>
    </row>
    <row r="598" spans="2:12" s="40" customFormat="1" ht="9.4499999999999993" customHeight="1">
      <c r="B598" s="73">
        <v>90701</v>
      </c>
      <c r="C598" s="296" t="s">
        <v>343</v>
      </c>
      <c r="D598" s="297"/>
      <c r="E598" s="297"/>
      <c r="F598" s="297"/>
      <c r="G598" s="298"/>
      <c r="H598" s="156" t="s">
        <v>8</v>
      </c>
      <c r="I598" s="116">
        <v>1</v>
      </c>
      <c r="J598" s="162"/>
      <c r="K598" s="183"/>
      <c r="L598" s="76"/>
    </row>
    <row r="599" spans="2:12" s="40" customFormat="1" ht="9.4499999999999993" customHeight="1">
      <c r="B599" s="73" t="s">
        <v>39</v>
      </c>
      <c r="C599" s="296"/>
      <c r="D599" s="297"/>
      <c r="E599" s="297"/>
      <c r="F599" s="297"/>
      <c r="G599" s="298"/>
      <c r="H599" s="156"/>
      <c r="I599" s="116"/>
      <c r="J599" s="162"/>
      <c r="K599" s="163"/>
      <c r="L599" s="76"/>
    </row>
    <row r="600" spans="2:12" s="40" customFormat="1" ht="9.4499999999999993" customHeight="1">
      <c r="B600" s="73">
        <v>90760</v>
      </c>
      <c r="C600" s="296" t="s">
        <v>256</v>
      </c>
      <c r="D600" s="297"/>
      <c r="E600" s="297"/>
      <c r="F600" s="297"/>
      <c r="G600" s="298"/>
      <c r="H600" s="156" t="s">
        <v>8</v>
      </c>
      <c r="I600" s="116">
        <v>1</v>
      </c>
      <c r="J600" s="162"/>
      <c r="K600" s="183"/>
      <c r="L600" s="76"/>
    </row>
    <row r="601" spans="2:12" s="40" customFormat="1" ht="9.4499999999999993" customHeight="1">
      <c r="B601" s="73" t="s">
        <v>39</v>
      </c>
      <c r="C601" s="296"/>
      <c r="D601" s="297"/>
      <c r="E601" s="297"/>
      <c r="F601" s="297"/>
      <c r="G601" s="298"/>
      <c r="H601" s="156"/>
      <c r="I601" s="116"/>
      <c r="J601" s="162"/>
      <c r="K601" s="163"/>
      <c r="L601" s="55"/>
    </row>
    <row r="602" spans="2:12" s="40" customFormat="1" ht="9.4499999999999993" customHeight="1">
      <c r="B602" s="155"/>
      <c r="C602" s="296"/>
      <c r="D602" s="297"/>
      <c r="E602" s="297"/>
      <c r="F602" s="297"/>
      <c r="G602" s="298"/>
      <c r="H602" s="299" t="s">
        <v>216</v>
      </c>
      <c r="I602" s="300"/>
      <c r="J602" s="301"/>
      <c r="K602" s="302"/>
      <c r="L602" s="55"/>
    </row>
    <row r="603" spans="2:12" s="40" customFormat="1" ht="9.4499999999999993" customHeight="1">
      <c r="B603" s="152"/>
      <c r="C603" s="321" t="s">
        <v>232</v>
      </c>
      <c r="D603" s="322"/>
      <c r="E603" s="322"/>
      <c r="F603" s="322"/>
      <c r="G603" s="323"/>
      <c r="H603" s="153"/>
      <c r="I603" s="154"/>
      <c r="J603" s="175"/>
      <c r="K603" s="176"/>
      <c r="L603" s="55"/>
    </row>
    <row r="604" spans="2:12" s="40" customFormat="1" ht="9.4499999999999993" customHeight="1">
      <c r="B604" s="178"/>
      <c r="C604" s="296" t="s">
        <v>345</v>
      </c>
      <c r="D604" s="297"/>
      <c r="E604" s="297"/>
      <c r="F604" s="297"/>
      <c r="G604" s="298"/>
      <c r="H604" s="150"/>
      <c r="I604" s="151"/>
      <c r="J604" s="162"/>
      <c r="K604" s="163"/>
      <c r="L604" s="55"/>
    </row>
    <row r="605" spans="2:12" s="40" customFormat="1" ht="9.4499999999999993" customHeight="1">
      <c r="B605" s="73">
        <v>110101</v>
      </c>
      <c r="C605" s="296" t="s">
        <v>226</v>
      </c>
      <c r="D605" s="297"/>
      <c r="E605" s="297"/>
      <c r="F605" s="297"/>
      <c r="G605" s="298"/>
      <c r="H605" s="74" t="s">
        <v>13</v>
      </c>
      <c r="I605" s="115">
        <v>39.24</v>
      </c>
      <c r="J605" s="162"/>
      <c r="K605" s="183"/>
      <c r="L605" s="76"/>
    </row>
    <row r="606" spans="2:12" s="40" customFormat="1" ht="9.4499999999999993" customHeight="1">
      <c r="B606" s="73" t="s">
        <v>39</v>
      </c>
      <c r="C606" s="296" t="s">
        <v>346</v>
      </c>
      <c r="D606" s="297"/>
      <c r="E606" s="297"/>
      <c r="F606" s="297"/>
      <c r="G606" s="298"/>
      <c r="H606" s="74"/>
      <c r="I606" s="115"/>
      <c r="J606" s="162"/>
      <c r="K606" s="163"/>
      <c r="L606" s="76"/>
    </row>
    <row r="607" spans="2:12" s="40" customFormat="1" ht="9.4499999999999993" customHeight="1">
      <c r="B607" s="73">
        <v>110108</v>
      </c>
      <c r="C607" s="296" t="s">
        <v>227</v>
      </c>
      <c r="D607" s="297"/>
      <c r="E607" s="297"/>
      <c r="F607" s="297"/>
      <c r="G607" s="298"/>
      <c r="H607" s="74" t="s">
        <v>13</v>
      </c>
      <c r="I607" s="115">
        <v>39.24</v>
      </c>
      <c r="J607" s="160"/>
      <c r="K607" s="183"/>
      <c r="L607" s="76"/>
    </row>
    <row r="608" spans="2:12" s="40" customFormat="1" ht="9.4499999999999993" customHeight="1">
      <c r="B608" s="73" t="s">
        <v>39</v>
      </c>
      <c r="C608" s="296" t="s">
        <v>346</v>
      </c>
      <c r="D608" s="297"/>
      <c r="E608" s="297"/>
      <c r="F608" s="297"/>
      <c r="G608" s="298"/>
      <c r="H608" s="74"/>
      <c r="I608" s="115"/>
      <c r="J608" s="162"/>
      <c r="K608" s="163"/>
      <c r="L608" s="76"/>
    </row>
    <row r="609" spans="2:12" s="40" customFormat="1" ht="9.4499999999999993" customHeight="1">
      <c r="B609" s="73">
        <v>150115</v>
      </c>
      <c r="C609" s="296" t="s">
        <v>237</v>
      </c>
      <c r="D609" s="297"/>
      <c r="E609" s="297"/>
      <c r="F609" s="297"/>
      <c r="G609" s="298"/>
      <c r="H609" s="156" t="s">
        <v>13</v>
      </c>
      <c r="I609" s="116">
        <v>8.8000000000000007</v>
      </c>
      <c r="J609" s="162"/>
      <c r="K609" s="183"/>
      <c r="L609" s="76"/>
    </row>
    <row r="610" spans="2:12" s="40" customFormat="1" ht="9.4499999999999993" customHeight="1">
      <c r="B610" s="73" t="s">
        <v>39</v>
      </c>
      <c r="C610" s="296" t="s">
        <v>344</v>
      </c>
      <c r="D610" s="297"/>
      <c r="E610" s="297"/>
      <c r="F610" s="297"/>
      <c r="G610" s="298"/>
      <c r="H610" s="156"/>
      <c r="I610" s="116"/>
      <c r="J610" s="162"/>
      <c r="K610" s="163"/>
      <c r="L610" s="76"/>
    </row>
    <row r="611" spans="2:12" s="40" customFormat="1" ht="9.4499999999999993" customHeight="1">
      <c r="B611" s="73">
        <v>110229</v>
      </c>
      <c r="C611" s="296" t="s">
        <v>304</v>
      </c>
      <c r="D611" s="297"/>
      <c r="E611" s="297"/>
      <c r="F611" s="297"/>
      <c r="G611" s="298"/>
      <c r="H611" s="75" t="s">
        <v>13</v>
      </c>
      <c r="I611" s="116">
        <v>30.44</v>
      </c>
      <c r="J611" s="185"/>
      <c r="K611" s="183"/>
      <c r="L611" s="76"/>
    </row>
    <row r="612" spans="2:12" s="40" customFormat="1" ht="9.4499999999999993" customHeight="1">
      <c r="B612" s="86" t="s">
        <v>158</v>
      </c>
      <c r="C612" s="296" t="s">
        <v>347</v>
      </c>
      <c r="D612" s="297"/>
      <c r="E612" s="297"/>
      <c r="F612" s="297"/>
      <c r="G612" s="298"/>
      <c r="H612" s="75"/>
      <c r="I612" s="116"/>
      <c r="J612" s="186"/>
      <c r="K612" s="183"/>
      <c r="L612" s="76"/>
    </row>
    <row r="613" spans="2:12" s="40" customFormat="1" ht="9.4499999999999993" customHeight="1">
      <c r="B613" s="73">
        <v>87263</v>
      </c>
      <c r="C613" s="296" t="s">
        <v>478</v>
      </c>
      <c r="D613" s="297"/>
      <c r="E613" s="297"/>
      <c r="F613" s="297"/>
      <c r="G613" s="298"/>
      <c r="H613" s="156" t="s">
        <v>13</v>
      </c>
      <c r="I613" s="116">
        <v>8.8000000000000007</v>
      </c>
      <c r="J613" s="162"/>
      <c r="K613" s="183"/>
      <c r="L613" s="76"/>
    </row>
    <row r="614" spans="2:12" s="40" customFormat="1" ht="9.4499999999999993" customHeight="1">
      <c r="B614" s="73" t="s">
        <v>479</v>
      </c>
      <c r="C614" s="296" t="s">
        <v>502</v>
      </c>
      <c r="D614" s="297"/>
      <c r="E614" s="297"/>
      <c r="F614" s="297"/>
      <c r="G614" s="298"/>
      <c r="H614" s="156"/>
      <c r="I614" s="116"/>
      <c r="J614" s="162"/>
      <c r="K614" s="163"/>
      <c r="L614" s="76"/>
    </row>
    <row r="615" spans="2:12" s="40" customFormat="1" ht="9.4499999999999993" customHeight="1">
      <c r="B615" s="73" t="s">
        <v>134</v>
      </c>
      <c r="C615" s="296" t="s">
        <v>278</v>
      </c>
      <c r="D615" s="297"/>
      <c r="E615" s="297"/>
      <c r="F615" s="297"/>
      <c r="G615" s="298"/>
      <c r="H615" s="156" t="s">
        <v>8</v>
      </c>
      <c r="I615" s="116">
        <v>1</v>
      </c>
      <c r="J615" s="162"/>
      <c r="K615" s="183"/>
      <c r="L615" s="76"/>
    </row>
    <row r="616" spans="2:12" s="40" customFormat="1" ht="9.4499999999999993" customHeight="1">
      <c r="B616" s="73" t="s">
        <v>48</v>
      </c>
      <c r="C616" s="296" t="s">
        <v>251</v>
      </c>
      <c r="D616" s="297"/>
      <c r="E616" s="297"/>
      <c r="F616" s="297"/>
      <c r="G616" s="298"/>
      <c r="H616" s="156"/>
      <c r="I616" s="116"/>
      <c r="J616" s="162"/>
      <c r="K616" s="163"/>
      <c r="L616" s="76"/>
    </row>
    <row r="617" spans="2:12" s="40" customFormat="1" ht="9.4499999999999993" customHeight="1">
      <c r="B617" s="73">
        <v>150212</v>
      </c>
      <c r="C617" s="296" t="s">
        <v>247</v>
      </c>
      <c r="D617" s="297"/>
      <c r="E617" s="297"/>
      <c r="F617" s="297"/>
      <c r="G617" s="298"/>
      <c r="H617" s="156" t="s">
        <v>13</v>
      </c>
      <c r="I617" s="116">
        <v>4.2</v>
      </c>
      <c r="J617" s="162"/>
      <c r="K617" s="183"/>
      <c r="L617" s="76"/>
    </row>
    <row r="618" spans="2:12" s="40" customFormat="1" ht="9.4499999999999993" customHeight="1">
      <c r="B618" s="73" t="s">
        <v>39</v>
      </c>
      <c r="C618" s="296" t="s">
        <v>248</v>
      </c>
      <c r="D618" s="297"/>
      <c r="E618" s="297"/>
      <c r="F618" s="297"/>
      <c r="G618" s="298"/>
      <c r="H618" s="156"/>
      <c r="I618" s="116"/>
      <c r="J618" s="162"/>
      <c r="K618" s="163"/>
      <c r="L618" s="76"/>
    </row>
    <row r="619" spans="2:12" s="40" customFormat="1" ht="9.4499999999999993" customHeight="1">
      <c r="B619" s="73">
        <v>130405</v>
      </c>
      <c r="C619" s="296" t="s">
        <v>327</v>
      </c>
      <c r="D619" s="297"/>
      <c r="E619" s="297"/>
      <c r="F619" s="297"/>
      <c r="G619" s="298"/>
      <c r="H619" s="156" t="s">
        <v>18</v>
      </c>
      <c r="I619" s="116">
        <v>0.82</v>
      </c>
      <c r="J619" s="162"/>
      <c r="K619" s="183"/>
      <c r="L619" s="76"/>
    </row>
    <row r="620" spans="2:12" s="40" customFormat="1" ht="9.4499999999999993" customHeight="1">
      <c r="B620" s="73" t="s">
        <v>39</v>
      </c>
      <c r="C620" s="296">
        <v>0.82</v>
      </c>
      <c r="D620" s="297"/>
      <c r="E620" s="297"/>
      <c r="F620" s="297"/>
      <c r="G620" s="298"/>
      <c r="H620" s="156"/>
      <c r="I620" s="116"/>
      <c r="J620" s="162"/>
      <c r="K620" s="163"/>
      <c r="L620" s="76"/>
    </row>
    <row r="621" spans="2:12" s="40" customFormat="1" ht="9.4499999999999993" customHeight="1">
      <c r="B621" s="73">
        <v>110458</v>
      </c>
      <c r="C621" s="296" t="s">
        <v>240</v>
      </c>
      <c r="D621" s="297"/>
      <c r="E621" s="297"/>
      <c r="F621" s="297"/>
      <c r="G621" s="298"/>
      <c r="H621" s="156" t="s">
        <v>18</v>
      </c>
      <c r="I621" s="116">
        <v>3.45</v>
      </c>
      <c r="J621" s="162"/>
      <c r="K621" s="183"/>
      <c r="L621" s="76"/>
    </row>
    <row r="622" spans="2:12" s="40" customFormat="1" ht="9.4499999999999993" customHeight="1">
      <c r="B622" s="73" t="s">
        <v>39</v>
      </c>
      <c r="C622" s="296" t="s">
        <v>348</v>
      </c>
      <c r="D622" s="297"/>
      <c r="E622" s="297"/>
      <c r="F622" s="297"/>
      <c r="G622" s="298"/>
      <c r="H622" s="156"/>
      <c r="I622" s="116"/>
      <c r="J622" s="162"/>
      <c r="K622" s="163"/>
      <c r="L622" s="76"/>
    </row>
    <row r="623" spans="2:12" s="40" customFormat="1" ht="9.4499999999999993" customHeight="1">
      <c r="B623" s="73">
        <v>80213</v>
      </c>
      <c r="C623" s="296" t="s">
        <v>243</v>
      </c>
      <c r="D623" s="297"/>
      <c r="E623" s="297"/>
      <c r="F623" s="297"/>
      <c r="G623" s="298"/>
      <c r="H623" s="156" t="s">
        <v>13</v>
      </c>
      <c r="I623" s="116">
        <v>2.68</v>
      </c>
      <c r="J623" s="162"/>
      <c r="K623" s="183"/>
      <c r="L623" s="76"/>
    </row>
    <row r="624" spans="2:12" s="40" customFormat="1" ht="9.4499999999999993" customHeight="1">
      <c r="B624" s="73" t="s">
        <v>39</v>
      </c>
      <c r="C624" s="296" t="s">
        <v>357</v>
      </c>
      <c r="D624" s="297"/>
      <c r="E624" s="297"/>
      <c r="F624" s="297"/>
      <c r="G624" s="298"/>
      <c r="H624" s="156"/>
      <c r="I624" s="116"/>
      <c r="J624" s="162"/>
      <c r="K624" s="163"/>
      <c r="L624" s="76"/>
    </row>
    <row r="625" spans="2:12" s="40" customFormat="1" ht="9.4499999999999993" customHeight="1">
      <c r="B625" s="73">
        <v>140111</v>
      </c>
      <c r="C625" s="296" t="s">
        <v>244</v>
      </c>
      <c r="D625" s="297"/>
      <c r="E625" s="297"/>
      <c r="F625" s="297"/>
      <c r="G625" s="298"/>
      <c r="H625" s="156" t="s">
        <v>13</v>
      </c>
      <c r="I625" s="116">
        <v>2.68</v>
      </c>
      <c r="J625" s="162"/>
      <c r="K625" s="183"/>
      <c r="L625" s="76"/>
    </row>
    <row r="626" spans="2:12" s="40" customFormat="1" ht="9.4499999999999993" customHeight="1">
      <c r="B626" s="73" t="s">
        <v>39</v>
      </c>
      <c r="C626" s="296" t="s">
        <v>357</v>
      </c>
      <c r="D626" s="297"/>
      <c r="E626" s="297"/>
      <c r="F626" s="297"/>
      <c r="G626" s="298"/>
      <c r="H626" s="156"/>
      <c r="I626" s="116"/>
      <c r="J626" s="162"/>
      <c r="K626" s="163"/>
      <c r="L626" s="76"/>
    </row>
    <row r="627" spans="2:12" s="40" customFormat="1" ht="9.4499999999999993" customHeight="1">
      <c r="B627" s="73">
        <v>80276</v>
      </c>
      <c r="C627" s="296" t="s">
        <v>258</v>
      </c>
      <c r="D627" s="297"/>
      <c r="E627" s="297"/>
      <c r="F627" s="297"/>
      <c r="G627" s="298"/>
      <c r="H627" s="156" t="s">
        <v>13</v>
      </c>
      <c r="I627" s="116">
        <v>2.9</v>
      </c>
      <c r="J627" s="162"/>
      <c r="K627" s="183"/>
      <c r="L627" s="76"/>
    </row>
    <row r="628" spans="2:12" s="40" customFormat="1" ht="9.4499999999999993" customHeight="1">
      <c r="B628" s="73" t="s">
        <v>39</v>
      </c>
      <c r="C628" s="296" t="s">
        <v>358</v>
      </c>
      <c r="D628" s="297"/>
      <c r="E628" s="297"/>
      <c r="F628" s="297"/>
      <c r="G628" s="298"/>
      <c r="H628" s="156"/>
      <c r="I628" s="116"/>
      <c r="J628" s="162"/>
      <c r="K628" s="163"/>
      <c r="L628" s="76"/>
    </row>
    <row r="629" spans="2:12" s="40" customFormat="1" ht="9.4499999999999993" customHeight="1">
      <c r="B629" s="73">
        <v>150310</v>
      </c>
      <c r="C629" s="296" t="s">
        <v>245</v>
      </c>
      <c r="D629" s="297"/>
      <c r="E629" s="297"/>
      <c r="F629" s="297"/>
      <c r="G629" s="298"/>
      <c r="H629" s="156" t="s">
        <v>13</v>
      </c>
      <c r="I629" s="116">
        <v>2.68</v>
      </c>
      <c r="J629" s="162"/>
      <c r="K629" s="183"/>
      <c r="L629" s="76"/>
    </row>
    <row r="630" spans="2:12" s="40" customFormat="1" ht="9.4499999999999993" customHeight="1">
      <c r="B630" s="73" t="s">
        <v>39</v>
      </c>
      <c r="C630" s="296" t="s">
        <v>359</v>
      </c>
      <c r="D630" s="297"/>
      <c r="E630" s="297"/>
      <c r="F630" s="297"/>
      <c r="G630" s="298"/>
      <c r="H630" s="156"/>
      <c r="I630" s="116"/>
      <c r="J630" s="162"/>
      <c r="K630" s="163"/>
      <c r="L630" s="76"/>
    </row>
    <row r="631" spans="2:12" s="40" customFormat="1" ht="9.4499999999999993" customHeight="1">
      <c r="B631" s="73">
        <v>90953</v>
      </c>
      <c r="C631" s="296" t="s">
        <v>253</v>
      </c>
      <c r="D631" s="297"/>
      <c r="E631" s="297"/>
      <c r="F631" s="297"/>
      <c r="G631" s="298"/>
      <c r="H631" s="156" t="s">
        <v>8</v>
      </c>
      <c r="I631" s="116">
        <v>2</v>
      </c>
      <c r="J631" s="162"/>
      <c r="K631" s="183"/>
      <c r="L631" s="76"/>
    </row>
    <row r="632" spans="2:12" s="40" customFormat="1" ht="9.4499999999999993" customHeight="1">
      <c r="B632" s="73" t="s">
        <v>39</v>
      </c>
      <c r="C632" s="296"/>
      <c r="D632" s="297"/>
      <c r="E632" s="297"/>
      <c r="F632" s="297"/>
      <c r="G632" s="298"/>
      <c r="H632" s="156"/>
      <c r="I632" s="116"/>
      <c r="J632" s="162"/>
      <c r="K632" s="163"/>
      <c r="L632" s="76"/>
    </row>
    <row r="633" spans="2:12" s="40" customFormat="1" ht="9.4499999999999993" customHeight="1">
      <c r="B633" s="73">
        <v>90790</v>
      </c>
      <c r="C633" s="296" t="s">
        <v>254</v>
      </c>
      <c r="D633" s="297"/>
      <c r="E633" s="297"/>
      <c r="F633" s="297"/>
      <c r="G633" s="298"/>
      <c r="H633" s="156" t="s">
        <v>8</v>
      </c>
      <c r="I633" s="116">
        <v>2</v>
      </c>
      <c r="J633" s="162"/>
      <c r="K633" s="183"/>
      <c r="L633" s="76"/>
    </row>
    <row r="634" spans="2:12" s="40" customFormat="1" ht="9.4499999999999993" customHeight="1">
      <c r="B634" s="73" t="s">
        <v>39</v>
      </c>
      <c r="C634" s="296"/>
      <c r="D634" s="297"/>
      <c r="E634" s="297"/>
      <c r="F634" s="297"/>
      <c r="G634" s="298"/>
      <c r="H634" s="156"/>
      <c r="I634" s="116"/>
      <c r="J634" s="162"/>
      <c r="K634" s="163"/>
      <c r="L634" s="76"/>
    </row>
    <row r="635" spans="2:12" s="40" customFormat="1" ht="9.4499999999999993" customHeight="1">
      <c r="B635" s="73">
        <v>90702</v>
      </c>
      <c r="C635" s="296" t="s">
        <v>337</v>
      </c>
      <c r="D635" s="297"/>
      <c r="E635" s="297"/>
      <c r="F635" s="297"/>
      <c r="G635" s="298"/>
      <c r="H635" s="156" t="s">
        <v>8</v>
      </c>
      <c r="I635" s="116">
        <v>1</v>
      </c>
      <c r="J635" s="162"/>
      <c r="K635" s="183"/>
      <c r="L635" s="76"/>
    </row>
    <row r="636" spans="2:12" s="40" customFormat="1" ht="9.4499999999999993" customHeight="1">
      <c r="B636" s="73" t="s">
        <v>39</v>
      </c>
      <c r="C636" s="296"/>
      <c r="D636" s="297"/>
      <c r="E636" s="297"/>
      <c r="F636" s="297"/>
      <c r="G636" s="298"/>
      <c r="H636" s="156"/>
      <c r="I636" s="116"/>
      <c r="J636" s="162"/>
      <c r="K636" s="163"/>
      <c r="L636" s="76"/>
    </row>
    <row r="637" spans="2:12" s="40" customFormat="1" ht="9.4499999999999993" customHeight="1">
      <c r="B637" s="73">
        <v>90760</v>
      </c>
      <c r="C637" s="296" t="s">
        <v>256</v>
      </c>
      <c r="D637" s="297"/>
      <c r="E637" s="297"/>
      <c r="F637" s="297"/>
      <c r="G637" s="298"/>
      <c r="H637" s="156" t="s">
        <v>8</v>
      </c>
      <c r="I637" s="116">
        <v>2</v>
      </c>
      <c r="J637" s="162"/>
      <c r="K637" s="183"/>
      <c r="L637" s="76"/>
    </row>
    <row r="638" spans="2:12" s="40" customFormat="1" ht="9.4499999999999993" customHeight="1">
      <c r="B638" s="73" t="s">
        <v>39</v>
      </c>
      <c r="C638" s="296"/>
      <c r="D638" s="297"/>
      <c r="E638" s="297"/>
      <c r="F638" s="297"/>
      <c r="G638" s="298"/>
      <c r="H638" s="156"/>
      <c r="I638" s="116"/>
      <c r="J638" s="162"/>
      <c r="K638" s="163"/>
      <c r="L638" s="76"/>
    </row>
    <row r="639" spans="2:12" s="40" customFormat="1" ht="9.4499999999999993" customHeight="1">
      <c r="B639" s="73">
        <v>101303</v>
      </c>
      <c r="C639" s="296" t="s">
        <v>349</v>
      </c>
      <c r="D639" s="297"/>
      <c r="E639" s="297"/>
      <c r="F639" s="297"/>
      <c r="G639" s="298"/>
      <c r="H639" s="156" t="s">
        <v>8</v>
      </c>
      <c r="I639" s="116">
        <v>3</v>
      </c>
      <c r="J639" s="162"/>
      <c r="K639" s="183"/>
      <c r="L639" s="76"/>
    </row>
    <row r="640" spans="2:12" s="40" customFormat="1" ht="9.4499999999999993" customHeight="1">
      <c r="B640" s="73" t="s">
        <v>39</v>
      </c>
      <c r="C640" s="296"/>
      <c r="D640" s="297"/>
      <c r="E640" s="297"/>
      <c r="F640" s="297"/>
      <c r="G640" s="298"/>
      <c r="H640" s="156"/>
      <c r="I640" s="116"/>
      <c r="J640" s="162"/>
      <c r="K640" s="163"/>
      <c r="L640" s="76"/>
    </row>
    <row r="641" spans="2:13" s="40" customFormat="1" ht="9.4499999999999993" customHeight="1">
      <c r="B641" s="73" t="s">
        <v>350</v>
      </c>
      <c r="C641" s="296" t="s">
        <v>352</v>
      </c>
      <c r="D641" s="297"/>
      <c r="E641" s="297"/>
      <c r="F641" s="297"/>
      <c r="G641" s="298"/>
      <c r="H641" s="156" t="s">
        <v>8</v>
      </c>
      <c r="I641" s="116">
        <v>3</v>
      </c>
      <c r="J641" s="162"/>
      <c r="K641" s="183"/>
      <c r="L641" s="76"/>
    </row>
    <row r="642" spans="2:13" s="40" customFormat="1" ht="9.4499999999999993" customHeight="1">
      <c r="B642" s="73" t="s">
        <v>48</v>
      </c>
      <c r="C642" s="296" t="s">
        <v>351</v>
      </c>
      <c r="D642" s="297"/>
      <c r="E642" s="297"/>
      <c r="F642" s="297"/>
      <c r="G642" s="298"/>
      <c r="H642" s="156"/>
      <c r="I642" s="116"/>
      <c r="J642" s="162"/>
      <c r="K642" s="163"/>
      <c r="L642" s="76"/>
    </row>
    <row r="643" spans="2:13" s="40" customFormat="1" ht="9.4499999999999993" customHeight="1">
      <c r="B643" s="73" t="s">
        <v>354</v>
      </c>
      <c r="C643" s="296" t="s">
        <v>353</v>
      </c>
      <c r="D643" s="297"/>
      <c r="E643" s="297"/>
      <c r="F643" s="297"/>
      <c r="G643" s="298"/>
      <c r="H643" s="156" t="s">
        <v>18</v>
      </c>
      <c r="I643" s="116">
        <v>4.3600000000000003</v>
      </c>
      <c r="J643" s="162"/>
      <c r="K643" s="183"/>
      <c r="L643" s="76"/>
      <c r="M643" s="292"/>
    </row>
    <row r="644" spans="2:13" s="40" customFormat="1" ht="9.4499999999999993" customHeight="1">
      <c r="B644" s="73" t="s">
        <v>48</v>
      </c>
      <c r="C644" s="296" t="s">
        <v>355</v>
      </c>
      <c r="D644" s="297"/>
      <c r="E644" s="297"/>
      <c r="F644" s="297"/>
      <c r="G644" s="298"/>
      <c r="H644" s="156"/>
      <c r="I644" s="116"/>
      <c r="J644" s="162"/>
      <c r="K644" s="163"/>
      <c r="L644" s="76"/>
    </row>
    <row r="645" spans="2:13" s="40" customFormat="1" ht="9.4499999999999993" customHeight="1">
      <c r="B645" s="73" t="s">
        <v>110</v>
      </c>
      <c r="C645" s="296" t="s">
        <v>137</v>
      </c>
      <c r="D645" s="297"/>
      <c r="E645" s="297"/>
      <c r="F645" s="297"/>
      <c r="G645" s="298"/>
      <c r="H645" s="156" t="s">
        <v>8</v>
      </c>
      <c r="I645" s="116">
        <v>1</v>
      </c>
      <c r="J645" s="162"/>
      <c r="K645" s="183"/>
      <c r="L645" s="76"/>
      <c r="M645" s="55"/>
    </row>
    <row r="646" spans="2:13" s="40" customFormat="1" ht="9.4499999999999993" customHeight="1">
      <c r="B646" s="73" t="s">
        <v>48</v>
      </c>
      <c r="C646" s="296"/>
      <c r="D646" s="297"/>
      <c r="E646" s="297"/>
      <c r="F646" s="297"/>
      <c r="G646" s="298"/>
      <c r="H646" s="156"/>
      <c r="I646" s="116"/>
      <c r="J646" s="162"/>
      <c r="K646" s="163"/>
      <c r="L646" s="76"/>
    </row>
    <row r="647" spans="2:13" s="40" customFormat="1" ht="9.4499999999999993" customHeight="1">
      <c r="B647" s="155"/>
      <c r="C647" s="296"/>
      <c r="D647" s="297"/>
      <c r="E647" s="297"/>
      <c r="F647" s="297"/>
      <c r="G647" s="298"/>
      <c r="H647" s="299" t="s">
        <v>216</v>
      </c>
      <c r="I647" s="300"/>
      <c r="J647" s="301"/>
      <c r="K647" s="302"/>
      <c r="L647" s="55"/>
    </row>
    <row r="648" spans="2:13" s="40" customFormat="1" ht="9.4499999999999993" customHeight="1">
      <c r="B648" s="152"/>
      <c r="C648" s="321" t="s">
        <v>233</v>
      </c>
      <c r="D648" s="322"/>
      <c r="E648" s="322"/>
      <c r="F648" s="322"/>
      <c r="G648" s="323"/>
      <c r="H648" s="153"/>
      <c r="I648" s="154"/>
      <c r="J648" s="175"/>
      <c r="K648" s="176"/>
      <c r="L648" s="55"/>
    </row>
    <row r="649" spans="2:13" s="40" customFormat="1" ht="9.4499999999999993" customHeight="1">
      <c r="B649" s="178"/>
      <c r="C649" s="296" t="s">
        <v>345</v>
      </c>
      <c r="D649" s="297"/>
      <c r="E649" s="297"/>
      <c r="F649" s="297"/>
      <c r="G649" s="298"/>
      <c r="H649" s="150"/>
      <c r="I649" s="151"/>
      <c r="J649" s="162"/>
      <c r="K649" s="163"/>
      <c r="L649" s="55"/>
    </row>
    <row r="650" spans="2:13" s="40" customFormat="1" ht="9.4499999999999993" customHeight="1">
      <c r="B650" s="73">
        <v>110101</v>
      </c>
      <c r="C650" s="296" t="s">
        <v>226</v>
      </c>
      <c r="D650" s="297"/>
      <c r="E650" s="297"/>
      <c r="F650" s="297"/>
      <c r="G650" s="298"/>
      <c r="H650" s="74" t="s">
        <v>13</v>
      </c>
      <c r="I650" s="115">
        <v>39.24</v>
      </c>
      <c r="J650" s="162"/>
      <c r="K650" s="183"/>
      <c r="L650" s="55"/>
    </row>
    <row r="651" spans="2:13" s="40" customFormat="1" ht="9.4499999999999993" customHeight="1">
      <c r="B651" s="73" t="s">
        <v>39</v>
      </c>
      <c r="C651" s="296" t="s">
        <v>346</v>
      </c>
      <c r="D651" s="297"/>
      <c r="E651" s="297"/>
      <c r="F651" s="297"/>
      <c r="G651" s="298"/>
      <c r="H651" s="74"/>
      <c r="I651" s="115"/>
      <c r="J651" s="162"/>
      <c r="K651" s="163"/>
      <c r="L651" s="55"/>
    </row>
    <row r="652" spans="2:13" s="40" customFormat="1" ht="9.4499999999999993" customHeight="1">
      <c r="B652" s="73">
        <v>110108</v>
      </c>
      <c r="C652" s="296" t="s">
        <v>227</v>
      </c>
      <c r="D652" s="297"/>
      <c r="E652" s="297"/>
      <c r="F652" s="297"/>
      <c r="G652" s="298"/>
      <c r="H652" s="74" t="s">
        <v>13</v>
      </c>
      <c r="I652" s="115">
        <v>39.24</v>
      </c>
      <c r="J652" s="160"/>
      <c r="K652" s="183"/>
      <c r="L652" s="55"/>
    </row>
    <row r="653" spans="2:13" s="40" customFormat="1" ht="9.4499999999999993" customHeight="1">
      <c r="B653" s="73" t="s">
        <v>39</v>
      </c>
      <c r="C653" s="296" t="s">
        <v>346</v>
      </c>
      <c r="D653" s="297"/>
      <c r="E653" s="297"/>
      <c r="F653" s="297"/>
      <c r="G653" s="298"/>
      <c r="H653" s="74"/>
      <c r="I653" s="115"/>
      <c r="J653" s="162"/>
      <c r="K653" s="163"/>
      <c r="L653" s="55"/>
    </row>
    <row r="654" spans="2:13" s="40" customFormat="1" ht="9.4499999999999993" customHeight="1">
      <c r="B654" s="73">
        <v>150115</v>
      </c>
      <c r="C654" s="296" t="s">
        <v>237</v>
      </c>
      <c r="D654" s="297"/>
      <c r="E654" s="297"/>
      <c r="F654" s="297"/>
      <c r="G654" s="298"/>
      <c r="H654" s="156" t="s">
        <v>13</v>
      </c>
      <c r="I654" s="116">
        <v>8.8000000000000007</v>
      </c>
      <c r="J654" s="162"/>
      <c r="K654" s="183"/>
      <c r="L654" s="55"/>
    </row>
    <row r="655" spans="2:13" s="40" customFormat="1" ht="9.4499999999999993" customHeight="1">
      <c r="B655" s="73" t="s">
        <v>39</v>
      </c>
      <c r="C655" s="296" t="s">
        <v>344</v>
      </c>
      <c r="D655" s="297"/>
      <c r="E655" s="297"/>
      <c r="F655" s="297"/>
      <c r="G655" s="298"/>
      <c r="H655" s="156"/>
      <c r="I655" s="116"/>
      <c r="J655" s="162"/>
      <c r="K655" s="163"/>
      <c r="L655" s="55"/>
    </row>
    <row r="656" spans="2:13" s="40" customFormat="1" ht="9.4499999999999993" customHeight="1">
      <c r="B656" s="73">
        <v>110229</v>
      </c>
      <c r="C656" s="296" t="s">
        <v>304</v>
      </c>
      <c r="D656" s="297"/>
      <c r="E656" s="297"/>
      <c r="F656" s="297"/>
      <c r="G656" s="298"/>
      <c r="H656" s="75" t="s">
        <v>13</v>
      </c>
      <c r="I656" s="116">
        <v>30.44</v>
      </c>
      <c r="J656" s="185"/>
      <c r="K656" s="183"/>
      <c r="L656" s="55"/>
    </row>
    <row r="657" spans="2:12" s="40" customFormat="1" ht="9.4499999999999993" customHeight="1">
      <c r="B657" s="86" t="s">
        <v>158</v>
      </c>
      <c r="C657" s="296" t="s">
        <v>347</v>
      </c>
      <c r="D657" s="297"/>
      <c r="E657" s="297"/>
      <c r="F657" s="297"/>
      <c r="G657" s="298"/>
      <c r="H657" s="75"/>
      <c r="I657" s="116"/>
      <c r="J657" s="186"/>
      <c r="K657" s="183"/>
      <c r="L657" s="55"/>
    </row>
    <row r="658" spans="2:12" s="40" customFormat="1" ht="9.4499999999999993" customHeight="1">
      <c r="B658" s="73">
        <v>87263</v>
      </c>
      <c r="C658" s="296" t="s">
        <v>478</v>
      </c>
      <c r="D658" s="297"/>
      <c r="E658" s="297"/>
      <c r="F658" s="297"/>
      <c r="G658" s="298"/>
      <c r="H658" s="156" t="s">
        <v>13</v>
      </c>
      <c r="I658" s="116">
        <v>8.8000000000000007</v>
      </c>
      <c r="J658" s="162"/>
      <c r="K658" s="183"/>
      <c r="L658" s="55"/>
    </row>
    <row r="659" spans="2:12" s="40" customFormat="1" ht="9.4499999999999993" customHeight="1">
      <c r="B659" s="73" t="s">
        <v>479</v>
      </c>
      <c r="C659" s="296" t="s">
        <v>502</v>
      </c>
      <c r="D659" s="297"/>
      <c r="E659" s="297"/>
      <c r="F659" s="297"/>
      <c r="G659" s="298"/>
      <c r="H659" s="156"/>
      <c r="I659" s="116"/>
      <c r="J659" s="162"/>
      <c r="K659" s="163"/>
      <c r="L659" s="55"/>
    </row>
    <row r="660" spans="2:12" s="40" customFormat="1" ht="9.4499999999999993" customHeight="1">
      <c r="B660" s="73" t="s">
        <v>134</v>
      </c>
      <c r="C660" s="296" t="s">
        <v>278</v>
      </c>
      <c r="D660" s="297"/>
      <c r="E660" s="297"/>
      <c r="F660" s="297"/>
      <c r="G660" s="298"/>
      <c r="H660" s="156" t="s">
        <v>8</v>
      </c>
      <c r="I660" s="116">
        <v>1</v>
      </c>
      <c r="J660" s="162"/>
      <c r="K660" s="183"/>
      <c r="L660" s="55"/>
    </row>
    <row r="661" spans="2:12" s="40" customFormat="1" ht="9.4499999999999993" customHeight="1">
      <c r="B661" s="73" t="s">
        <v>48</v>
      </c>
      <c r="C661" s="296" t="s">
        <v>251</v>
      </c>
      <c r="D661" s="297"/>
      <c r="E661" s="297"/>
      <c r="F661" s="297"/>
      <c r="G661" s="298"/>
      <c r="H661" s="156"/>
      <c r="I661" s="116"/>
      <c r="J661" s="162"/>
      <c r="K661" s="163"/>
      <c r="L661" s="55"/>
    </row>
    <row r="662" spans="2:12" s="40" customFormat="1" ht="9.4499999999999993" customHeight="1">
      <c r="B662" s="73">
        <v>150212</v>
      </c>
      <c r="C662" s="296" t="s">
        <v>247</v>
      </c>
      <c r="D662" s="297"/>
      <c r="E662" s="297"/>
      <c r="F662" s="297"/>
      <c r="G662" s="298"/>
      <c r="H662" s="156" t="s">
        <v>13</v>
      </c>
      <c r="I662" s="116">
        <v>4.2</v>
      </c>
      <c r="J662" s="162"/>
      <c r="K662" s="183"/>
      <c r="L662" s="55"/>
    </row>
    <row r="663" spans="2:12" s="40" customFormat="1" ht="9.4499999999999993" customHeight="1">
      <c r="B663" s="73" t="s">
        <v>39</v>
      </c>
      <c r="C663" s="296" t="s">
        <v>248</v>
      </c>
      <c r="D663" s="297"/>
      <c r="E663" s="297"/>
      <c r="F663" s="297"/>
      <c r="G663" s="298"/>
      <c r="H663" s="156"/>
      <c r="I663" s="116"/>
      <c r="J663" s="162"/>
      <c r="K663" s="163"/>
      <c r="L663" s="55"/>
    </row>
    <row r="664" spans="2:12" s="40" customFormat="1" ht="9.4499999999999993" customHeight="1">
      <c r="B664" s="73">
        <v>130405</v>
      </c>
      <c r="C664" s="296" t="s">
        <v>327</v>
      </c>
      <c r="D664" s="297"/>
      <c r="E664" s="297"/>
      <c r="F664" s="297"/>
      <c r="G664" s="298"/>
      <c r="H664" s="156" t="s">
        <v>18</v>
      </c>
      <c r="I664" s="116">
        <v>0.82</v>
      </c>
      <c r="J664" s="162"/>
      <c r="K664" s="183"/>
      <c r="L664" s="55"/>
    </row>
    <row r="665" spans="2:12" s="40" customFormat="1" ht="9.4499999999999993" customHeight="1">
      <c r="B665" s="73" t="s">
        <v>39</v>
      </c>
      <c r="C665" s="296">
        <v>0.82</v>
      </c>
      <c r="D665" s="297"/>
      <c r="E665" s="297"/>
      <c r="F665" s="297"/>
      <c r="G665" s="298"/>
      <c r="H665" s="156"/>
      <c r="I665" s="116"/>
      <c r="J665" s="162"/>
      <c r="K665" s="163"/>
      <c r="L665" s="55"/>
    </row>
    <row r="666" spans="2:12" s="40" customFormat="1" ht="9.4499999999999993" customHeight="1">
      <c r="B666" s="73">
        <v>110458</v>
      </c>
      <c r="C666" s="296" t="s">
        <v>240</v>
      </c>
      <c r="D666" s="297"/>
      <c r="E666" s="297"/>
      <c r="F666" s="297"/>
      <c r="G666" s="298"/>
      <c r="H666" s="156" t="s">
        <v>18</v>
      </c>
      <c r="I666" s="116">
        <v>3.45</v>
      </c>
      <c r="J666" s="162"/>
      <c r="K666" s="183"/>
      <c r="L666" s="55"/>
    </row>
    <row r="667" spans="2:12" s="40" customFormat="1" ht="9.4499999999999993" customHeight="1">
      <c r="B667" s="73" t="s">
        <v>39</v>
      </c>
      <c r="C667" s="296" t="s">
        <v>348</v>
      </c>
      <c r="D667" s="297"/>
      <c r="E667" s="297"/>
      <c r="F667" s="297"/>
      <c r="G667" s="298"/>
      <c r="H667" s="156"/>
      <c r="I667" s="116"/>
      <c r="J667" s="162"/>
      <c r="K667" s="163"/>
      <c r="L667" s="55"/>
    </row>
    <row r="668" spans="2:12" s="40" customFormat="1" ht="9.4499999999999993" customHeight="1">
      <c r="B668" s="73">
        <v>80213</v>
      </c>
      <c r="C668" s="296" t="s">
        <v>243</v>
      </c>
      <c r="D668" s="297"/>
      <c r="E668" s="297"/>
      <c r="F668" s="297"/>
      <c r="G668" s="298"/>
      <c r="H668" s="156" t="s">
        <v>13</v>
      </c>
      <c r="I668" s="116">
        <v>2.68</v>
      </c>
      <c r="J668" s="162"/>
      <c r="K668" s="183"/>
      <c r="L668" s="55"/>
    </row>
    <row r="669" spans="2:12" s="40" customFormat="1" ht="9.4499999999999993" customHeight="1">
      <c r="B669" s="73" t="s">
        <v>39</v>
      </c>
      <c r="C669" s="296" t="s">
        <v>357</v>
      </c>
      <c r="D669" s="297"/>
      <c r="E669" s="297"/>
      <c r="F669" s="297"/>
      <c r="G669" s="298"/>
      <c r="H669" s="156"/>
      <c r="I669" s="116"/>
      <c r="J669" s="162"/>
      <c r="K669" s="163"/>
      <c r="L669" s="55"/>
    </row>
    <row r="670" spans="2:12" s="40" customFormat="1" ht="9.4499999999999993" customHeight="1">
      <c r="B670" s="73">
        <v>140111</v>
      </c>
      <c r="C670" s="296" t="s">
        <v>244</v>
      </c>
      <c r="D670" s="297"/>
      <c r="E670" s="297"/>
      <c r="F670" s="297"/>
      <c r="G670" s="298"/>
      <c r="H670" s="156" t="s">
        <v>13</v>
      </c>
      <c r="I670" s="116">
        <v>2.68</v>
      </c>
      <c r="J670" s="162"/>
      <c r="K670" s="183"/>
      <c r="L670" s="55"/>
    </row>
    <row r="671" spans="2:12" s="40" customFormat="1" ht="9.4499999999999993" customHeight="1">
      <c r="B671" s="73" t="s">
        <v>39</v>
      </c>
      <c r="C671" s="296" t="s">
        <v>357</v>
      </c>
      <c r="D671" s="297"/>
      <c r="E671" s="297"/>
      <c r="F671" s="297"/>
      <c r="G671" s="298"/>
      <c r="H671" s="156"/>
      <c r="I671" s="116"/>
      <c r="J671" s="162"/>
      <c r="K671" s="163"/>
      <c r="L671" s="55"/>
    </row>
    <row r="672" spans="2:12" s="40" customFormat="1" ht="9.4499999999999993" customHeight="1">
      <c r="B672" s="73">
        <v>80276</v>
      </c>
      <c r="C672" s="296" t="s">
        <v>258</v>
      </c>
      <c r="D672" s="297"/>
      <c r="E672" s="297"/>
      <c r="F672" s="297"/>
      <c r="G672" s="298"/>
      <c r="H672" s="156" t="s">
        <v>13</v>
      </c>
      <c r="I672" s="116">
        <v>2.9</v>
      </c>
      <c r="J672" s="162"/>
      <c r="K672" s="183"/>
      <c r="L672" s="55"/>
    </row>
    <row r="673" spans="2:12" s="40" customFormat="1" ht="9.4499999999999993" customHeight="1">
      <c r="B673" s="73" t="s">
        <v>39</v>
      </c>
      <c r="C673" s="296" t="s">
        <v>358</v>
      </c>
      <c r="D673" s="297"/>
      <c r="E673" s="297"/>
      <c r="F673" s="297"/>
      <c r="G673" s="298"/>
      <c r="H673" s="156"/>
      <c r="I673" s="116"/>
      <c r="J673" s="162"/>
      <c r="K673" s="163"/>
      <c r="L673" s="55"/>
    </row>
    <row r="674" spans="2:12" s="40" customFormat="1" ht="9.4499999999999993" customHeight="1">
      <c r="B674" s="73">
        <v>150310</v>
      </c>
      <c r="C674" s="296" t="s">
        <v>245</v>
      </c>
      <c r="D674" s="297"/>
      <c r="E674" s="297"/>
      <c r="F674" s="297"/>
      <c r="G674" s="298"/>
      <c r="H674" s="156" t="s">
        <v>13</v>
      </c>
      <c r="I674" s="116">
        <v>2.68</v>
      </c>
      <c r="J674" s="162"/>
      <c r="K674" s="183"/>
      <c r="L674" s="55"/>
    </row>
    <row r="675" spans="2:12" s="40" customFormat="1" ht="9.4499999999999993" customHeight="1">
      <c r="B675" s="73" t="s">
        <v>39</v>
      </c>
      <c r="C675" s="296" t="s">
        <v>359</v>
      </c>
      <c r="D675" s="297"/>
      <c r="E675" s="297"/>
      <c r="F675" s="297"/>
      <c r="G675" s="298"/>
      <c r="H675" s="156"/>
      <c r="I675" s="116"/>
      <c r="J675" s="162"/>
      <c r="K675" s="163"/>
      <c r="L675" s="55"/>
    </row>
    <row r="676" spans="2:12" s="40" customFormat="1" ht="9.4499999999999993" customHeight="1">
      <c r="B676" s="73">
        <v>90953</v>
      </c>
      <c r="C676" s="296" t="s">
        <v>253</v>
      </c>
      <c r="D676" s="297"/>
      <c r="E676" s="297"/>
      <c r="F676" s="297"/>
      <c r="G676" s="298"/>
      <c r="H676" s="156" t="s">
        <v>8</v>
      </c>
      <c r="I676" s="116">
        <v>2</v>
      </c>
      <c r="J676" s="162"/>
      <c r="K676" s="183"/>
      <c r="L676" s="55"/>
    </row>
    <row r="677" spans="2:12" s="40" customFormat="1" ht="9.4499999999999993" customHeight="1">
      <c r="B677" s="73" t="s">
        <v>39</v>
      </c>
      <c r="C677" s="296"/>
      <c r="D677" s="297"/>
      <c r="E677" s="297"/>
      <c r="F677" s="297"/>
      <c r="G677" s="298"/>
      <c r="H677" s="156"/>
      <c r="I677" s="116"/>
      <c r="J677" s="162"/>
      <c r="K677" s="163"/>
      <c r="L677" s="55"/>
    </row>
    <row r="678" spans="2:12" s="40" customFormat="1" ht="9.4499999999999993" customHeight="1">
      <c r="B678" s="73">
        <v>90790</v>
      </c>
      <c r="C678" s="296" t="s">
        <v>254</v>
      </c>
      <c r="D678" s="297"/>
      <c r="E678" s="297"/>
      <c r="F678" s="297"/>
      <c r="G678" s="298"/>
      <c r="H678" s="156" t="s">
        <v>8</v>
      </c>
      <c r="I678" s="116">
        <v>2</v>
      </c>
      <c r="J678" s="162"/>
      <c r="K678" s="183"/>
      <c r="L678" s="55"/>
    </row>
    <row r="679" spans="2:12" s="40" customFormat="1" ht="9.4499999999999993" customHeight="1">
      <c r="B679" s="73" t="s">
        <v>39</v>
      </c>
      <c r="C679" s="296"/>
      <c r="D679" s="297"/>
      <c r="E679" s="297"/>
      <c r="F679" s="297"/>
      <c r="G679" s="298"/>
      <c r="H679" s="156"/>
      <c r="I679" s="116"/>
      <c r="J679" s="162"/>
      <c r="K679" s="163"/>
      <c r="L679" s="55"/>
    </row>
    <row r="680" spans="2:12" s="40" customFormat="1" ht="9.4499999999999993" customHeight="1">
      <c r="B680" s="73">
        <v>90702</v>
      </c>
      <c r="C680" s="296" t="s">
        <v>337</v>
      </c>
      <c r="D680" s="297"/>
      <c r="E680" s="297"/>
      <c r="F680" s="297"/>
      <c r="G680" s="298"/>
      <c r="H680" s="156" t="s">
        <v>8</v>
      </c>
      <c r="I680" s="116">
        <v>1</v>
      </c>
      <c r="J680" s="162"/>
      <c r="K680" s="183"/>
      <c r="L680" s="55"/>
    </row>
    <row r="681" spans="2:12" s="40" customFormat="1" ht="9.4499999999999993" customHeight="1">
      <c r="B681" s="73" t="s">
        <v>39</v>
      </c>
      <c r="C681" s="296"/>
      <c r="D681" s="297"/>
      <c r="E681" s="297"/>
      <c r="F681" s="297"/>
      <c r="G681" s="298"/>
      <c r="H681" s="156"/>
      <c r="I681" s="116"/>
      <c r="J681" s="162"/>
      <c r="K681" s="163"/>
      <c r="L681" s="55"/>
    </row>
    <row r="682" spans="2:12" s="40" customFormat="1" ht="9.4499999999999993" customHeight="1">
      <c r="B682" s="73">
        <v>90760</v>
      </c>
      <c r="C682" s="296" t="s">
        <v>256</v>
      </c>
      <c r="D682" s="297"/>
      <c r="E682" s="297"/>
      <c r="F682" s="297"/>
      <c r="G682" s="298"/>
      <c r="H682" s="156" t="s">
        <v>8</v>
      </c>
      <c r="I682" s="116">
        <v>2</v>
      </c>
      <c r="J682" s="162"/>
      <c r="K682" s="183"/>
      <c r="L682" s="55"/>
    </row>
    <row r="683" spans="2:12" s="40" customFormat="1" ht="9.4499999999999993" customHeight="1">
      <c r="B683" s="73" t="s">
        <v>39</v>
      </c>
      <c r="C683" s="296"/>
      <c r="D683" s="297"/>
      <c r="E683" s="297"/>
      <c r="F683" s="297"/>
      <c r="G683" s="298"/>
      <c r="H683" s="156"/>
      <c r="I683" s="116"/>
      <c r="J683" s="162"/>
      <c r="K683" s="163"/>
      <c r="L683" s="55"/>
    </row>
    <row r="684" spans="2:12" s="40" customFormat="1" ht="9.4499999999999993" customHeight="1">
      <c r="B684" s="73">
        <v>101303</v>
      </c>
      <c r="C684" s="296" t="s">
        <v>349</v>
      </c>
      <c r="D684" s="297"/>
      <c r="E684" s="297"/>
      <c r="F684" s="297"/>
      <c r="G684" s="298"/>
      <c r="H684" s="156" t="s">
        <v>8</v>
      </c>
      <c r="I684" s="116">
        <v>3</v>
      </c>
      <c r="J684" s="162"/>
      <c r="K684" s="183"/>
      <c r="L684" s="55"/>
    </row>
    <row r="685" spans="2:12" s="40" customFormat="1" ht="9.4499999999999993" customHeight="1">
      <c r="B685" s="73" t="s">
        <v>39</v>
      </c>
      <c r="C685" s="296"/>
      <c r="D685" s="297"/>
      <c r="E685" s="297"/>
      <c r="F685" s="297"/>
      <c r="G685" s="298"/>
      <c r="H685" s="156"/>
      <c r="I685" s="116"/>
      <c r="J685" s="162"/>
      <c r="K685" s="163"/>
      <c r="L685" s="55"/>
    </row>
    <row r="686" spans="2:12" s="40" customFormat="1" ht="9.4499999999999993" customHeight="1">
      <c r="B686" s="73" t="s">
        <v>350</v>
      </c>
      <c r="C686" s="296" t="s">
        <v>352</v>
      </c>
      <c r="D686" s="297"/>
      <c r="E686" s="297"/>
      <c r="F686" s="297"/>
      <c r="G686" s="298"/>
      <c r="H686" s="156" t="s">
        <v>8</v>
      </c>
      <c r="I686" s="116">
        <v>3</v>
      </c>
      <c r="J686" s="162"/>
      <c r="K686" s="183"/>
      <c r="L686" s="55"/>
    </row>
    <row r="687" spans="2:12" s="40" customFormat="1" ht="9.4499999999999993" customHeight="1">
      <c r="B687" s="73" t="s">
        <v>48</v>
      </c>
      <c r="C687" s="296" t="s">
        <v>351</v>
      </c>
      <c r="D687" s="297"/>
      <c r="E687" s="297"/>
      <c r="F687" s="297"/>
      <c r="G687" s="298"/>
      <c r="H687" s="156"/>
      <c r="I687" s="116"/>
      <c r="J687" s="162"/>
      <c r="K687" s="163"/>
      <c r="L687" s="55"/>
    </row>
    <row r="688" spans="2:12" s="40" customFormat="1" ht="9.4499999999999993" customHeight="1">
      <c r="B688" s="73" t="s">
        <v>354</v>
      </c>
      <c r="C688" s="296" t="s">
        <v>353</v>
      </c>
      <c r="D688" s="297"/>
      <c r="E688" s="297"/>
      <c r="F688" s="297"/>
      <c r="G688" s="298"/>
      <c r="H688" s="156" t="s">
        <v>18</v>
      </c>
      <c r="I688" s="116">
        <v>4.3600000000000003</v>
      </c>
      <c r="J688" s="162"/>
      <c r="K688" s="183"/>
      <c r="L688" s="55"/>
    </row>
    <row r="689" spans="2:12" s="40" customFormat="1" ht="9.4499999999999993" customHeight="1">
      <c r="B689" s="73" t="s">
        <v>48</v>
      </c>
      <c r="C689" s="296" t="s">
        <v>355</v>
      </c>
      <c r="D689" s="297"/>
      <c r="E689" s="297"/>
      <c r="F689" s="297"/>
      <c r="G689" s="298"/>
      <c r="H689" s="156"/>
      <c r="I689" s="116"/>
      <c r="J689" s="162"/>
      <c r="K689" s="163"/>
      <c r="L689" s="55"/>
    </row>
    <row r="690" spans="2:12" s="40" customFormat="1" ht="9.4499999999999993" customHeight="1">
      <c r="B690" s="73" t="s">
        <v>110</v>
      </c>
      <c r="C690" s="296" t="s">
        <v>137</v>
      </c>
      <c r="D690" s="297"/>
      <c r="E690" s="297"/>
      <c r="F690" s="297"/>
      <c r="G690" s="298"/>
      <c r="H690" s="156" t="s">
        <v>8</v>
      </c>
      <c r="I690" s="116">
        <v>1</v>
      </c>
      <c r="J690" s="162"/>
      <c r="K690" s="183"/>
      <c r="L690" s="55"/>
    </row>
    <row r="691" spans="2:12" s="40" customFormat="1" ht="9.4499999999999993" customHeight="1">
      <c r="B691" s="73" t="s">
        <v>48</v>
      </c>
      <c r="C691" s="296"/>
      <c r="D691" s="297"/>
      <c r="E691" s="297"/>
      <c r="F691" s="297"/>
      <c r="G691" s="298"/>
      <c r="H691" s="156"/>
      <c r="I691" s="116"/>
      <c r="J691" s="162"/>
      <c r="K691" s="163"/>
      <c r="L691" s="55"/>
    </row>
    <row r="692" spans="2:12" s="40" customFormat="1" ht="9.4499999999999993" customHeight="1">
      <c r="B692" s="155"/>
      <c r="C692" s="296"/>
      <c r="D692" s="297"/>
      <c r="E692" s="297"/>
      <c r="F692" s="297"/>
      <c r="G692" s="298"/>
      <c r="H692" s="299" t="s">
        <v>216</v>
      </c>
      <c r="I692" s="300"/>
      <c r="J692" s="301"/>
      <c r="K692" s="302"/>
      <c r="L692" s="55"/>
    </row>
    <row r="693" spans="2:12" s="40" customFormat="1" ht="9.4499999999999993" customHeight="1">
      <c r="B693" s="152"/>
      <c r="C693" s="321" t="s">
        <v>234</v>
      </c>
      <c r="D693" s="322"/>
      <c r="E693" s="322"/>
      <c r="F693" s="322"/>
      <c r="G693" s="323"/>
      <c r="H693" s="153"/>
      <c r="I693" s="154"/>
      <c r="J693" s="175"/>
      <c r="K693" s="176"/>
      <c r="L693" s="55"/>
    </row>
    <row r="694" spans="2:12" s="40" customFormat="1" ht="9.4499999999999993" customHeight="1">
      <c r="B694" s="178"/>
      <c r="C694" s="296" t="s">
        <v>365</v>
      </c>
      <c r="D694" s="297"/>
      <c r="E694" s="297"/>
      <c r="F694" s="297"/>
      <c r="G694" s="298"/>
      <c r="H694" s="150"/>
      <c r="I694" s="151"/>
      <c r="J694" s="162"/>
      <c r="K694" s="163"/>
      <c r="L694" s="55"/>
    </row>
    <row r="695" spans="2:12" s="40" customFormat="1" ht="9.4499999999999993" customHeight="1">
      <c r="B695" s="73">
        <v>110101</v>
      </c>
      <c r="C695" s="296" t="s">
        <v>226</v>
      </c>
      <c r="D695" s="297"/>
      <c r="E695" s="297"/>
      <c r="F695" s="297"/>
      <c r="G695" s="298"/>
      <c r="H695" s="74" t="s">
        <v>13</v>
      </c>
      <c r="I695" s="115">
        <v>52.74</v>
      </c>
      <c r="J695" s="162"/>
      <c r="K695" s="183"/>
      <c r="L695" s="55"/>
    </row>
    <row r="696" spans="2:12" s="40" customFormat="1" ht="9.4499999999999993" customHeight="1">
      <c r="B696" s="73" t="s">
        <v>39</v>
      </c>
      <c r="C696" s="296" t="s">
        <v>366</v>
      </c>
      <c r="D696" s="297"/>
      <c r="E696" s="297"/>
      <c r="F696" s="297"/>
      <c r="G696" s="298"/>
      <c r="H696" s="74"/>
      <c r="I696" s="115"/>
      <c r="J696" s="162"/>
      <c r="K696" s="163"/>
      <c r="L696" s="55"/>
    </row>
    <row r="697" spans="2:12" s="40" customFormat="1" ht="9.4499999999999993" customHeight="1">
      <c r="B697" s="73">
        <v>110108</v>
      </c>
      <c r="C697" s="296" t="s">
        <v>227</v>
      </c>
      <c r="D697" s="297"/>
      <c r="E697" s="297"/>
      <c r="F697" s="297"/>
      <c r="G697" s="298"/>
      <c r="H697" s="74" t="s">
        <v>13</v>
      </c>
      <c r="I697" s="115">
        <v>52.74</v>
      </c>
      <c r="J697" s="160"/>
      <c r="K697" s="183"/>
      <c r="L697" s="55"/>
    </row>
    <row r="698" spans="2:12" s="40" customFormat="1" ht="9.4499999999999993" customHeight="1">
      <c r="B698" s="73" t="s">
        <v>39</v>
      </c>
      <c r="C698" s="296" t="s">
        <v>366</v>
      </c>
      <c r="D698" s="297"/>
      <c r="E698" s="297"/>
      <c r="F698" s="297"/>
      <c r="G698" s="298"/>
      <c r="H698" s="74"/>
      <c r="I698" s="115"/>
      <c r="J698" s="162"/>
      <c r="K698" s="163"/>
      <c r="L698" s="55"/>
    </row>
    <row r="699" spans="2:12" s="40" customFormat="1" ht="9.4499999999999993" customHeight="1">
      <c r="B699" s="73">
        <v>150115</v>
      </c>
      <c r="C699" s="296" t="s">
        <v>237</v>
      </c>
      <c r="D699" s="297"/>
      <c r="E699" s="297"/>
      <c r="F699" s="297"/>
      <c r="G699" s="298"/>
      <c r="H699" s="156" t="s">
        <v>13</v>
      </c>
      <c r="I699" s="116">
        <v>11.9</v>
      </c>
      <c r="J699" s="162"/>
      <c r="K699" s="183"/>
      <c r="L699" s="55"/>
    </row>
    <row r="700" spans="2:12" s="40" customFormat="1" ht="9.4499999999999993" customHeight="1">
      <c r="B700" s="73" t="s">
        <v>39</v>
      </c>
      <c r="C700" s="296" t="s">
        <v>356</v>
      </c>
      <c r="D700" s="297"/>
      <c r="E700" s="297"/>
      <c r="F700" s="297"/>
      <c r="G700" s="298"/>
      <c r="H700" s="156"/>
      <c r="I700" s="116"/>
      <c r="J700" s="162"/>
      <c r="K700" s="163"/>
      <c r="L700" s="55"/>
    </row>
    <row r="701" spans="2:12" s="40" customFormat="1" ht="9.4499999999999993" customHeight="1">
      <c r="B701" s="73">
        <v>110229</v>
      </c>
      <c r="C701" s="296" t="s">
        <v>304</v>
      </c>
      <c r="D701" s="297"/>
      <c r="E701" s="297"/>
      <c r="F701" s="297"/>
      <c r="G701" s="298"/>
      <c r="H701" s="75" t="s">
        <v>13</v>
      </c>
      <c r="I701" s="116">
        <v>40.840000000000003</v>
      </c>
      <c r="J701" s="185"/>
      <c r="K701" s="183"/>
      <c r="L701" s="55"/>
    </row>
    <row r="702" spans="2:12" s="40" customFormat="1" ht="9.4499999999999993" customHeight="1">
      <c r="B702" s="86" t="s">
        <v>158</v>
      </c>
      <c r="C702" s="296" t="s">
        <v>367</v>
      </c>
      <c r="D702" s="297"/>
      <c r="E702" s="297"/>
      <c r="F702" s="297"/>
      <c r="G702" s="298"/>
      <c r="H702" s="75"/>
      <c r="I702" s="116"/>
      <c r="J702" s="186"/>
      <c r="K702" s="183"/>
      <c r="L702" s="55"/>
    </row>
    <row r="703" spans="2:12" s="40" customFormat="1" ht="9.4499999999999993" customHeight="1">
      <c r="B703" s="73">
        <v>87263</v>
      </c>
      <c r="C703" s="296" t="s">
        <v>478</v>
      </c>
      <c r="D703" s="297"/>
      <c r="E703" s="297"/>
      <c r="F703" s="297"/>
      <c r="G703" s="298"/>
      <c r="H703" s="156" t="s">
        <v>13</v>
      </c>
      <c r="I703" s="116">
        <v>11.9</v>
      </c>
      <c r="J703" s="162"/>
      <c r="K703" s="183"/>
      <c r="L703" s="55"/>
    </row>
    <row r="704" spans="2:12" s="40" customFormat="1" ht="9.4499999999999993" customHeight="1">
      <c r="B704" s="73" t="s">
        <v>479</v>
      </c>
      <c r="C704" s="296" t="s">
        <v>503</v>
      </c>
      <c r="D704" s="297"/>
      <c r="E704" s="297"/>
      <c r="F704" s="297"/>
      <c r="G704" s="298"/>
      <c r="H704" s="156"/>
      <c r="I704" s="116"/>
      <c r="J704" s="162"/>
      <c r="K704" s="163"/>
      <c r="L704" s="55"/>
    </row>
    <row r="705" spans="2:12" s="40" customFormat="1" ht="9.4499999999999993" customHeight="1">
      <c r="B705" s="73" t="s">
        <v>134</v>
      </c>
      <c r="C705" s="296" t="s">
        <v>278</v>
      </c>
      <c r="D705" s="297"/>
      <c r="E705" s="297"/>
      <c r="F705" s="297"/>
      <c r="G705" s="298"/>
      <c r="H705" s="156" t="s">
        <v>8</v>
      </c>
      <c r="I705" s="116">
        <v>1</v>
      </c>
      <c r="J705" s="162"/>
      <c r="K705" s="183"/>
      <c r="L705" s="55"/>
    </row>
    <row r="706" spans="2:12" s="40" customFormat="1" ht="9.4499999999999993" customHeight="1">
      <c r="B706" s="73" t="s">
        <v>48</v>
      </c>
      <c r="C706" s="296" t="s">
        <v>251</v>
      </c>
      <c r="D706" s="297"/>
      <c r="E706" s="297"/>
      <c r="F706" s="297"/>
      <c r="G706" s="298"/>
      <c r="H706" s="156"/>
      <c r="I706" s="116"/>
      <c r="J706" s="162"/>
      <c r="K706" s="163"/>
      <c r="L706" s="55"/>
    </row>
    <row r="707" spans="2:12" s="40" customFormat="1" ht="9.4499999999999993" customHeight="1">
      <c r="B707" s="73">
        <v>150212</v>
      </c>
      <c r="C707" s="296" t="s">
        <v>247</v>
      </c>
      <c r="D707" s="297"/>
      <c r="E707" s="297"/>
      <c r="F707" s="297"/>
      <c r="G707" s="298"/>
      <c r="H707" s="156" t="s">
        <v>13</v>
      </c>
      <c r="I707" s="116">
        <v>4.2</v>
      </c>
      <c r="J707" s="162"/>
      <c r="K707" s="183"/>
      <c r="L707" s="55"/>
    </row>
    <row r="708" spans="2:12" s="40" customFormat="1" ht="9.4499999999999993" customHeight="1">
      <c r="B708" s="73" t="s">
        <v>39</v>
      </c>
      <c r="C708" s="296" t="s">
        <v>248</v>
      </c>
      <c r="D708" s="297"/>
      <c r="E708" s="297"/>
      <c r="F708" s="297"/>
      <c r="G708" s="298"/>
      <c r="H708" s="156"/>
      <c r="I708" s="116"/>
      <c r="J708" s="162"/>
      <c r="K708" s="163"/>
      <c r="L708" s="55"/>
    </row>
    <row r="709" spans="2:12" s="40" customFormat="1" ht="9.4499999999999993" customHeight="1">
      <c r="B709" s="73">
        <v>110458</v>
      </c>
      <c r="C709" s="296" t="s">
        <v>240</v>
      </c>
      <c r="D709" s="297"/>
      <c r="E709" s="297"/>
      <c r="F709" s="297"/>
      <c r="G709" s="298"/>
      <c r="H709" s="156" t="s">
        <v>18</v>
      </c>
      <c r="I709" s="116">
        <v>3.45</v>
      </c>
      <c r="J709" s="162"/>
      <c r="K709" s="183"/>
      <c r="L709" s="55"/>
    </row>
    <row r="710" spans="2:12" s="40" customFormat="1" ht="9.4499999999999993" customHeight="1">
      <c r="B710" s="73" t="s">
        <v>39</v>
      </c>
      <c r="C710" s="296" t="s">
        <v>348</v>
      </c>
      <c r="D710" s="297"/>
      <c r="E710" s="297"/>
      <c r="F710" s="297"/>
      <c r="G710" s="298"/>
      <c r="H710" s="156"/>
      <c r="I710" s="116"/>
      <c r="J710" s="162"/>
      <c r="K710" s="163"/>
      <c r="L710" s="55"/>
    </row>
    <row r="711" spans="2:12" s="40" customFormat="1" ht="9.4499999999999993" customHeight="1">
      <c r="B711" s="73">
        <v>80213</v>
      </c>
      <c r="C711" s="296" t="s">
        <v>243</v>
      </c>
      <c r="D711" s="297"/>
      <c r="E711" s="297"/>
      <c r="F711" s="297"/>
      <c r="G711" s="298"/>
      <c r="H711" s="156" t="s">
        <v>13</v>
      </c>
      <c r="I711" s="116">
        <v>2.68</v>
      </c>
      <c r="J711" s="162"/>
      <c r="K711" s="183"/>
      <c r="L711" s="55"/>
    </row>
    <row r="712" spans="2:12" s="40" customFormat="1" ht="9.4499999999999993" customHeight="1">
      <c r="B712" s="73" t="s">
        <v>39</v>
      </c>
      <c r="C712" s="296" t="s">
        <v>357</v>
      </c>
      <c r="D712" s="297"/>
      <c r="E712" s="297"/>
      <c r="F712" s="297"/>
      <c r="G712" s="298"/>
      <c r="H712" s="156"/>
      <c r="I712" s="116"/>
      <c r="J712" s="162"/>
      <c r="K712" s="163"/>
      <c r="L712" s="55"/>
    </row>
    <row r="713" spans="2:12" s="40" customFormat="1" ht="9.4499999999999993" customHeight="1">
      <c r="B713" s="73">
        <v>140111</v>
      </c>
      <c r="C713" s="296" t="s">
        <v>244</v>
      </c>
      <c r="D713" s="297"/>
      <c r="E713" s="297"/>
      <c r="F713" s="297"/>
      <c r="G713" s="298"/>
      <c r="H713" s="156" t="s">
        <v>13</v>
      </c>
      <c r="I713" s="116">
        <v>2.68</v>
      </c>
      <c r="J713" s="162"/>
      <c r="K713" s="183"/>
      <c r="L713" s="55"/>
    </row>
    <row r="714" spans="2:12" s="40" customFormat="1" ht="9.4499999999999993" customHeight="1">
      <c r="B714" s="73" t="s">
        <v>39</v>
      </c>
      <c r="C714" s="296" t="s">
        <v>357</v>
      </c>
      <c r="D714" s="297"/>
      <c r="E714" s="297"/>
      <c r="F714" s="297"/>
      <c r="G714" s="298"/>
      <c r="H714" s="156"/>
      <c r="I714" s="116"/>
      <c r="J714" s="162"/>
      <c r="K714" s="163"/>
      <c r="L714" s="55"/>
    </row>
    <row r="715" spans="2:12" s="40" customFormat="1" ht="9.4499999999999993" customHeight="1">
      <c r="B715" s="73">
        <v>80276</v>
      </c>
      <c r="C715" s="296" t="s">
        <v>258</v>
      </c>
      <c r="D715" s="297"/>
      <c r="E715" s="297"/>
      <c r="F715" s="297"/>
      <c r="G715" s="298"/>
      <c r="H715" s="156" t="s">
        <v>13</v>
      </c>
      <c r="I715" s="116">
        <v>2.9</v>
      </c>
      <c r="J715" s="162"/>
      <c r="K715" s="183"/>
      <c r="L715" s="55"/>
    </row>
    <row r="716" spans="2:12" s="40" customFormat="1" ht="9.4499999999999993" customHeight="1">
      <c r="B716" s="73" t="s">
        <v>39</v>
      </c>
      <c r="C716" s="296" t="s">
        <v>358</v>
      </c>
      <c r="D716" s="297"/>
      <c r="E716" s="297"/>
      <c r="F716" s="297"/>
      <c r="G716" s="298"/>
      <c r="H716" s="156"/>
      <c r="I716" s="116"/>
      <c r="J716" s="162"/>
      <c r="K716" s="163"/>
      <c r="L716" s="55"/>
    </row>
    <row r="717" spans="2:12" s="40" customFormat="1" ht="9.4499999999999993" customHeight="1">
      <c r="B717" s="73">
        <v>150310</v>
      </c>
      <c r="C717" s="296" t="s">
        <v>245</v>
      </c>
      <c r="D717" s="297"/>
      <c r="E717" s="297"/>
      <c r="F717" s="297"/>
      <c r="G717" s="298"/>
      <c r="H717" s="156" t="s">
        <v>13</v>
      </c>
      <c r="I717" s="116">
        <v>2.68</v>
      </c>
      <c r="J717" s="162"/>
      <c r="K717" s="183"/>
      <c r="L717" s="55"/>
    </row>
    <row r="718" spans="2:12" s="40" customFormat="1" ht="9.4499999999999993" customHeight="1">
      <c r="B718" s="73" t="s">
        <v>39</v>
      </c>
      <c r="C718" s="296" t="s">
        <v>359</v>
      </c>
      <c r="D718" s="297"/>
      <c r="E718" s="297"/>
      <c r="F718" s="297"/>
      <c r="G718" s="298"/>
      <c r="H718" s="156"/>
      <c r="I718" s="116"/>
      <c r="J718" s="162"/>
      <c r="K718" s="163"/>
      <c r="L718" s="55"/>
    </row>
    <row r="719" spans="2:12" s="40" customFormat="1" ht="9.4499999999999993" customHeight="1">
      <c r="B719" s="73">
        <v>90953</v>
      </c>
      <c r="C719" s="296" t="s">
        <v>253</v>
      </c>
      <c r="D719" s="297"/>
      <c r="E719" s="297"/>
      <c r="F719" s="297"/>
      <c r="G719" s="298"/>
      <c r="H719" s="156" t="s">
        <v>8</v>
      </c>
      <c r="I719" s="116">
        <v>2</v>
      </c>
      <c r="J719" s="162"/>
      <c r="K719" s="183"/>
      <c r="L719" s="55"/>
    </row>
    <row r="720" spans="2:12" s="40" customFormat="1" ht="9.4499999999999993" customHeight="1">
      <c r="B720" s="73" t="s">
        <v>39</v>
      </c>
      <c r="C720" s="296"/>
      <c r="D720" s="297"/>
      <c r="E720" s="297"/>
      <c r="F720" s="297"/>
      <c r="G720" s="298"/>
      <c r="H720" s="156"/>
      <c r="I720" s="116"/>
      <c r="J720" s="162"/>
      <c r="K720" s="163"/>
      <c r="L720" s="55"/>
    </row>
    <row r="721" spans="2:12" s="40" customFormat="1" ht="9.4499999999999993" customHeight="1">
      <c r="B721" s="73">
        <v>90790</v>
      </c>
      <c r="C721" s="296" t="s">
        <v>254</v>
      </c>
      <c r="D721" s="297"/>
      <c r="E721" s="297"/>
      <c r="F721" s="297"/>
      <c r="G721" s="298"/>
      <c r="H721" s="156" t="s">
        <v>8</v>
      </c>
      <c r="I721" s="116">
        <v>2</v>
      </c>
      <c r="J721" s="162"/>
      <c r="K721" s="183"/>
      <c r="L721" s="55"/>
    </row>
    <row r="722" spans="2:12" s="40" customFormat="1" ht="9.4499999999999993" customHeight="1">
      <c r="B722" s="73" t="s">
        <v>39</v>
      </c>
      <c r="C722" s="296"/>
      <c r="D722" s="297"/>
      <c r="E722" s="297"/>
      <c r="F722" s="297"/>
      <c r="G722" s="298"/>
      <c r="H722" s="156"/>
      <c r="I722" s="116"/>
      <c r="J722" s="162"/>
      <c r="K722" s="163"/>
      <c r="L722" s="55"/>
    </row>
    <row r="723" spans="2:12" s="40" customFormat="1" ht="9.4499999999999993" customHeight="1">
      <c r="B723" s="73">
        <v>90702</v>
      </c>
      <c r="C723" s="296" t="s">
        <v>337</v>
      </c>
      <c r="D723" s="297"/>
      <c r="E723" s="297"/>
      <c r="F723" s="297"/>
      <c r="G723" s="298"/>
      <c r="H723" s="156" t="s">
        <v>8</v>
      </c>
      <c r="I723" s="116">
        <v>1</v>
      </c>
      <c r="J723" s="162"/>
      <c r="K723" s="183"/>
      <c r="L723" s="55"/>
    </row>
    <row r="724" spans="2:12" s="40" customFormat="1" ht="9.4499999999999993" customHeight="1">
      <c r="B724" s="73" t="s">
        <v>39</v>
      </c>
      <c r="C724" s="296"/>
      <c r="D724" s="297"/>
      <c r="E724" s="297"/>
      <c r="F724" s="297"/>
      <c r="G724" s="298"/>
      <c r="H724" s="156"/>
      <c r="I724" s="116"/>
      <c r="J724" s="162"/>
      <c r="K724" s="163"/>
      <c r="L724" s="55"/>
    </row>
    <row r="725" spans="2:12" s="40" customFormat="1" ht="9.4499999999999993" customHeight="1">
      <c r="B725" s="73">
        <v>90760</v>
      </c>
      <c r="C725" s="296" t="s">
        <v>256</v>
      </c>
      <c r="D725" s="297"/>
      <c r="E725" s="297"/>
      <c r="F725" s="297"/>
      <c r="G725" s="298"/>
      <c r="H725" s="156" t="s">
        <v>8</v>
      </c>
      <c r="I725" s="116">
        <v>2</v>
      </c>
      <c r="J725" s="162"/>
      <c r="K725" s="183"/>
      <c r="L725" s="55"/>
    </row>
    <row r="726" spans="2:12" s="40" customFormat="1" ht="9.4499999999999993" customHeight="1">
      <c r="B726" s="73" t="s">
        <v>39</v>
      </c>
      <c r="C726" s="296"/>
      <c r="D726" s="297"/>
      <c r="E726" s="297"/>
      <c r="F726" s="297"/>
      <c r="G726" s="298"/>
      <c r="H726" s="156"/>
      <c r="I726" s="116"/>
      <c r="J726" s="162"/>
      <c r="K726" s="163"/>
      <c r="L726" s="55"/>
    </row>
    <row r="727" spans="2:12" s="40" customFormat="1" ht="9.4499999999999993" customHeight="1">
      <c r="B727" s="73">
        <v>101303</v>
      </c>
      <c r="C727" s="296" t="s">
        <v>349</v>
      </c>
      <c r="D727" s="297"/>
      <c r="E727" s="297"/>
      <c r="F727" s="297"/>
      <c r="G727" s="298"/>
      <c r="H727" s="156" t="s">
        <v>8</v>
      </c>
      <c r="I727" s="116">
        <v>1</v>
      </c>
      <c r="J727" s="162"/>
      <c r="K727" s="183"/>
      <c r="L727" s="55"/>
    </row>
    <row r="728" spans="2:12" s="40" customFormat="1" ht="9.4499999999999993" customHeight="1">
      <c r="B728" s="73" t="s">
        <v>39</v>
      </c>
      <c r="C728" s="296"/>
      <c r="D728" s="297"/>
      <c r="E728" s="297"/>
      <c r="F728" s="297"/>
      <c r="G728" s="298"/>
      <c r="H728" s="156"/>
      <c r="I728" s="116"/>
      <c r="J728" s="162"/>
      <c r="K728" s="163"/>
      <c r="L728" s="55"/>
    </row>
    <row r="729" spans="2:12" s="40" customFormat="1" ht="9.4499999999999993" customHeight="1">
      <c r="B729" s="73">
        <v>101440</v>
      </c>
      <c r="C729" s="296" t="s">
        <v>144</v>
      </c>
      <c r="D729" s="297"/>
      <c r="E729" s="297"/>
      <c r="F729" s="297"/>
      <c r="G729" s="298"/>
      <c r="H729" s="156" t="s">
        <v>8</v>
      </c>
      <c r="I729" s="116">
        <v>1</v>
      </c>
      <c r="J729" s="162"/>
      <c r="K729" s="183"/>
      <c r="L729" s="55"/>
    </row>
    <row r="730" spans="2:12" s="40" customFormat="1" ht="9.4499999999999993" customHeight="1">
      <c r="B730" s="73" t="s">
        <v>39</v>
      </c>
      <c r="C730" s="296"/>
      <c r="D730" s="297"/>
      <c r="E730" s="297"/>
      <c r="F730" s="297"/>
      <c r="G730" s="298"/>
      <c r="H730" s="156"/>
      <c r="I730" s="116"/>
      <c r="J730" s="162"/>
      <c r="K730" s="163"/>
      <c r="L730" s="55"/>
    </row>
    <row r="731" spans="2:12" s="40" customFormat="1" ht="9.4499999999999993" customHeight="1">
      <c r="B731" s="73">
        <v>181203</v>
      </c>
      <c r="C731" s="296" t="s">
        <v>362</v>
      </c>
      <c r="D731" s="297"/>
      <c r="E731" s="297"/>
      <c r="F731" s="297"/>
      <c r="G731" s="298"/>
      <c r="H731" s="156" t="s">
        <v>18</v>
      </c>
      <c r="I731" s="116">
        <v>2.4500000000000002</v>
      </c>
      <c r="J731" s="162"/>
      <c r="K731" s="183"/>
      <c r="L731" s="55"/>
    </row>
    <row r="732" spans="2:12" s="40" customFormat="1" ht="9.4499999999999993" customHeight="1">
      <c r="B732" s="73" t="s">
        <v>39</v>
      </c>
      <c r="C732" s="296" t="s">
        <v>363</v>
      </c>
      <c r="D732" s="297"/>
      <c r="E732" s="297"/>
      <c r="F732" s="297"/>
      <c r="G732" s="298"/>
      <c r="H732" s="156"/>
      <c r="I732" s="116"/>
      <c r="J732" s="162"/>
      <c r="K732" s="163"/>
      <c r="L732" s="55"/>
    </row>
    <row r="733" spans="2:12" s="40" customFormat="1" ht="9.4499999999999993" customHeight="1">
      <c r="B733" s="73" t="s">
        <v>350</v>
      </c>
      <c r="C733" s="296" t="s">
        <v>352</v>
      </c>
      <c r="D733" s="297"/>
      <c r="E733" s="297"/>
      <c r="F733" s="297"/>
      <c r="G733" s="298"/>
      <c r="H733" s="156" t="s">
        <v>8</v>
      </c>
      <c r="I733" s="116">
        <v>1</v>
      </c>
      <c r="J733" s="162"/>
      <c r="K733" s="183"/>
      <c r="L733" s="55"/>
    </row>
    <row r="734" spans="2:12" s="40" customFormat="1" ht="9.4499999999999993" customHeight="1">
      <c r="B734" s="73" t="s">
        <v>48</v>
      </c>
      <c r="C734" s="296" t="s">
        <v>360</v>
      </c>
      <c r="D734" s="297"/>
      <c r="E734" s="297"/>
      <c r="F734" s="297"/>
      <c r="G734" s="298"/>
      <c r="H734" s="156"/>
      <c r="I734" s="116"/>
      <c r="J734" s="162"/>
      <c r="K734" s="163"/>
      <c r="L734" s="55"/>
    </row>
    <row r="735" spans="2:12" s="40" customFormat="1" ht="9.4499999999999993" customHeight="1">
      <c r="B735" s="73" t="s">
        <v>354</v>
      </c>
      <c r="C735" s="296" t="s">
        <v>353</v>
      </c>
      <c r="D735" s="297"/>
      <c r="E735" s="297"/>
      <c r="F735" s="297"/>
      <c r="G735" s="298"/>
      <c r="H735" s="156" t="s">
        <v>18</v>
      </c>
      <c r="I735" s="116">
        <v>3.6</v>
      </c>
      <c r="J735" s="162"/>
      <c r="K735" s="183"/>
      <c r="L735" s="55"/>
    </row>
    <row r="736" spans="2:12" s="40" customFormat="1" ht="9.4499999999999993" customHeight="1">
      <c r="B736" s="73" t="s">
        <v>48</v>
      </c>
      <c r="C736" s="296" t="s">
        <v>361</v>
      </c>
      <c r="D736" s="297"/>
      <c r="E736" s="297"/>
      <c r="F736" s="297"/>
      <c r="G736" s="298"/>
      <c r="H736" s="156"/>
      <c r="I736" s="116"/>
      <c r="J736" s="162"/>
      <c r="K736" s="163"/>
      <c r="L736" s="55"/>
    </row>
    <row r="737" spans="2:12" s="40" customFormat="1" ht="9.4499999999999993" customHeight="1">
      <c r="B737" s="73" t="s">
        <v>110</v>
      </c>
      <c r="C737" s="296" t="s">
        <v>137</v>
      </c>
      <c r="D737" s="297"/>
      <c r="E737" s="297"/>
      <c r="F737" s="297"/>
      <c r="G737" s="298"/>
      <c r="H737" s="156" t="s">
        <v>8</v>
      </c>
      <c r="I737" s="116">
        <v>1</v>
      </c>
      <c r="J737" s="162"/>
      <c r="K737" s="183"/>
      <c r="L737" s="55"/>
    </row>
    <row r="738" spans="2:12" s="40" customFormat="1" ht="9.4499999999999993" customHeight="1">
      <c r="B738" s="73" t="s">
        <v>48</v>
      </c>
      <c r="C738" s="296"/>
      <c r="D738" s="297"/>
      <c r="E738" s="297"/>
      <c r="F738" s="297"/>
      <c r="G738" s="298"/>
      <c r="H738" s="156"/>
      <c r="I738" s="116"/>
      <c r="J738" s="162"/>
      <c r="K738" s="163"/>
      <c r="L738" s="55"/>
    </row>
    <row r="739" spans="2:12" s="40" customFormat="1" ht="9.4499999999999993" customHeight="1">
      <c r="B739" s="155"/>
      <c r="C739" s="296"/>
      <c r="D739" s="297"/>
      <c r="E739" s="297"/>
      <c r="F739" s="297"/>
      <c r="G739" s="298"/>
      <c r="H739" s="299" t="s">
        <v>216</v>
      </c>
      <c r="I739" s="300"/>
      <c r="J739" s="301"/>
      <c r="K739" s="302"/>
      <c r="L739" s="55"/>
    </row>
    <row r="740" spans="2:12" s="40" customFormat="1" ht="9.4499999999999993" customHeight="1">
      <c r="B740" s="152"/>
      <c r="C740" s="321" t="s">
        <v>368</v>
      </c>
      <c r="D740" s="322"/>
      <c r="E740" s="322"/>
      <c r="F740" s="322"/>
      <c r="G740" s="323"/>
      <c r="H740" s="153"/>
      <c r="I740" s="154"/>
      <c r="J740" s="175"/>
      <c r="K740" s="176"/>
      <c r="L740" s="55"/>
    </row>
    <row r="741" spans="2:12" s="40" customFormat="1" ht="9.4499999999999993" customHeight="1">
      <c r="B741" s="178"/>
      <c r="C741" s="296" t="s">
        <v>365</v>
      </c>
      <c r="D741" s="297"/>
      <c r="E741" s="297"/>
      <c r="F741" s="297"/>
      <c r="G741" s="298"/>
      <c r="H741" s="150"/>
      <c r="I741" s="151"/>
      <c r="J741" s="162"/>
      <c r="K741" s="163"/>
      <c r="L741" s="55"/>
    </row>
    <row r="742" spans="2:12" s="40" customFormat="1" ht="9.4499999999999993" customHeight="1">
      <c r="B742" s="73">
        <v>110101</v>
      </c>
      <c r="C742" s="296" t="s">
        <v>226</v>
      </c>
      <c r="D742" s="297"/>
      <c r="E742" s="297"/>
      <c r="F742" s="297"/>
      <c r="G742" s="298"/>
      <c r="H742" s="74" t="s">
        <v>13</v>
      </c>
      <c r="I742" s="115">
        <v>52.74</v>
      </c>
      <c r="J742" s="162"/>
      <c r="K742" s="183"/>
      <c r="L742" s="55"/>
    </row>
    <row r="743" spans="2:12" s="40" customFormat="1" ht="9.4499999999999993" customHeight="1">
      <c r="B743" s="73" t="s">
        <v>39</v>
      </c>
      <c r="C743" s="296" t="s">
        <v>366</v>
      </c>
      <c r="D743" s="297"/>
      <c r="E743" s="297"/>
      <c r="F743" s="297"/>
      <c r="G743" s="298"/>
      <c r="H743" s="74"/>
      <c r="I743" s="115"/>
      <c r="J743" s="162"/>
      <c r="K743" s="163"/>
      <c r="L743" s="55"/>
    </row>
    <row r="744" spans="2:12" s="40" customFormat="1" ht="9.4499999999999993" customHeight="1">
      <c r="B744" s="73">
        <v>110108</v>
      </c>
      <c r="C744" s="296" t="s">
        <v>227</v>
      </c>
      <c r="D744" s="297"/>
      <c r="E744" s="297"/>
      <c r="F744" s="297"/>
      <c r="G744" s="298"/>
      <c r="H744" s="74" t="s">
        <v>13</v>
      </c>
      <c r="I744" s="115">
        <v>52.74</v>
      </c>
      <c r="J744" s="160"/>
      <c r="K744" s="183"/>
      <c r="L744" s="55"/>
    </row>
    <row r="745" spans="2:12" s="40" customFormat="1" ht="9.4499999999999993" customHeight="1">
      <c r="B745" s="73" t="s">
        <v>39</v>
      </c>
      <c r="C745" s="296" t="s">
        <v>366</v>
      </c>
      <c r="D745" s="297"/>
      <c r="E745" s="297"/>
      <c r="F745" s="297"/>
      <c r="G745" s="298"/>
      <c r="H745" s="74"/>
      <c r="I745" s="115"/>
      <c r="J745" s="162"/>
      <c r="K745" s="163"/>
      <c r="L745" s="55"/>
    </row>
    <row r="746" spans="2:12" s="40" customFormat="1" ht="9.4499999999999993" customHeight="1">
      <c r="B746" s="73">
        <v>150115</v>
      </c>
      <c r="C746" s="296" t="s">
        <v>237</v>
      </c>
      <c r="D746" s="297"/>
      <c r="E746" s="297"/>
      <c r="F746" s="297"/>
      <c r="G746" s="298"/>
      <c r="H746" s="156" t="s">
        <v>13</v>
      </c>
      <c r="I746" s="116">
        <v>11.9</v>
      </c>
      <c r="J746" s="162"/>
      <c r="K746" s="183"/>
      <c r="L746" s="55"/>
    </row>
    <row r="747" spans="2:12" s="40" customFormat="1" ht="9.4499999999999993" customHeight="1">
      <c r="B747" s="73" t="s">
        <v>39</v>
      </c>
      <c r="C747" s="296" t="s">
        <v>356</v>
      </c>
      <c r="D747" s="297"/>
      <c r="E747" s="297"/>
      <c r="F747" s="297"/>
      <c r="G747" s="298"/>
      <c r="H747" s="156"/>
      <c r="I747" s="116"/>
      <c r="J747" s="162"/>
      <c r="K747" s="163"/>
      <c r="L747" s="55"/>
    </row>
    <row r="748" spans="2:12" s="40" customFormat="1" ht="9.4499999999999993" customHeight="1">
      <c r="B748" s="73">
        <v>110229</v>
      </c>
      <c r="C748" s="296" t="s">
        <v>304</v>
      </c>
      <c r="D748" s="297"/>
      <c r="E748" s="297"/>
      <c r="F748" s="297"/>
      <c r="G748" s="298"/>
      <c r="H748" s="75" t="s">
        <v>13</v>
      </c>
      <c r="I748" s="116">
        <v>40.840000000000003</v>
      </c>
      <c r="J748" s="185"/>
      <c r="K748" s="183"/>
      <c r="L748" s="55"/>
    </row>
    <row r="749" spans="2:12" s="40" customFormat="1" ht="9.4499999999999993" customHeight="1">
      <c r="B749" s="86" t="s">
        <v>158</v>
      </c>
      <c r="C749" s="296" t="s">
        <v>367</v>
      </c>
      <c r="D749" s="297"/>
      <c r="E749" s="297"/>
      <c r="F749" s="297"/>
      <c r="G749" s="298"/>
      <c r="H749" s="75"/>
      <c r="I749" s="116"/>
      <c r="J749" s="186"/>
      <c r="K749" s="183"/>
      <c r="L749" s="55"/>
    </row>
    <row r="750" spans="2:12" s="40" customFormat="1" ht="9.4499999999999993" customHeight="1">
      <c r="B750" s="73">
        <v>87263</v>
      </c>
      <c r="C750" s="296" t="s">
        <v>478</v>
      </c>
      <c r="D750" s="297"/>
      <c r="E750" s="297"/>
      <c r="F750" s="297"/>
      <c r="G750" s="298"/>
      <c r="H750" s="156" t="s">
        <v>13</v>
      </c>
      <c r="I750" s="116">
        <v>11.9</v>
      </c>
      <c r="J750" s="162"/>
      <c r="K750" s="183"/>
      <c r="L750" s="55"/>
    </row>
    <row r="751" spans="2:12" s="40" customFormat="1" ht="9.4499999999999993" customHeight="1">
      <c r="B751" s="73" t="s">
        <v>479</v>
      </c>
      <c r="C751" s="296" t="s">
        <v>503</v>
      </c>
      <c r="D751" s="297"/>
      <c r="E751" s="297"/>
      <c r="F751" s="297"/>
      <c r="G751" s="298"/>
      <c r="H751" s="156"/>
      <c r="I751" s="116"/>
      <c r="J751" s="162"/>
      <c r="K751" s="163"/>
      <c r="L751" s="55"/>
    </row>
    <row r="752" spans="2:12" s="40" customFormat="1" ht="9.4499999999999993" customHeight="1">
      <c r="B752" s="73" t="s">
        <v>134</v>
      </c>
      <c r="C752" s="296" t="s">
        <v>278</v>
      </c>
      <c r="D752" s="297"/>
      <c r="E752" s="297"/>
      <c r="F752" s="297"/>
      <c r="G752" s="298"/>
      <c r="H752" s="156" t="s">
        <v>8</v>
      </c>
      <c r="I752" s="116">
        <v>1</v>
      </c>
      <c r="J752" s="162"/>
      <c r="K752" s="183"/>
      <c r="L752" s="55"/>
    </row>
    <row r="753" spans="2:12" s="40" customFormat="1" ht="9.4499999999999993" customHeight="1">
      <c r="B753" s="73" t="s">
        <v>48</v>
      </c>
      <c r="C753" s="296" t="s">
        <v>251</v>
      </c>
      <c r="D753" s="297"/>
      <c r="E753" s="297"/>
      <c r="F753" s="297"/>
      <c r="G753" s="298"/>
      <c r="H753" s="156"/>
      <c r="I753" s="116"/>
      <c r="J753" s="162"/>
      <c r="K753" s="163"/>
      <c r="L753" s="55"/>
    </row>
    <row r="754" spans="2:12" s="40" customFormat="1" ht="9.4499999999999993" customHeight="1">
      <c r="B754" s="73">
        <v>150212</v>
      </c>
      <c r="C754" s="296" t="s">
        <v>247</v>
      </c>
      <c r="D754" s="297"/>
      <c r="E754" s="297"/>
      <c r="F754" s="297"/>
      <c r="G754" s="298"/>
      <c r="H754" s="156" t="s">
        <v>13</v>
      </c>
      <c r="I754" s="116">
        <v>4.2</v>
      </c>
      <c r="J754" s="162"/>
      <c r="K754" s="183"/>
      <c r="L754" s="55"/>
    </row>
    <row r="755" spans="2:12" s="40" customFormat="1" ht="9.4499999999999993" customHeight="1">
      <c r="B755" s="73" t="s">
        <v>39</v>
      </c>
      <c r="C755" s="296" t="s">
        <v>248</v>
      </c>
      <c r="D755" s="297"/>
      <c r="E755" s="297"/>
      <c r="F755" s="297"/>
      <c r="G755" s="298"/>
      <c r="H755" s="156"/>
      <c r="I755" s="116"/>
      <c r="J755" s="162"/>
      <c r="K755" s="163"/>
      <c r="L755" s="55"/>
    </row>
    <row r="756" spans="2:12" s="40" customFormat="1" ht="9.4499999999999993" customHeight="1">
      <c r="B756" s="73">
        <v>110458</v>
      </c>
      <c r="C756" s="296" t="s">
        <v>240</v>
      </c>
      <c r="D756" s="297"/>
      <c r="E756" s="297"/>
      <c r="F756" s="297"/>
      <c r="G756" s="298"/>
      <c r="H756" s="156" t="s">
        <v>18</v>
      </c>
      <c r="I756" s="116">
        <v>3.45</v>
      </c>
      <c r="J756" s="162"/>
      <c r="K756" s="183"/>
      <c r="L756" s="55"/>
    </row>
    <row r="757" spans="2:12" s="40" customFormat="1" ht="9.4499999999999993" customHeight="1">
      <c r="B757" s="73" t="s">
        <v>39</v>
      </c>
      <c r="C757" s="296" t="s">
        <v>348</v>
      </c>
      <c r="D757" s="297"/>
      <c r="E757" s="297"/>
      <c r="F757" s="297"/>
      <c r="G757" s="298"/>
      <c r="H757" s="156"/>
      <c r="I757" s="116"/>
      <c r="J757" s="162"/>
      <c r="K757" s="163"/>
      <c r="L757" s="55"/>
    </row>
    <row r="758" spans="2:12" s="40" customFormat="1" ht="9.4499999999999993" customHeight="1">
      <c r="B758" s="73">
        <v>80213</v>
      </c>
      <c r="C758" s="296" t="s">
        <v>243</v>
      </c>
      <c r="D758" s="297"/>
      <c r="E758" s="297"/>
      <c r="F758" s="297"/>
      <c r="G758" s="298"/>
      <c r="H758" s="156" t="s">
        <v>13</v>
      </c>
      <c r="I758" s="116">
        <v>2.68</v>
      </c>
      <c r="J758" s="162"/>
      <c r="K758" s="183"/>
      <c r="L758" s="55"/>
    </row>
    <row r="759" spans="2:12" s="40" customFormat="1" ht="9.4499999999999993" customHeight="1">
      <c r="B759" s="73" t="s">
        <v>39</v>
      </c>
      <c r="C759" s="296" t="s">
        <v>357</v>
      </c>
      <c r="D759" s="297"/>
      <c r="E759" s="297"/>
      <c r="F759" s="297"/>
      <c r="G759" s="298"/>
      <c r="H759" s="156"/>
      <c r="I759" s="116"/>
      <c r="J759" s="162"/>
      <c r="K759" s="163"/>
      <c r="L759" s="55"/>
    </row>
    <row r="760" spans="2:12" s="40" customFormat="1" ht="9.4499999999999993" customHeight="1">
      <c r="B760" s="73">
        <v>140111</v>
      </c>
      <c r="C760" s="296" t="s">
        <v>244</v>
      </c>
      <c r="D760" s="297"/>
      <c r="E760" s="297"/>
      <c r="F760" s="297"/>
      <c r="G760" s="298"/>
      <c r="H760" s="156" t="s">
        <v>13</v>
      </c>
      <c r="I760" s="116">
        <v>2.68</v>
      </c>
      <c r="J760" s="162"/>
      <c r="K760" s="183"/>
      <c r="L760" s="55"/>
    </row>
    <row r="761" spans="2:12" s="40" customFormat="1" ht="9.4499999999999993" customHeight="1">
      <c r="B761" s="73" t="s">
        <v>39</v>
      </c>
      <c r="C761" s="296" t="s">
        <v>357</v>
      </c>
      <c r="D761" s="297"/>
      <c r="E761" s="297"/>
      <c r="F761" s="297"/>
      <c r="G761" s="298"/>
      <c r="H761" s="156"/>
      <c r="I761" s="116"/>
      <c r="J761" s="162"/>
      <c r="K761" s="163"/>
      <c r="L761" s="55"/>
    </row>
    <row r="762" spans="2:12" s="40" customFormat="1" ht="9.4499999999999993" customHeight="1">
      <c r="B762" s="73">
        <v>80276</v>
      </c>
      <c r="C762" s="296" t="s">
        <v>258</v>
      </c>
      <c r="D762" s="297"/>
      <c r="E762" s="297"/>
      <c r="F762" s="297"/>
      <c r="G762" s="298"/>
      <c r="H762" s="156" t="s">
        <v>13</v>
      </c>
      <c r="I762" s="116">
        <v>2.9</v>
      </c>
      <c r="J762" s="162"/>
      <c r="K762" s="183"/>
      <c r="L762" s="55"/>
    </row>
    <row r="763" spans="2:12" s="40" customFormat="1" ht="9.4499999999999993" customHeight="1">
      <c r="B763" s="73" t="s">
        <v>39</v>
      </c>
      <c r="C763" s="296" t="s">
        <v>358</v>
      </c>
      <c r="D763" s="297"/>
      <c r="E763" s="297"/>
      <c r="F763" s="297"/>
      <c r="G763" s="298"/>
      <c r="H763" s="156"/>
      <c r="I763" s="116"/>
      <c r="J763" s="162"/>
      <c r="K763" s="163"/>
      <c r="L763" s="55"/>
    </row>
    <row r="764" spans="2:12" s="40" customFormat="1" ht="9.4499999999999993" customHeight="1">
      <c r="B764" s="73">
        <v>150310</v>
      </c>
      <c r="C764" s="296" t="s">
        <v>245</v>
      </c>
      <c r="D764" s="297"/>
      <c r="E764" s="297"/>
      <c r="F764" s="297"/>
      <c r="G764" s="298"/>
      <c r="H764" s="156" t="s">
        <v>13</v>
      </c>
      <c r="I764" s="116">
        <v>2.68</v>
      </c>
      <c r="J764" s="162"/>
      <c r="K764" s="183"/>
      <c r="L764" s="55"/>
    </row>
    <row r="765" spans="2:12" s="40" customFormat="1" ht="9.4499999999999993" customHeight="1">
      <c r="B765" s="73" t="s">
        <v>39</v>
      </c>
      <c r="C765" s="296" t="s">
        <v>359</v>
      </c>
      <c r="D765" s="297"/>
      <c r="E765" s="297"/>
      <c r="F765" s="297"/>
      <c r="G765" s="298"/>
      <c r="H765" s="156"/>
      <c r="I765" s="116"/>
      <c r="J765" s="162"/>
      <c r="K765" s="163"/>
      <c r="L765" s="55"/>
    </row>
    <row r="766" spans="2:12" s="40" customFormat="1" ht="9.4499999999999993" customHeight="1">
      <c r="B766" s="73">
        <v>90953</v>
      </c>
      <c r="C766" s="296" t="s">
        <v>253</v>
      </c>
      <c r="D766" s="297"/>
      <c r="E766" s="297"/>
      <c r="F766" s="297"/>
      <c r="G766" s="298"/>
      <c r="H766" s="156" t="s">
        <v>8</v>
      </c>
      <c r="I766" s="116">
        <v>2</v>
      </c>
      <c r="J766" s="162"/>
      <c r="K766" s="183"/>
      <c r="L766" s="55"/>
    </row>
    <row r="767" spans="2:12" s="40" customFormat="1" ht="9.4499999999999993" customHeight="1">
      <c r="B767" s="73" t="s">
        <v>39</v>
      </c>
      <c r="C767" s="296"/>
      <c r="D767" s="297"/>
      <c r="E767" s="297"/>
      <c r="F767" s="297"/>
      <c r="G767" s="298"/>
      <c r="H767" s="156"/>
      <c r="I767" s="116"/>
      <c r="J767" s="162"/>
      <c r="K767" s="163"/>
      <c r="L767" s="55"/>
    </row>
    <row r="768" spans="2:12" s="40" customFormat="1" ht="9.4499999999999993" customHeight="1">
      <c r="B768" s="73">
        <v>90790</v>
      </c>
      <c r="C768" s="296" t="s">
        <v>254</v>
      </c>
      <c r="D768" s="297"/>
      <c r="E768" s="297"/>
      <c r="F768" s="297"/>
      <c r="G768" s="298"/>
      <c r="H768" s="156" t="s">
        <v>8</v>
      </c>
      <c r="I768" s="116">
        <v>2</v>
      </c>
      <c r="J768" s="162"/>
      <c r="K768" s="183"/>
      <c r="L768" s="55"/>
    </row>
    <row r="769" spans="2:12" s="40" customFormat="1" ht="9.4499999999999993" customHeight="1">
      <c r="B769" s="73" t="s">
        <v>39</v>
      </c>
      <c r="C769" s="296"/>
      <c r="D769" s="297"/>
      <c r="E769" s="297"/>
      <c r="F769" s="297"/>
      <c r="G769" s="298"/>
      <c r="H769" s="156"/>
      <c r="I769" s="116"/>
      <c r="J769" s="162"/>
      <c r="K769" s="163"/>
      <c r="L769" s="55"/>
    </row>
    <row r="770" spans="2:12" s="40" customFormat="1" ht="9.4499999999999993" customHeight="1">
      <c r="B770" s="73">
        <v>90702</v>
      </c>
      <c r="C770" s="296" t="s">
        <v>337</v>
      </c>
      <c r="D770" s="297"/>
      <c r="E770" s="297"/>
      <c r="F770" s="297"/>
      <c r="G770" s="298"/>
      <c r="H770" s="156" t="s">
        <v>8</v>
      </c>
      <c r="I770" s="116">
        <v>1</v>
      </c>
      <c r="J770" s="162"/>
      <c r="K770" s="183"/>
      <c r="L770" s="55"/>
    </row>
    <row r="771" spans="2:12" s="40" customFormat="1" ht="9.4499999999999993" customHeight="1">
      <c r="B771" s="73" t="s">
        <v>39</v>
      </c>
      <c r="C771" s="296"/>
      <c r="D771" s="297"/>
      <c r="E771" s="297"/>
      <c r="F771" s="297"/>
      <c r="G771" s="298"/>
      <c r="H771" s="156"/>
      <c r="I771" s="116"/>
      <c r="J771" s="162"/>
      <c r="K771" s="163"/>
      <c r="L771" s="55"/>
    </row>
    <row r="772" spans="2:12" s="40" customFormat="1" ht="9.4499999999999993" customHeight="1">
      <c r="B772" s="73">
        <v>90760</v>
      </c>
      <c r="C772" s="296" t="s">
        <v>256</v>
      </c>
      <c r="D772" s="297"/>
      <c r="E772" s="297"/>
      <c r="F772" s="297"/>
      <c r="G772" s="298"/>
      <c r="H772" s="156" t="s">
        <v>8</v>
      </c>
      <c r="I772" s="116">
        <v>2</v>
      </c>
      <c r="J772" s="162"/>
      <c r="K772" s="183"/>
      <c r="L772" s="55"/>
    </row>
    <row r="773" spans="2:12" s="40" customFormat="1" ht="9.4499999999999993" customHeight="1">
      <c r="B773" s="73" t="s">
        <v>39</v>
      </c>
      <c r="C773" s="296"/>
      <c r="D773" s="297"/>
      <c r="E773" s="297"/>
      <c r="F773" s="297"/>
      <c r="G773" s="298"/>
      <c r="H773" s="156"/>
      <c r="I773" s="116"/>
      <c r="J773" s="162"/>
      <c r="K773" s="163"/>
      <c r="L773" s="55"/>
    </row>
    <row r="774" spans="2:12" s="40" customFormat="1" ht="9.4499999999999993" customHeight="1">
      <c r="B774" s="73">
        <v>101303</v>
      </c>
      <c r="C774" s="296" t="s">
        <v>349</v>
      </c>
      <c r="D774" s="297"/>
      <c r="E774" s="297"/>
      <c r="F774" s="297"/>
      <c r="G774" s="298"/>
      <c r="H774" s="156" t="s">
        <v>8</v>
      </c>
      <c r="I774" s="116">
        <v>1</v>
      </c>
      <c r="J774" s="162"/>
      <c r="K774" s="183"/>
      <c r="L774" s="55"/>
    </row>
    <row r="775" spans="2:12" s="40" customFormat="1" ht="9.4499999999999993" customHeight="1">
      <c r="B775" s="73" t="s">
        <v>39</v>
      </c>
      <c r="C775" s="296"/>
      <c r="D775" s="297"/>
      <c r="E775" s="297"/>
      <c r="F775" s="297"/>
      <c r="G775" s="298"/>
      <c r="H775" s="156"/>
      <c r="I775" s="116"/>
      <c r="J775" s="162"/>
      <c r="K775" s="163"/>
      <c r="L775" s="55"/>
    </row>
    <row r="776" spans="2:12" s="40" customFormat="1" ht="9.4499999999999993" customHeight="1">
      <c r="B776" s="73">
        <v>101440</v>
      </c>
      <c r="C776" s="296" t="s">
        <v>144</v>
      </c>
      <c r="D776" s="297"/>
      <c r="E776" s="297"/>
      <c r="F776" s="297"/>
      <c r="G776" s="298"/>
      <c r="H776" s="156" t="s">
        <v>8</v>
      </c>
      <c r="I776" s="116">
        <v>1</v>
      </c>
      <c r="J776" s="162"/>
      <c r="K776" s="183"/>
      <c r="L776" s="55"/>
    </row>
    <row r="777" spans="2:12" s="40" customFormat="1" ht="9.4499999999999993" customHeight="1">
      <c r="B777" s="73" t="s">
        <v>39</v>
      </c>
      <c r="C777" s="296"/>
      <c r="D777" s="297"/>
      <c r="E777" s="297"/>
      <c r="F777" s="297"/>
      <c r="G777" s="298"/>
      <c r="H777" s="156"/>
      <c r="I777" s="116"/>
      <c r="J777" s="162"/>
      <c r="K777" s="163"/>
      <c r="L777" s="55"/>
    </row>
    <row r="778" spans="2:12" s="40" customFormat="1" ht="9.4499999999999993" customHeight="1">
      <c r="B778" s="73">
        <v>181203</v>
      </c>
      <c r="C778" s="296" t="s">
        <v>362</v>
      </c>
      <c r="D778" s="297"/>
      <c r="E778" s="297"/>
      <c r="F778" s="297"/>
      <c r="G778" s="298"/>
      <c r="H778" s="156" t="s">
        <v>18</v>
      </c>
      <c r="I778" s="116">
        <v>2.4500000000000002</v>
      </c>
      <c r="J778" s="162"/>
      <c r="K778" s="183"/>
      <c r="L778" s="55"/>
    </row>
    <row r="779" spans="2:12" s="40" customFormat="1" ht="9.4499999999999993" customHeight="1">
      <c r="B779" s="73" t="s">
        <v>39</v>
      </c>
      <c r="C779" s="296" t="s">
        <v>363</v>
      </c>
      <c r="D779" s="297"/>
      <c r="E779" s="297"/>
      <c r="F779" s="297"/>
      <c r="G779" s="298"/>
      <c r="H779" s="156"/>
      <c r="I779" s="116"/>
      <c r="J779" s="162"/>
      <c r="K779" s="163"/>
      <c r="L779" s="55"/>
    </row>
    <row r="780" spans="2:12" s="40" customFormat="1" ht="9.4499999999999993" customHeight="1">
      <c r="B780" s="73" t="s">
        <v>350</v>
      </c>
      <c r="C780" s="296" t="s">
        <v>352</v>
      </c>
      <c r="D780" s="297"/>
      <c r="E780" s="297"/>
      <c r="F780" s="297"/>
      <c r="G780" s="298"/>
      <c r="H780" s="156" t="s">
        <v>8</v>
      </c>
      <c r="I780" s="116">
        <v>1</v>
      </c>
      <c r="J780" s="162"/>
      <c r="K780" s="183"/>
      <c r="L780" s="55"/>
    </row>
    <row r="781" spans="2:12" s="40" customFormat="1" ht="9.4499999999999993" customHeight="1">
      <c r="B781" s="73" t="s">
        <v>48</v>
      </c>
      <c r="C781" s="296" t="s">
        <v>360</v>
      </c>
      <c r="D781" s="297"/>
      <c r="E781" s="297"/>
      <c r="F781" s="297"/>
      <c r="G781" s="298"/>
      <c r="H781" s="156"/>
      <c r="I781" s="116"/>
      <c r="J781" s="162"/>
      <c r="K781" s="163"/>
      <c r="L781" s="55"/>
    </row>
    <row r="782" spans="2:12" s="40" customFormat="1" ht="9.4499999999999993" customHeight="1">
      <c r="B782" s="73" t="s">
        <v>354</v>
      </c>
      <c r="C782" s="296" t="s">
        <v>353</v>
      </c>
      <c r="D782" s="297"/>
      <c r="E782" s="297"/>
      <c r="F782" s="297"/>
      <c r="G782" s="298"/>
      <c r="H782" s="156" t="s">
        <v>18</v>
      </c>
      <c r="I782" s="116">
        <v>3.6</v>
      </c>
      <c r="J782" s="162"/>
      <c r="K782" s="183"/>
      <c r="L782" s="55"/>
    </row>
    <row r="783" spans="2:12" s="40" customFormat="1" ht="9.4499999999999993" customHeight="1">
      <c r="B783" s="73" t="s">
        <v>48</v>
      </c>
      <c r="C783" s="296" t="s">
        <v>361</v>
      </c>
      <c r="D783" s="297"/>
      <c r="E783" s="297"/>
      <c r="F783" s="297"/>
      <c r="G783" s="298"/>
      <c r="H783" s="156"/>
      <c r="I783" s="116"/>
      <c r="J783" s="162"/>
      <c r="K783" s="163"/>
      <c r="L783" s="55"/>
    </row>
    <row r="784" spans="2:12" s="40" customFormat="1" ht="9.4499999999999993" customHeight="1">
      <c r="B784" s="73" t="s">
        <v>110</v>
      </c>
      <c r="C784" s="296" t="s">
        <v>137</v>
      </c>
      <c r="D784" s="297"/>
      <c r="E784" s="297"/>
      <c r="F784" s="297"/>
      <c r="G784" s="298"/>
      <c r="H784" s="156" t="s">
        <v>8</v>
      </c>
      <c r="I784" s="116">
        <v>1</v>
      </c>
      <c r="J784" s="162"/>
      <c r="K784" s="183"/>
      <c r="L784" s="55"/>
    </row>
    <row r="785" spans="2:13" s="40" customFormat="1" ht="9.4499999999999993" customHeight="1">
      <c r="B785" s="73" t="s">
        <v>48</v>
      </c>
      <c r="C785" s="296"/>
      <c r="D785" s="297"/>
      <c r="E785" s="297"/>
      <c r="F785" s="297"/>
      <c r="G785" s="298"/>
      <c r="H785" s="156"/>
      <c r="I785" s="116"/>
      <c r="J785" s="162"/>
      <c r="K785" s="163"/>
      <c r="L785" s="55"/>
    </row>
    <row r="786" spans="2:13" s="40" customFormat="1" ht="9.4499999999999993" customHeight="1">
      <c r="B786" s="155"/>
      <c r="C786" s="296"/>
      <c r="D786" s="297"/>
      <c r="E786" s="297"/>
      <c r="F786" s="297"/>
      <c r="G786" s="298"/>
      <c r="H786" s="299" t="s">
        <v>216</v>
      </c>
      <c r="I786" s="300"/>
      <c r="J786" s="301"/>
      <c r="K786" s="302"/>
      <c r="L786" s="55"/>
    </row>
    <row r="787" spans="2:13" s="40" customFormat="1" ht="9.4499999999999993" customHeight="1">
      <c r="B787" s="152"/>
      <c r="C787" s="321" t="s">
        <v>369</v>
      </c>
      <c r="D787" s="322"/>
      <c r="E787" s="322"/>
      <c r="F787" s="322"/>
      <c r="G787" s="323"/>
      <c r="H787" s="153"/>
      <c r="I787" s="154"/>
      <c r="J787" s="175"/>
      <c r="K787" s="176"/>
      <c r="L787" s="55"/>
    </row>
    <row r="788" spans="2:13" s="40" customFormat="1" ht="9.4499999999999993" customHeight="1">
      <c r="B788" s="178"/>
      <c r="C788" s="296" t="s">
        <v>505</v>
      </c>
      <c r="D788" s="297"/>
      <c r="E788" s="297"/>
      <c r="F788" s="297"/>
      <c r="G788" s="298"/>
      <c r="H788" s="150"/>
      <c r="I788" s="151"/>
      <c r="J788" s="162"/>
      <c r="K788" s="163"/>
      <c r="L788" s="55"/>
    </row>
    <row r="789" spans="2:13" s="40" customFormat="1" ht="9.4499999999999993" customHeight="1">
      <c r="B789" s="73">
        <v>110101</v>
      </c>
      <c r="C789" s="296" t="s">
        <v>226</v>
      </c>
      <c r="D789" s="297"/>
      <c r="E789" s="297"/>
      <c r="F789" s="297"/>
      <c r="G789" s="298"/>
      <c r="H789" s="74" t="s">
        <v>13</v>
      </c>
      <c r="I789" s="115">
        <v>19.93</v>
      </c>
      <c r="J789" s="162"/>
      <c r="K789" s="183"/>
      <c r="L789" s="55"/>
    </row>
    <row r="790" spans="2:13" s="40" customFormat="1" ht="9.4499999999999993" customHeight="1">
      <c r="B790" s="73" t="s">
        <v>39</v>
      </c>
      <c r="C790" s="296" t="s">
        <v>506</v>
      </c>
      <c r="D790" s="297"/>
      <c r="E790" s="297"/>
      <c r="F790" s="297"/>
      <c r="G790" s="298"/>
      <c r="H790" s="74"/>
      <c r="I790" s="115"/>
      <c r="J790" s="162"/>
      <c r="K790" s="163"/>
      <c r="L790" s="55"/>
    </row>
    <row r="791" spans="2:13" s="40" customFormat="1" ht="9.4499999999999993" customHeight="1">
      <c r="B791" s="73">
        <v>110108</v>
      </c>
      <c r="C791" s="296" t="s">
        <v>227</v>
      </c>
      <c r="D791" s="297"/>
      <c r="E791" s="297"/>
      <c r="F791" s="297"/>
      <c r="G791" s="298"/>
      <c r="H791" s="74" t="s">
        <v>13</v>
      </c>
      <c r="I791" s="115">
        <v>19.93</v>
      </c>
      <c r="J791" s="160"/>
      <c r="K791" s="183"/>
      <c r="L791" s="55"/>
    </row>
    <row r="792" spans="2:13" s="40" customFormat="1" ht="9.4499999999999993" customHeight="1">
      <c r="B792" s="73" t="s">
        <v>39</v>
      </c>
      <c r="C792" s="296" t="s">
        <v>506</v>
      </c>
      <c r="D792" s="297"/>
      <c r="E792" s="297"/>
      <c r="F792" s="297"/>
      <c r="G792" s="298"/>
      <c r="H792" s="74"/>
      <c r="I792" s="115"/>
      <c r="J792" s="162"/>
      <c r="K792" s="163"/>
      <c r="L792" s="55"/>
    </row>
    <row r="793" spans="2:13" s="40" customFormat="1" ht="9.4499999999999993" customHeight="1">
      <c r="B793" s="73">
        <v>150115</v>
      </c>
      <c r="C793" s="296" t="s">
        <v>237</v>
      </c>
      <c r="D793" s="297"/>
      <c r="E793" s="297"/>
      <c r="F793" s="297"/>
      <c r="G793" s="298"/>
      <c r="H793" s="156" t="s">
        <v>13</v>
      </c>
      <c r="I793" s="116">
        <v>2.72</v>
      </c>
      <c r="J793" s="162"/>
      <c r="K793" s="183"/>
      <c r="L793" s="55"/>
    </row>
    <row r="794" spans="2:13" s="40" customFormat="1" ht="9.4499999999999993" customHeight="1">
      <c r="B794" s="73" t="s">
        <v>39</v>
      </c>
      <c r="C794" s="296" t="s">
        <v>370</v>
      </c>
      <c r="D794" s="297"/>
      <c r="E794" s="297"/>
      <c r="F794" s="297"/>
      <c r="G794" s="298"/>
      <c r="H794" s="156"/>
      <c r="I794" s="116"/>
      <c r="J794" s="162"/>
      <c r="K794" s="163"/>
      <c r="L794" s="55"/>
    </row>
    <row r="795" spans="2:13" s="40" customFormat="1" ht="9.4499999999999993" customHeight="1">
      <c r="B795" s="73">
        <v>110229</v>
      </c>
      <c r="C795" s="296" t="s">
        <v>304</v>
      </c>
      <c r="D795" s="297"/>
      <c r="E795" s="297"/>
      <c r="F795" s="297"/>
      <c r="G795" s="298"/>
      <c r="H795" s="75" t="s">
        <v>13</v>
      </c>
      <c r="I795" s="116">
        <v>17.21</v>
      </c>
      <c r="J795" s="185"/>
      <c r="K795" s="183"/>
      <c r="L795" s="55"/>
    </row>
    <row r="796" spans="2:13" s="40" customFormat="1" ht="9.4499999999999993" customHeight="1">
      <c r="B796" s="86" t="s">
        <v>158</v>
      </c>
      <c r="C796" s="296" t="s">
        <v>507</v>
      </c>
      <c r="D796" s="297"/>
      <c r="E796" s="297"/>
      <c r="F796" s="297"/>
      <c r="G796" s="298"/>
      <c r="H796" s="75"/>
      <c r="I796" s="116"/>
      <c r="J796" s="186"/>
      <c r="K796" s="183"/>
      <c r="L796" s="55"/>
    </row>
    <row r="797" spans="2:13" s="40" customFormat="1" ht="9.4499999999999993" customHeight="1">
      <c r="B797" s="73">
        <v>87263</v>
      </c>
      <c r="C797" s="296" t="s">
        <v>478</v>
      </c>
      <c r="D797" s="297"/>
      <c r="E797" s="297"/>
      <c r="F797" s="297"/>
      <c r="G797" s="298"/>
      <c r="H797" s="156" t="s">
        <v>13</v>
      </c>
      <c r="I797" s="116">
        <v>2.72</v>
      </c>
      <c r="J797" s="162"/>
      <c r="K797" s="183"/>
      <c r="L797" s="55"/>
    </row>
    <row r="798" spans="2:13" s="40" customFormat="1" ht="9.4499999999999993" customHeight="1">
      <c r="B798" s="73" t="s">
        <v>479</v>
      </c>
      <c r="C798" s="296" t="s">
        <v>504</v>
      </c>
      <c r="D798" s="297"/>
      <c r="E798" s="297"/>
      <c r="F798" s="297"/>
      <c r="G798" s="298"/>
      <c r="H798" s="156"/>
      <c r="I798" s="116"/>
      <c r="J798" s="162"/>
      <c r="K798" s="163"/>
      <c r="L798" s="55"/>
    </row>
    <row r="799" spans="2:13" s="40" customFormat="1" ht="9.4499999999999993" customHeight="1">
      <c r="B799" s="73" t="s">
        <v>372</v>
      </c>
      <c r="C799" s="296" t="s">
        <v>371</v>
      </c>
      <c r="D799" s="297"/>
      <c r="E799" s="297"/>
      <c r="F799" s="297"/>
      <c r="G799" s="298"/>
      <c r="H799" s="156" t="s">
        <v>8</v>
      </c>
      <c r="I799" s="116">
        <v>1</v>
      </c>
      <c r="J799" s="162"/>
      <c r="K799" s="183"/>
      <c r="L799" s="184"/>
      <c r="M799" s="184"/>
    </row>
    <row r="800" spans="2:13" s="40" customFormat="1" ht="9.4499999999999993" customHeight="1">
      <c r="B800" s="73" t="s">
        <v>48</v>
      </c>
      <c r="C800" s="296" t="s">
        <v>251</v>
      </c>
      <c r="D800" s="297"/>
      <c r="E800" s="297"/>
      <c r="F800" s="297"/>
      <c r="G800" s="298"/>
      <c r="H800" s="156"/>
      <c r="I800" s="116"/>
      <c r="J800" s="162"/>
      <c r="K800" s="163"/>
      <c r="L800" s="55"/>
    </row>
    <row r="801" spans="2:13" s="40" customFormat="1" ht="9.4499999999999993" customHeight="1">
      <c r="B801" s="73">
        <v>150212</v>
      </c>
      <c r="C801" s="296" t="s">
        <v>247</v>
      </c>
      <c r="D801" s="297"/>
      <c r="E801" s="297"/>
      <c r="F801" s="297"/>
      <c r="G801" s="298"/>
      <c r="H801" s="156" t="s">
        <v>13</v>
      </c>
      <c r="I801" s="116">
        <v>4.6100000000000003</v>
      </c>
      <c r="J801" s="162"/>
      <c r="K801" s="183"/>
      <c r="L801" s="55"/>
    </row>
    <row r="802" spans="2:13" s="40" customFormat="1" ht="9.4499999999999993" customHeight="1">
      <c r="B802" s="73" t="s">
        <v>39</v>
      </c>
      <c r="C802" s="296" t="s">
        <v>373</v>
      </c>
      <c r="D802" s="297"/>
      <c r="E802" s="297"/>
      <c r="F802" s="297"/>
      <c r="G802" s="298"/>
      <c r="H802" s="156"/>
      <c r="I802" s="116"/>
      <c r="J802" s="162"/>
      <c r="K802" s="163"/>
      <c r="L802" s="55"/>
    </row>
    <row r="803" spans="2:13" s="40" customFormat="1" ht="9.4499999999999993" customHeight="1">
      <c r="B803" s="73">
        <v>130405</v>
      </c>
      <c r="C803" s="296" t="s">
        <v>327</v>
      </c>
      <c r="D803" s="297"/>
      <c r="E803" s="297"/>
      <c r="F803" s="297"/>
      <c r="G803" s="298"/>
      <c r="H803" s="156" t="s">
        <v>18</v>
      </c>
      <c r="I803" s="116">
        <v>0.92</v>
      </c>
      <c r="J803" s="162"/>
      <c r="K803" s="183"/>
      <c r="L803" s="76"/>
    </row>
    <row r="804" spans="2:13" s="40" customFormat="1" ht="9.4499999999999993" customHeight="1">
      <c r="B804" s="73" t="s">
        <v>39</v>
      </c>
      <c r="C804" s="296">
        <v>0.92</v>
      </c>
      <c r="D804" s="297"/>
      <c r="E804" s="297"/>
      <c r="F804" s="297"/>
      <c r="G804" s="298"/>
      <c r="H804" s="156"/>
      <c r="I804" s="116"/>
      <c r="J804" s="162"/>
      <c r="K804" s="163"/>
      <c r="L804" s="76"/>
    </row>
    <row r="805" spans="2:13" s="40" customFormat="1" ht="9.4499999999999993" customHeight="1">
      <c r="B805" s="73" t="s">
        <v>375</v>
      </c>
      <c r="C805" s="296" t="s">
        <v>374</v>
      </c>
      <c r="D805" s="297"/>
      <c r="E805" s="297"/>
      <c r="F805" s="297"/>
      <c r="G805" s="298"/>
      <c r="H805" s="156" t="s">
        <v>26</v>
      </c>
      <c r="I805" s="116">
        <v>1</v>
      </c>
      <c r="J805" s="162"/>
      <c r="K805" s="183"/>
      <c r="L805" s="234"/>
    </row>
    <row r="806" spans="2:13" s="40" customFormat="1" ht="9.4499999999999993" customHeight="1">
      <c r="B806" s="73" t="s">
        <v>39</v>
      </c>
      <c r="C806" s="296" t="s">
        <v>376</v>
      </c>
      <c r="D806" s="297"/>
      <c r="E806" s="297"/>
      <c r="F806" s="297"/>
      <c r="G806" s="298"/>
      <c r="H806" s="156"/>
      <c r="I806" s="116"/>
      <c r="J806" s="162"/>
      <c r="K806" s="163"/>
      <c r="L806" s="76"/>
    </row>
    <row r="807" spans="2:13" s="40" customFormat="1" ht="9.4499999999999993" customHeight="1">
      <c r="B807" s="73" t="s">
        <v>378</v>
      </c>
      <c r="C807" s="296" t="s">
        <v>377</v>
      </c>
      <c r="D807" s="297"/>
      <c r="E807" s="297"/>
      <c r="F807" s="297"/>
      <c r="G807" s="298"/>
      <c r="H807" s="156" t="s">
        <v>26</v>
      </c>
      <c r="I807" s="116">
        <v>1</v>
      </c>
      <c r="J807" s="162"/>
      <c r="K807" s="183"/>
      <c r="L807" s="234"/>
      <c r="M807" s="295"/>
    </row>
    <row r="808" spans="2:13" s="40" customFormat="1" ht="9.4499999999999993" customHeight="1">
      <c r="B808" s="73" t="s">
        <v>39</v>
      </c>
      <c r="C808" s="296" t="s">
        <v>376</v>
      </c>
      <c r="D808" s="297"/>
      <c r="E808" s="297"/>
      <c r="F808" s="297"/>
      <c r="G808" s="298"/>
      <c r="H808" s="156"/>
      <c r="I808" s="116"/>
      <c r="J808" s="162"/>
      <c r="K808" s="163"/>
      <c r="L808" s="76"/>
    </row>
    <row r="809" spans="2:13" s="40" customFormat="1" ht="9.4499999999999993" customHeight="1">
      <c r="B809" s="73">
        <v>90953</v>
      </c>
      <c r="C809" s="296" t="s">
        <v>253</v>
      </c>
      <c r="D809" s="297"/>
      <c r="E809" s="297"/>
      <c r="F809" s="297"/>
      <c r="G809" s="298"/>
      <c r="H809" s="156" t="s">
        <v>8</v>
      </c>
      <c r="I809" s="116">
        <v>1</v>
      </c>
      <c r="J809" s="162"/>
      <c r="K809" s="183"/>
      <c r="L809" s="55"/>
    </row>
    <row r="810" spans="2:13" s="40" customFormat="1" ht="9.4499999999999993" customHeight="1">
      <c r="B810" s="73" t="s">
        <v>39</v>
      </c>
      <c r="C810" s="296"/>
      <c r="D810" s="297"/>
      <c r="E810" s="297"/>
      <c r="F810" s="297"/>
      <c r="G810" s="298"/>
      <c r="H810" s="156"/>
      <c r="I810" s="116"/>
      <c r="J810" s="162"/>
      <c r="K810" s="163"/>
      <c r="L810" s="55"/>
    </row>
    <row r="811" spans="2:13" s="40" customFormat="1" ht="9.4499999999999993" customHeight="1">
      <c r="B811" s="73">
        <v>90790</v>
      </c>
      <c r="C811" s="296" t="s">
        <v>254</v>
      </c>
      <c r="D811" s="297"/>
      <c r="E811" s="297"/>
      <c r="F811" s="297"/>
      <c r="G811" s="298"/>
      <c r="H811" s="156" t="s">
        <v>8</v>
      </c>
      <c r="I811" s="116">
        <v>1</v>
      </c>
      <c r="J811" s="162"/>
      <c r="K811" s="183"/>
      <c r="L811" s="55"/>
    </row>
    <row r="812" spans="2:13" s="40" customFormat="1" ht="9.4499999999999993" customHeight="1">
      <c r="B812" s="73" t="s">
        <v>39</v>
      </c>
      <c r="C812" s="296"/>
      <c r="D812" s="297"/>
      <c r="E812" s="297"/>
      <c r="F812" s="297"/>
      <c r="G812" s="298"/>
      <c r="H812" s="156"/>
      <c r="I812" s="116"/>
      <c r="J812" s="162"/>
      <c r="K812" s="163"/>
      <c r="L812" s="55"/>
    </row>
    <row r="813" spans="2:13" s="40" customFormat="1" ht="9.4499999999999993" customHeight="1">
      <c r="B813" s="73">
        <v>90701</v>
      </c>
      <c r="C813" s="296" t="s">
        <v>343</v>
      </c>
      <c r="D813" s="297"/>
      <c r="E813" s="297"/>
      <c r="F813" s="297"/>
      <c r="G813" s="298"/>
      <c r="H813" s="156" t="s">
        <v>8</v>
      </c>
      <c r="I813" s="116">
        <v>1</v>
      </c>
      <c r="J813" s="162"/>
      <c r="K813" s="183"/>
      <c r="L813" s="55"/>
    </row>
    <row r="814" spans="2:13" s="40" customFormat="1" ht="9.4499999999999993" customHeight="1">
      <c r="B814" s="73" t="s">
        <v>39</v>
      </c>
      <c r="C814" s="296"/>
      <c r="D814" s="297"/>
      <c r="E814" s="297"/>
      <c r="F814" s="297"/>
      <c r="G814" s="298"/>
      <c r="H814" s="156"/>
      <c r="I814" s="116"/>
      <c r="J814" s="162"/>
      <c r="K814" s="163"/>
      <c r="L814" s="55"/>
    </row>
    <row r="815" spans="2:13" s="40" customFormat="1" ht="9.4499999999999993" customHeight="1">
      <c r="B815" s="73">
        <v>90760</v>
      </c>
      <c r="C815" s="296" t="s">
        <v>256</v>
      </c>
      <c r="D815" s="297"/>
      <c r="E815" s="297"/>
      <c r="F815" s="297"/>
      <c r="G815" s="298"/>
      <c r="H815" s="156" t="s">
        <v>8</v>
      </c>
      <c r="I815" s="116">
        <v>1</v>
      </c>
      <c r="J815" s="162"/>
      <c r="K815" s="183"/>
      <c r="L815" s="55"/>
    </row>
    <row r="816" spans="2:13" s="40" customFormat="1" ht="9.4499999999999993" customHeight="1">
      <c r="B816" s="73" t="s">
        <v>39</v>
      </c>
      <c r="C816" s="296"/>
      <c r="D816" s="297"/>
      <c r="E816" s="297"/>
      <c r="F816" s="297"/>
      <c r="G816" s="298"/>
      <c r="H816" s="156"/>
      <c r="I816" s="116"/>
      <c r="J816" s="162"/>
      <c r="K816" s="163"/>
      <c r="L816" s="55"/>
    </row>
    <row r="817" spans="2:12" s="40" customFormat="1" ht="9.4499999999999993" customHeight="1">
      <c r="B817" s="73" t="s">
        <v>379</v>
      </c>
      <c r="C817" s="296" t="s">
        <v>380</v>
      </c>
      <c r="D817" s="297"/>
      <c r="E817" s="297"/>
      <c r="F817" s="297"/>
      <c r="G817" s="298"/>
      <c r="H817" s="156" t="s">
        <v>8</v>
      </c>
      <c r="I817" s="116">
        <v>1</v>
      </c>
      <c r="J817" s="162"/>
      <c r="K817" s="183"/>
      <c r="L817" s="55"/>
    </row>
    <row r="818" spans="2:12" s="40" customFormat="1" ht="9.4499999999999993" customHeight="1">
      <c r="B818" s="73" t="s">
        <v>381</v>
      </c>
      <c r="C818" s="296"/>
      <c r="D818" s="297"/>
      <c r="E818" s="297"/>
      <c r="F818" s="297"/>
      <c r="G818" s="298"/>
      <c r="H818" s="156"/>
      <c r="I818" s="116"/>
      <c r="J818" s="162"/>
      <c r="K818" s="163"/>
      <c r="L818" s="55"/>
    </row>
    <row r="819" spans="2:12" s="40" customFormat="1" ht="9.4499999999999993" customHeight="1">
      <c r="B819" s="155"/>
      <c r="C819" s="296"/>
      <c r="D819" s="297"/>
      <c r="E819" s="297"/>
      <c r="F819" s="297"/>
      <c r="G819" s="298"/>
      <c r="H819" s="299" t="s">
        <v>216</v>
      </c>
      <c r="I819" s="300"/>
      <c r="J819" s="301"/>
      <c r="K819" s="302"/>
      <c r="L819" s="55"/>
    </row>
    <row r="820" spans="2:12" s="40" customFormat="1" ht="9.4499999999999993" customHeight="1">
      <c r="B820" s="152"/>
      <c r="C820" s="321" t="s">
        <v>385</v>
      </c>
      <c r="D820" s="322"/>
      <c r="E820" s="322"/>
      <c r="F820" s="322"/>
      <c r="G820" s="323"/>
      <c r="H820" s="153"/>
      <c r="I820" s="154"/>
      <c r="J820" s="175"/>
      <c r="K820" s="176"/>
      <c r="L820" s="55"/>
    </row>
    <row r="821" spans="2:12" s="40" customFormat="1" ht="9.4499999999999993" customHeight="1">
      <c r="B821" s="178"/>
      <c r="C821" s="296" t="s">
        <v>508</v>
      </c>
      <c r="D821" s="297"/>
      <c r="E821" s="297"/>
      <c r="F821" s="297"/>
      <c r="G821" s="298"/>
      <c r="H821" s="150"/>
      <c r="I821" s="151"/>
      <c r="J821" s="162"/>
      <c r="K821" s="163"/>
      <c r="L821" s="55"/>
    </row>
    <row r="822" spans="2:12" s="40" customFormat="1" ht="9.4499999999999993" customHeight="1">
      <c r="B822" s="73">
        <v>110101</v>
      </c>
      <c r="C822" s="296" t="s">
        <v>226</v>
      </c>
      <c r="D822" s="297"/>
      <c r="E822" s="297"/>
      <c r="F822" s="297"/>
      <c r="G822" s="298"/>
      <c r="H822" s="74" t="s">
        <v>13</v>
      </c>
      <c r="I822" s="115">
        <v>19.93</v>
      </c>
      <c r="J822" s="162"/>
      <c r="K822" s="183"/>
      <c r="L822" s="55"/>
    </row>
    <row r="823" spans="2:12" s="40" customFormat="1" ht="9.4499999999999993" customHeight="1">
      <c r="B823" s="73" t="s">
        <v>39</v>
      </c>
      <c r="C823" s="296" t="s">
        <v>506</v>
      </c>
      <c r="D823" s="297"/>
      <c r="E823" s="297"/>
      <c r="F823" s="297"/>
      <c r="G823" s="298"/>
      <c r="H823" s="74"/>
      <c r="I823" s="115"/>
      <c r="J823" s="162"/>
      <c r="K823" s="163"/>
      <c r="L823" s="55"/>
    </row>
    <row r="824" spans="2:12" s="40" customFormat="1" ht="9.4499999999999993" customHeight="1">
      <c r="B824" s="73">
        <v>110108</v>
      </c>
      <c r="C824" s="296" t="s">
        <v>227</v>
      </c>
      <c r="D824" s="297"/>
      <c r="E824" s="297"/>
      <c r="F824" s="297"/>
      <c r="G824" s="298"/>
      <c r="H824" s="74" t="s">
        <v>13</v>
      </c>
      <c r="I824" s="115">
        <v>19.93</v>
      </c>
      <c r="J824" s="160"/>
      <c r="K824" s="183"/>
      <c r="L824" s="55"/>
    </row>
    <row r="825" spans="2:12" s="40" customFormat="1" ht="9.4499999999999993" customHeight="1">
      <c r="B825" s="73" t="s">
        <v>39</v>
      </c>
      <c r="C825" s="296" t="s">
        <v>506</v>
      </c>
      <c r="D825" s="297"/>
      <c r="E825" s="297"/>
      <c r="F825" s="297"/>
      <c r="G825" s="298"/>
      <c r="H825" s="74"/>
      <c r="I825" s="115"/>
      <c r="J825" s="162"/>
      <c r="K825" s="163"/>
      <c r="L825" s="55"/>
    </row>
    <row r="826" spans="2:12" s="40" customFormat="1" ht="9.4499999999999993" customHeight="1">
      <c r="B826" s="73">
        <v>150115</v>
      </c>
      <c r="C826" s="296" t="s">
        <v>237</v>
      </c>
      <c r="D826" s="297"/>
      <c r="E826" s="297"/>
      <c r="F826" s="297"/>
      <c r="G826" s="298"/>
      <c r="H826" s="156" t="s">
        <v>13</v>
      </c>
      <c r="I826" s="116">
        <v>2.72</v>
      </c>
      <c r="J826" s="162"/>
      <c r="K826" s="183"/>
      <c r="L826" s="55"/>
    </row>
    <row r="827" spans="2:12" s="40" customFormat="1" ht="9.4499999999999993" customHeight="1">
      <c r="B827" s="73" t="s">
        <v>39</v>
      </c>
      <c r="C827" s="296" t="s">
        <v>370</v>
      </c>
      <c r="D827" s="297"/>
      <c r="E827" s="297"/>
      <c r="F827" s="297"/>
      <c r="G827" s="298"/>
      <c r="H827" s="156"/>
      <c r="I827" s="116"/>
      <c r="J827" s="162"/>
      <c r="K827" s="163"/>
      <c r="L827" s="55"/>
    </row>
    <row r="828" spans="2:12" s="40" customFormat="1" ht="9.4499999999999993" customHeight="1">
      <c r="B828" s="73">
        <v>110229</v>
      </c>
      <c r="C828" s="296" t="s">
        <v>304</v>
      </c>
      <c r="D828" s="297"/>
      <c r="E828" s="297"/>
      <c r="F828" s="297"/>
      <c r="G828" s="298"/>
      <c r="H828" s="75" t="s">
        <v>13</v>
      </c>
      <c r="I828" s="116">
        <v>17.21</v>
      </c>
      <c r="J828" s="185"/>
      <c r="K828" s="183"/>
      <c r="L828" s="55"/>
    </row>
    <row r="829" spans="2:12" s="40" customFormat="1" ht="9.4499999999999993" customHeight="1">
      <c r="B829" s="86" t="s">
        <v>158</v>
      </c>
      <c r="C829" s="296" t="s">
        <v>507</v>
      </c>
      <c r="D829" s="297"/>
      <c r="E829" s="297"/>
      <c r="F829" s="297"/>
      <c r="G829" s="298"/>
      <c r="H829" s="75"/>
      <c r="I829" s="116"/>
      <c r="J829" s="186"/>
      <c r="K829" s="183"/>
      <c r="L829" s="55"/>
    </row>
    <row r="830" spans="2:12" s="40" customFormat="1" ht="9.4499999999999993" customHeight="1">
      <c r="B830" s="73">
        <v>87263</v>
      </c>
      <c r="C830" s="296" t="s">
        <v>478</v>
      </c>
      <c r="D830" s="297"/>
      <c r="E830" s="297"/>
      <c r="F830" s="297"/>
      <c r="G830" s="298"/>
      <c r="H830" s="156" t="s">
        <v>13</v>
      </c>
      <c r="I830" s="116">
        <v>2.72</v>
      </c>
      <c r="J830" s="162"/>
      <c r="K830" s="183"/>
      <c r="L830" s="55"/>
    </row>
    <row r="831" spans="2:12" s="40" customFormat="1" ht="9.4499999999999993" customHeight="1">
      <c r="B831" s="73" t="s">
        <v>479</v>
      </c>
      <c r="C831" s="296" t="s">
        <v>504</v>
      </c>
      <c r="D831" s="297"/>
      <c r="E831" s="297"/>
      <c r="F831" s="297"/>
      <c r="G831" s="298"/>
      <c r="H831" s="156"/>
      <c r="I831" s="116"/>
      <c r="J831" s="162"/>
      <c r="K831" s="163"/>
      <c r="L831" s="55"/>
    </row>
    <row r="832" spans="2:12" s="40" customFormat="1" ht="9.4499999999999993" customHeight="1">
      <c r="B832" s="73" t="s">
        <v>372</v>
      </c>
      <c r="C832" s="296" t="s">
        <v>371</v>
      </c>
      <c r="D832" s="297"/>
      <c r="E832" s="297"/>
      <c r="F832" s="297"/>
      <c r="G832" s="298"/>
      <c r="H832" s="156" t="s">
        <v>8</v>
      </c>
      <c r="I832" s="116">
        <v>1</v>
      </c>
      <c r="J832" s="162"/>
      <c r="K832" s="183"/>
      <c r="L832" s="55"/>
    </row>
    <row r="833" spans="2:12" s="40" customFormat="1" ht="9.4499999999999993" customHeight="1">
      <c r="B833" s="73" t="s">
        <v>48</v>
      </c>
      <c r="C833" s="296" t="s">
        <v>251</v>
      </c>
      <c r="D833" s="297"/>
      <c r="E833" s="297"/>
      <c r="F833" s="297"/>
      <c r="G833" s="298"/>
      <c r="H833" s="156"/>
      <c r="I833" s="116"/>
      <c r="J833" s="162"/>
      <c r="K833" s="163"/>
      <c r="L833" s="55"/>
    </row>
    <row r="834" spans="2:12" s="40" customFormat="1" ht="9.4499999999999993" customHeight="1">
      <c r="B834" s="73">
        <v>150212</v>
      </c>
      <c r="C834" s="296" t="s">
        <v>247</v>
      </c>
      <c r="D834" s="297"/>
      <c r="E834" s="297"/>
      <c r="F834" s="297"/>
      <c r="G834" s="298"/>
      <c r="H834" s="156" t="s">
        <v>13</v>
      </c>
      <c r="I834" s="116">
        <v>4.6100000000000003</v>
      </c>
      <c r="J834" s="162"/>
      <c r="K834" s="183"/>
      <c r="L834" s="55"/>
    </row>
    <row r="835" spans="2:12" s="40" customFormat="1" ht="9.4499999999999993" customHeight="1">
      <c r="B835" s="73" t="s">
        <v>39</v>
      </c>
      <c r="C835" s="296" t="s">
        <v>373</v>
      </c>
      <c r="D835" s="297"/>
      <c r="E835" s="297"/>
      <c r="F835" s="297"/>
      <c r="G835" s="298"/>
      <c r="H835" s="156"/>
      <c r="I835" s="116"/>
      <c r="J835" s="162"/>
      <c r="K835" s="163"/>
      <c r="L835" s="55"/>
    </row>
    <row r="836" spans="2:12" s="40" customFormat="1" ht="9.4499999999999993" customHeight="1">
      <c r="B836" s="73">
        <v>130405</v>
      </c>
      <c r="C836" s="296" t="s">
        <v>327</v>
      </c>
      <c r="D836" s="297"/>
      <c r="E836" s="297"/>
      <c r="F836" s="297"/>
      <c r="G836" s="298"/>
      <c r="H836" s="156" t="s">
        <v>18</v>
      </c>
      <c r="I836" s="116">
        <v>0.92</v>
      </c>
      <c r="J836" s="162"/>
      <c r="K836" s="183"/>
      <c r="L836" s="55"/>
    </row>
    <row r="837" spans="2:12" s="40" customFormat="1" ht="9.4499999999999993" customHeight="1">
      <c r="B837" s="73" t="s">
        <v>39</v>
      </c>
      <c r="C837" s="296">
        <v>0.92</v>
      </c>
      <c r="D837" s="297"/>
      <c r="E837" s="297"/>
      <c r="F837" s="297"/>
      <c r="G837" s="298"/>
      <c r="H837" s="156"/>
      <c r="I837" s="116"/>
      <c r="J837" s="162"/>
      <c r="K837" s="163"/>
      <c r="L837" s="55"/>
    </row>
    <row r="838" spans="2:12" s="40" customFormat="1" ht="9.4499999999999993" customHeight="1">
      <c r="B838" s="73" t="s">
        <v>375</v>
      </c>
      <c r="C838" s="296" t="s">
        <v>374</v>
      </c>
      <c r="D838" s="297"/>
      <c r="E838" s="297"/>
      <c r="F838" s="297"/>
      <c r="G838" s="298"/>
      <c r="H838" s="156" t="s">
        <v>26</v>
      </c>
      <c r="I838" s="116">
        <v>1</v>
      </c>
      <c r="J838" s="162"/>
      <c r="K838" s="183"/>
      <c r="L838" s="55"/>
    </row>
    <row r="839" spans="2:12" s="40" customFormat="1" ht="9.4499999999999993" customHeight="1">
      <c r="B839" s="73" t="s">
        <v>39</v>
      </c>
      <c r="C839" s="296" t="s">
        <v>376</v>
      </c>
      <c r="D839" s="297"/>
      <c r="E839" s="297"/>
      <c r="F839" s="297"/>
      <c r="G839" s="298"/>
      <c r="H839" s="156"/>
      <c r="I839" s="116"/>
      <c r="J839" s="162"/>
      <c r="K839" s="163"/>
      <c r="L839" s="55"/>
    </row>
    <row r="840" spans="2:12" s="40" customFormat="1" ht="9.4499999999999993" customHeight="1">
      <c r="B840" s="73" t="s">
        <v>378</v>
      </c>
      <c r="C840" s="296" t="s">
        <v>377</v>
      </c>
      <c r="D840" s="297"/>
      <c r="E840" s="297"/>
      <c r="F840" s="297"/>
      <c r="G840" s="298"/>
      <c r="H840" s="156" t="s">
        <v>26</v>
      </c>
      <c r="I840" s="116">
        <v>1</v>
      </c>
      <c r="J840" s="162"/>
      <c r="K840" s="183"/>
      <c r="L840" s="55"/>
    </row>
    <row r="841" spans="2:12" s="40" customFormat="1" ht="9.4499999999999993" customHeight="1">
      <c r="B841" s="73" t="s">
        <v>39</v>
      </c>
      <c r="C841" s="296" t="s">
        <v>376</v>
      </c>
      <c r="D841" s="297"/>
      <c r="E841" s="297"/>
      <c r="F841" s="297"/>
      <c r="G841" s="298"/>
      <c r="H841" s="156"/>
      <c r="I841" s="116"/>
      <c r="J841" s="162"/>
      <c r="K841" s="163"/>
      <c r="L841" s="55"/>
    </row>
    <row r="842" spans="2:12" s="40" customFormat="1" ht="9.4499999999999993" customHeight="1">
      <c r="B842" s="73">
        <v>90953</v>
      </c>
      <c r="C842" s="296" t="s">
        <v>253</v>
      </c>
      <c r="D842" s="297"/>
      <c r="E842" s="297"/>
      <c r="F842" s="297"/>
      <c r="G842" s="298"/>
      <c r="H842" s="156" t="s">
        <v>8</v>
      </c>
      <c r="I842" s="116">
        <v>1</v>
      </c>
      <c r="J842" s="162"/>
      <c r="K842" s="183"/>
      <c r="L842" s="55"/>
    </row>
    <row r="843" spans="2:12" s="40" customFormat="1" ht="9.4499999999999993" customHeight="1">
      <c r="B843" s="73" t="s">
        <v>39</v>
      </c>
      <c r="C843" s="296"/>
      <c r="D843" s="297"/>
      <c r="E843" s="297"/>
      <c r="F843" s="297"/>
      <c r="G843" s="298"/>
      <c r="H843" s="156"/>
      <c r="I843" s="116"/>
      <c r="J843" s="162"/>
      <c r="K843" s="163"/>
      <c r="L843" s="55"/>
    </row>
    <row r="844" spans="2:12" s="40" customFormat="1" ht="9.4499999999999993" customHeight="1">
      <c r="B844" s="73">
        <v>90790</v>
      </c>
      <c r="C844" s="296" t="s">
        <v>254</v>
      </c>
      <c r="D844" s="297"/>
      <c r="E844" s="297"/>
      <c r="F844" s="297"/>
      <c r="G844" s="298"/>
      <c r="H844" s="156" t="s">
        <v>8</v>
      </c>
      <c r="I844" s="116">
        <v>1</v>
      </c>
      <c r="J844" s="162"/>
      <c r="K844" s="183"/>
      <c r="L844" s="55"/>
    </row>
    <row r="845" spans="2:12" s="40" customFormat="1" ht="9.4499999999999993" customHeight="1">
      <c r="B845" s="73" t="s">
        <v>39</v>
      </c>
      <c r="C845" s="296"/>
      <c r="D845" s="297"/>
      <c r="E845" s="297"/>
      <c r="F845" s="297"/>
      <c r="G845" s="298"/>
      <c r="H845" s="156"/>
      <c r="I845" s="116"/>
      <c r="J845" s="162"/>
      <c r="K845" s="163"/>
      <c r="L845" s="55"/>
    </row>
    <row r="846" spans="2:12" s="40" customFormat="1" ht="9.4499999999999993" customHeight="1">
      <c r="B846" s="73">
        <v>90701</v>
      </c>
      <c r="C846" s="296" t="s">
        <v>343</v>
      </c>
      <c r="D846" s="297"/>
      <c r="E846" s="297"/>
      <c r="F846" s="297"/>
      <c r="G846" s="298"/>
      <c r="H846" s="156" t="s">
        <v>8</v>
      </c>
      <c r="I846" s="116">
        <v>1</v>
      </c>
      <c r="J846" s="162"/>
      <c r="K846" s="183"/>
      <c r="L846" s="55"/>
    </row>
    <row r="847" spans="2:12" s="40" customFormat="1" ht="9.4499999999999993" customHeight="1">
      <c r="B847" s="73" t="s">
        <v>39</v>
      </c>
      <c r="C847" s="296"/>
      <c r="D847" s="297"/>
      <c r="E847" s="297"/>
      <c r="F847" s="297"/>
      <c r="G847" s="298"/>
      <c r="H847" s="156"/>
      <c r="I847" s="116"/>
      <c r="J847" s="162"/>
      <c r="K847" s="163"/>
      <c r="L847" s="55"/>
    </row>
    <row r="848" spans="2:12" s="40" customFormat="1" ht="9.4499999999999993" customHeight="1">
      <c r="B848" s="73">
        <v>90760</v>
      </c>
      <c r="C848" s="296" t="s">
        <v>256</v>
      </c>
      <c r="D848" s="297"/>
      <c r="E848" s="297"/>
      <c r="F848" s="297"/>
      <c r="G848" s="298"/>
      <c r="H848" s="156" t="s">
        <v>8</v>
      </c>
      <c r="I848" s="116">
        <v>1</v>
      </c>
      <c r="J848" s="162"/>
      <c r="K848" s="183"/>
      <c r="L848" s="55"/>
    </row>
    <row r="849" spans="2:12" s="40" customFormat="1" ht="9.4499999999999993" customHeight="1">
      <c r="B849" s="73" t="s">
        <v>39</v>
      </c>
      <c r="C849" s="296"/>
      <c r="D849" s="297"/>
      <c r="E849" s="297"/>
      <c r="F849" s="297"/>
      <c r="G849" s="298"/>
      <c r="H849" s="156"/>
      <c r="I849" s="116"/>
      <c r="J849" s="162"/>
      <c r="K849" s="163"/>
      <c r="L849" s="55"/>
    </row>
    <row r="850" spans="2:12" s="40" customFormat="1" ht="9.4499999999999993" customHeight="1">
      <c r="B850" s="73" t="s">
        <v>379</v>
      </c>
      <c r="C850" s="296" t="s">
        <v>380</v>
      </c>
      <c r="D850" s="297"/>
      <c r="E850" s="297"/>
      <c r="F850" s="297"/>
      <c r="G850" s="298"/>
      <c r="H850" s="156" t="s">
        <v>8</v>
      </c>
      <c r="I850" s="116">
        <v>1</v>
      </c>
      <c r="J850" s="162"/>
      <c r="K850" s="183"/>
      <c r="L850" s="55"/>
    </row>
    <row r="851" spans="2:12" s="40" customFormat="1" ht="9.4499999999999993" customHeight="1">
      <c r="B851" s="73" t="s">
        <v>381</v>
      </c>
      <c r="C851" s="296"/>
      <c r="D851" s="297"/>
      <c r="E851" s="297"/>
      <c r="F851" s="297"/>
      <c r="G851" s="298"/>
      <c r="H851" s="156"/>
      <c r="I851" s="116"/>
      <c r="J851" s="162"/>
      <c r="K851" s="163"/>
      <c r="L851" s="55"/>
    </row>
    <row r="852" spans="2:12" s="40" customFormat="1" ht="9.4499999999999993" customHeight="1">
      <c r="B852" s="155"/>
      <c r="C852" s="296"/>
      <c r="D852" s="297"/>
      <c r="E852" s="297"/>
      <c r="F852" s="297"/>
      <c r="G852" s="298"/>
      <c r="H852" s="299" t="s">
        <v>216</v>
      </c>
      <c r="I852" s="300"/>
      <c r="J852" s="301"/>
      <c r="K852" s="302"/>
      <c r="L852" s="55"/>
    </row>
    <row r="853" spans="2:12" s="40" customFormat="1" ht="9.4499999999999993" customHeight="1">
      <c r="B853" s="152"/>
      <c r="C853" s="321" t="s">
        <v>389</v>
      </c>
      <c r="D853" s="322"/>
      <c r="E853" s="322"/>
      <c r="F853" s="322"/>
      <c r="G853" s="323"/>
      <c r="H853" s="153"/>
      <c r="I853" s="154"/>
      <c r="J853" s="175"/>
      <c r="K853" s="176"/>
      <c r="L853" s="55"/>
    </row>
    <row r="854" spans="2:12" s="40" customFormat="1" ht="9.4499999999999993" customHeight="1">
      <c r="B854" s="178"/>
      <c r="C854" s="296" t="s">
        <v>508</v>
      </c>
      <c r="D854" s="297"/>
      <c r="E854" s="297"/>
      <c r="F854" s="297"/>
      <c r="G854" s="298"/>
      <c r="H854" s="150"/>
      <c r="I854" s="151"/>
      <c r="J854" s="162"/>
      <c r="K854" s="163"/>
      <c r="L854" s="55"/>
    </row>
    <row r="855" spans="2:12" s="40" customFormat="1" ht="9.4499999999999993" customHeight="1">
      <c r="B855" s="73">
        <v>110101</v>
      </c>
      <c r="C855" s="296" t="s">
        <v>226</v>
      </c>
      <c r="D855" s="297"/>
      <c r="E855" s="297"/>
      <c r="F855" s="297"/>
      <c r="G855" s="298"/>
      <c r="H855" s="74" t="s">
        <v>13</v>
      </c>
      <c r="I855" s="115">
        <v>19.93</v>
      </c>
      <c r="J855" s="162"/>
      <c r="K855" s="183"/>
      <c r="L855" s="55"/>
    </row>
    <row r="856" spans="2:12" s="40" customFormat="1" ht="9.4499999999999993" customHeight="1">
      <c r="B856" s="73" t="s">
        <v>39</v>
      </c>
      <c r="C856" s="296" t="s">
        <v>506</v>
      </c>
      <c r="D856" s="297"/>
      <c r="E856" s="297"/>
      <c r="F856" s="297"/>
      <c r="G856" s="298"/>
      <c r="H856" s="74"/>
      <c r="I856" s="115"/>
      <c r="J856" s="162"/>
      <c r="K856" s="163"/>
      <c r="L856" s="55"/>
    </row>
    <row r="857" spans="2:12" s="40" customFormat="1" ht="9.4499999999999993" customHeight="1">
      <c r="B857" s="73">
        <v>110108</v>
      </c>
      <c r="C857" s="296" t="s">
        <v>227</v>
      </c>
      <c r="D857" s="297"/>
      <c r="E857" s="297"/>
      <c r="F857" s="297"/>
      <c r="G857" s="298"/>
      <c r="H857" s="74" t="s">
        <v>13</v>
      </c>
      <c r="I857" s="115">
        <v>19.93</v>
      </c>
      <c r="J857" s="160"/>
      <c r="K857" s="183"/>
      <c r="L857" s="55"/>
    </row>
    <row r="858" spans="2:12" s="40" customFormat="1" ht="9.4499999999999993" customHeight="1">
      <c r="B858" s="73" t="s">
        <v>39</v>
      </c>
      <c r="C858" s="296" t="s">
        <v>506</v>
      </c>
      <c r="D858" s="297"/>
      <c r="E858" s="297"/>
      <c r="F858" s="297"/>
      <c r="G858" s="298"/>
      <c r="H858" s="74"/>
      <c r="I858" s="115"/>
      <c r="J858" s="162"/>
      <c r="K858" s="163"/>
      <c r="L858" s="55"/>
    </row>
    <row r="859" spans="2:12" s="40" customFormat="1" ht="9.4499999999999993" customHeight="1">
      <c r="B859" s="73">
        <v>150115</v>
      </c>
      <c r="C859" s="296" t="s">
        <v>237</v>
      </c>
      <c r="D859" s="297"/>
      <c r="E859" s="297"/>
      <c r="F859" s="297"/>
      <c r="G859" s="298"/>
      <c r="H859" s="156" t="s">
        <v>13</v>
      </c>
      <c r="I859" s="116">
        <v>19.93</v>
      </c>
      <c r="J859" s="162"/>
      <c r="K859" s="183"/>
      <c r="L859" s="55"/>
    </row>
    <row r="860" spans="2:12" s="40" customFormat="1" ht="9.4499999999999993" customHeight="1">
      <c r="B860" s="73" t="s">
        <v>39</v>
      </c>
      <c r="C860" s="296" t="s">
        <v>506</v>
      </c>
      <c r="D860" s="297"/>
      <c r="E860" s="297"/>
      <c r="F860" s="297"/>
      <c r="G860" s="298"/>
      <c r="H860" s="156"/>
      <c r="I860" s="116"/>
      <c r="J860" s="162"/>
      <c r="K860" s="163"/>
      <c r="L860" s="55"/>
    </row>
    <row r="861" spans="2:12" s="40" customFormat="1" ht="9.4499999999999993" customHeight="1">
      <c r="B861" s="73">
        <v>87263</v>
      </c>
      <c r="C861" s="296" t="s">
        <v>478</v>
      </c>
      <c r="D861" s="297"/>
      <c r="E861" s="297"/>
      <c r="F861" s="297"/>
      <c r="G861" s="298"/>
      <c r="H861" s="156" t="s">
        <v>13</v>
      </c>
      <c r="I861" s="116">
        <v>2.72</v>
      </c>
      <c r="J861" s="162"/>
      <c r="K861" s="183"/>
      <c r="L861" s="55"/>
    </row>
    <row r="862" spans="2:12" s="40" customFormat="1" ht="9.4499999999999993" customHeight="1">
      <c r="B862" s="73" t="s">
        <v>479</v>
      </c>
      <c r="C862" s="296" t="s">
        <v>504</v>
      </c>
      <c r="D862" s="297"/>
      <c r="E862" s="297"/>
      <c r="F862" s="297"/>
      <c r="G862" s="298"/>
      <c r="H862" s="156"/>
      <c r="I862" s="116"/>
      <c r="J862" s="162"/>
      <c r="K862" s="163"/>
      <c r="L862" s="55"/>
    </row>
    <row r="863" spans="2:12" s="40" customFormat="1" ht="9.4499999999999993" customHeight="1">
      <c r="B863" s="73" t="s">
        <v>134</v>
      </c>
      <c r="C863" s="296" t="s">
        <v>278</v>
      </c>
      <c r="D863" s="297"/>
      <c r="E863" s="297"/>
      <c r="F863" s="297"/>
      <c r="G863" s="298"/>
      <c r="H863" s="156" t="s">
        <v>8</v>
      </c>
      <c r="I863" s="116">
        <v>2</v>
      </c>
      <c r="J863" s="162"/>
      <c r="K863" s="183"/>
      <c r="L863" s="55"/>
    </row>
    <row r="864" spans="2:12" s="40" customFormat="1" ht="9.4499999999999993" customHeight="1">
      <c r="B864" s="73" t="s">
        <v>48</v>
      </c>
      <c r="C864" s="296" t="s">
        <v>251</v>
      </c>
      <c r="D864" s="297"/>
      <c r="E864" s="297"/>
      <c r="F864" s="297"/>
      <c r="G864" s="298"/>
      <c r="H864" s="156"/>
      <c r="I864" s="116"/>
      <c r="J864" s="162"/>
      <c r="K864" s="163"/>
      <c r="L864" s="55"/>
    </row>
    <row r="865" spans="2:12" s="40" customFormat="1" ht="9.4499999999999993" customHeight="1">
      <c r="B865" s="73">
        <v>150212</v>
      </c>
      <c r="C865" s="296" t="s">
        <v>247</v>
      </c>
      <c r="D865" s="297"/>
      <c r="E865" s="297"/>
      <c r="F865" s="297"/>
      <c r="G865" s="298"/>
      <c r="H865" s="156" t="s">
        <v>13</v>
      </c>
      <c r="I865" s="116">
        <v>8.4</v>
      </c>
      <c r="J865" s="162"/>
      <c r="K865" s="183"/>
      <c r="L865" s="55"/>
    </row>
    <row r="866" spans="2:12" s="40" customFormat="1" ht="9.4499999999999993" customHeight="1">
      <c r="B866" s="73" t="s">
        <v>39</v>
      </c>
      <c r="C866" s="296" t="s">
        <v>390</v>
      </c>
      <c r="D866" s="297"/>
      <c r="E866" s="297"/>
      <c r="F866" s="297"/>
      <c r="G866" s="298"/>
      <c r="H866" s="156"/>
      <c r="I866" s="116"/>
      <c r="J866" s="162"/>
      <c r="K866" s="163"/>
      <c r="L866" s="55"/>
    </row>
    <row r="867" spans="2:12" s="40" customFormat="1" ht="9.4499999999999993" customHeight="1">
      <c r="B867" s="73">
        <v>90953</v>
      </c>
      <c r="C867" s="296" t="s">
        <v>253</v>
      </c>
      <c r="D867" s="297"/>
      <c r="E867" s="297"/>
      <c r="F867" s="297"/>
      <c r="G867" s="298"/>
      <c r="H867" s="156" t="s">
        <v>8</v>
      </c>
      <c r="I867" s="116">
        <v>1</v>
      </c>
      <c r="J867" s="162"/>
      <c r="K867" s="183"/>
      <c r="L867" s="55"/>
    </row>
    <row r="868" spans="2:12" s="40" customFormat="1" ht="9.4499999999999993" customHeight="1">
      <c r="B868" s="73" t="s">
        <v>39</v>
      </c>
      <c r="C868" s="296"/>
      <c r="D868" s="297"/>
      <c r="E868" s="297"/>
      <c r="F868" s="297"/>
      <c r="G868" s="298"/>
      <c r="H868" s="156"/>
      <c r="I868" s="116"/>
      <c r="J868" s="162"/>
      <c r="K868" s="163"/>
      <c r="L868" s="55"/>
    </row>
    <row r="869" spans="2:12" s="40" customFormat="1" ht="9.4499999999999993" customHeight="1">
      <c r="B869" s="73">
        <v>90790</v>
      </c>
      <c r="C869" s="296" t="s">
        <v>254</v>
      </c>
      <c r="D869" s="297"/>
      <c r="E869" s="297"/>
      <c r="F869" s="297"/>
      <c r="G869" s="298"/>
      <c r="H869" s="156" t="s">
        <v>8</v>
      </c>
      <c r="I869" s="116">
        <v>1</v>
      </c>
      <c r="J869" s="162"/>
      <c r="K869" s="183"/>
      <c r="L869" s="55"/>
    </row>
    <row r="870" spans="2:12" s="40" customFormat="1" ht="9.4499999999999993" customHeight="1">
      <c r="B870" s="73" t="s">
        <v>39</v>
      </c>
      <c r="C870" s="296"/>
      <c r="D870" s="297"/>
      <c r="E870" s="297"/>
      <c r="F870" s="297"/>
      <c r="G870" s="298"/>
      <c r="H870" s="156"/>
      <c r="I870" s="116"/>
      <c r="J870" s="162"/>
      <c r="K870" s="163"/>
      <c r="L870" s="55"/>
    </row>
    <row r="871" spans="2:12" s="40" customFormat="1" ht="9.4499999999999993" customHeight="1">
      <c r="B871" s="73">
        <v>90701</v>
      </c>
      <c r="C871" s="296" t="s">
        <v>343</v>
      </c>
      <c r="D871" s="297"/>
      <c r="E871" s="297"/>
      <c r="F871" s="297"/>
      <c r="G871" s="298"/>
      <c r="H871" s="156" t="s">
        <v>8</v>
      </c>
      <c r="I871" s="116">
        <v>1</v>
      </c>
      <c r="J871" s="162"/>
      <c r="K871" s="183"/>
      <c r="L871" s="55"/>
    </row>
    <row r="872" spans="2:12" s="40" customFormat="1" ht="9.4499999999999993" customHeight="1">
      <c r="B872" s="73" t="s">
        <v>39</v>
      </c>
      <c r="C872" s="296"/>
      <c r="D872" s="297"/>
      <c r="E872" s="297"/>
      <c r="F872" s="297"/>
      <c r="G872" s="298"/>
      <c r="H872" s="156"/>
      <c r="I872" s="116"/>
      <c r="J872" s="162"/>
      <c r="K872" s="163"/>
      <c r="L872" s="55"/>
    </row>
    <row r="873" spans="2:12" s="40" customFormat="1" ht="9.4499999999999993" customHeight="1">
      <c r="B873" s="73">
        <v>90760</v>
      </c>
      <c r="C873" s="296" t="s">
        <v>256</v>
      </c>
      <c r="D873" s="297"/>
      <c r="E873" s="297"/>
      <c r="F873" s="297"/>
      <c r="G873" s="298"/>
      <c r="H873" s="156" t="s">
        <v>8</v>
      </c>
      <c r="I873" s="116">
        <v>1</v>
      </c>
      <c r="J873" s="162"/>
      <c r="K873" s="183"/>
      <c r="L873" s="55"/>
    </row>
    <row r="874" spans="2:12" s="40" customFormat="1" ht="9.4499999999999993" customHeight="1">
      <c r="B874" s="73" t="s">
        <v>39</v>
      </c>
      <c r="C874" s="296"/>
      <c r="D874" s="297"/>
      <c r="E874" s="297"/>
      <c r="F874" s="297"/>
      <c r="G874" s="298"/>
      <c r="H874" s="156"/>
      <c r="I874" s="116"/>
      <c r="J874" s="162"/>
      <c r="K874" s="163"/>
      <c r="L874" s="55"/>
    </row>
    <row r="875" spans="2:12" s="40" customFormat="1" ht="9.4499999999999993" customHeight="1">
      <c r="B875" s="155"/>
      <c r="C875" s="296"/>
      <c r="D875" s="297"/>
      <c r="E875" s="297"/>
      <c r="F875" s="297"/>
      <c r="G875" s="298"/>
      <c r="H875" s="299" t="s">
        <v>216</v>
      </c>
      <c r="I875" s="300"/>
      <c r="J875" s="301"/>
      <c r="K875" s="302"/>
      <c r="L875" s="55"/>
    </row>
    <row r="876" spans="2:12" s="40" customFormat="1" ht="9.4499999999999993" customHeight="1">
      <c r="B876" s="152"/>
      <c r="C876" s="321" t="s">
        <v>235</v>
      </c>
      <c r="D876" s="322"/>
      <c r="E876" s="322"/>
      <c r="F876" s="322"/>
      <c r="G876" s="323"/>
      <c r="H876" s="153"/>
      <c r="I876" s="154"/>
      <c r="J876" s="175"/>
      <c r="K876" s="176"/>
      <c r="L876" s="55"/>
    </row>
    <row r="877" spans="2:12" s="40" customFormat="1" ht="9.4499999999999993" customHeight="1">
      <c r="B877" s="178"/>
      <c r="C877" s="296" t="s">
        <v>510</v>
      </c>
      <c r="D877" s="297"/>
      <c r="E877" s="297"/>
      <c r="F877" s="297"/>
      <c r="G877" s="298"/>
      <c r="H877" s="150"/>
      <c r="I877" s="151"/>
      <c r="J877" s="162"/>
      <c r="K877" s="163"/>
      <c r="L877" s="55"/>
    </row>
    <row r="878" spans="2:12" s="40" customFormat="1" ht="9.4499999999999993" customHeight="1">
      <c r="B878" s="73">
        <v>110101</v>
      </c>
      <c r="C878" s="296" t="s">
        <v>226</v>
      </c>
      <c r="D878" s="297"/>
      <c r="E878" s="297"/>
      <c r="F878" s="297"/>
      <c r="G878" s="298"/>
      <c r="H878" s="74" t="s">
        <v>13</v>
      </c>
      <c r="I878" s="115">
        <v>57.49</v>
      </c>
      <c r="J878" s="162"/>
      <c r="K878" s="183"/>
      <c r="L878" s="55"/>
    </row>
    <row r="879" spans="2:12" s="40" customFormat="1" ht="9.4499999999999993" customHeight="1">
      <c r="B879" s="73" t="s">
        <v>39</v>
      </c>
      <c r="C879" s="296" t="s">
        <v>509</v>
      </c>
      <c r="D879" s="297"/>
      <c r="E879" s="297"/>
      <c r="F879" s="297"/>
      <c r="G879" s="298"/>
      <c r="H879" s="74"/>
      <c r="I879" s="115"/>
      <c r="J879" s="162"/>
      <c r="K879" s="163"/>
      <c r="L879" s="55"/>
    </row>
    <row r="880" spans="2:12" s="40" customFormat="1" ht="9.4499999999999993" customHeight="1">
      <c r="B880" s="73">
        <v>110108</v>
      </c>
      <c r="C880" s="296" t="s">
        <v>227</v>
      </c>
      <c r="D880" s="297"/>
      <c r="E880" s="297"/>
      <c r="F880" s="297"/>
      <c r="G880" s="298"/>
      <c r="H880" s="74" t="s">
        <v>13</v>
      </c>
      <c r="I880" s="115">
        <v>57.49</v>
      </c>
      <c r="J880" s="160"/>
      <c r="K880" s="183"/>
      <c r="L880" s="55"/>
    </row>
    <row r="881" spans="2:12" s="40" customFormat="1" ht="9.4499999999999993" customHeight="1">
      <c r="B881" s="73" t="s">
        <v>39</v>
      </c>
      <c r="C881" s="296" t="s">
        <v>509</v>
      </c>
      <c r="D881" s="297"/>
      <c r="E881" s="297"/>
      <c r="F881" s="297"/>
      <c r="G881" s="298"/>
      <c r="H881" s="74"/>
      <c r="I881" s="115"/>
      <c r="J881" s="162"/>
      <c r="K881" s="163"/>
      <c r="L881" s="55"/>
    </row>
    <row r="882" spans="2:12" s="40" customFormat="1" ht="9.4499999999999993" customHeight="1">
      <c r="B882" s="73">
        <v>150115</v>
      </c>
      <c r="C882" s="296" t="s">
        <v>237</v>
      </c>
      <c r="D882" s="297"/>
      <c r="E882" s="297"/>
      <c r="F882" s="297"/>
      <c r="G882" s="298"/>
      <c r="H882" s="156" t="s">
        <v>13</v>
      </c>
      <c r="I882" s="116">
        <v>39.65</v>
      </c>
      <c r="J882" s="162"/>
      <c r="K882" s="183"/>
      <c r="L882" s="55"/>
    </row>
    <row r="883" spans="2:12" s="40" customFormat="1" ht="9.4499999999999993" customHeight="1">
      <c r="B883" s="73" t="s">
        <v>39</v>
      </c>
      <c r="C883" s="296" t="s">
        <v>511</v>
      </c>
      <c r="D883" s="297"/>
      <c r="E883" s="297"/>
      <c r="F883" s="297"/>
      <c r="G883" s="298"/>
      <c r="H883" s="156"/>
      <c r="I883" s="116"/>
      <c r="J883" s="162"/>
      <c r="K883" s="163"/>
      <c r="L883" s="55"/>
    </row>
    <row r="884" spans="2:12" s="40" customFormat="1" ht="9.4499999999999993" customHeight="1">
      <c r="B884" s="73">
        <v>110345</v>
      </c>
      <c r="C884" s="296" t="s">
        <v>386</v>
      </c>
      <c r="D884" s="297"/>
      <c r="E884" s="297"/>
      <c r="F884" s="297"/>
      <c r="G884" s="298"/>
      <c r="H884" s="72" t="s">
        <v>13</v>
      </c>
      <c r="I884" s="116">
        <v>27.5</v>
      </c>
      <c r="J884" s="162"/>
      <c r="K884" s="183"/>
      <c r="L884" s="55"/>
    </row>
    <row r="885" spans="2:12" s="40" customFormat="1" ht="9.4499999999999993" customHeight="1">
      <c r="B885" s="73" t="s">
        <v>158</v>
      </c>
      <c r="C885" s="296" t="s">
        <v>513</v>
      </c>
      <c r="D885" s="297"/>
      <c r="E885" s="297"/>
      <c r="F885" s="297"/>
      <c r="G885" s="298"/>
      <c r="H885" s="72"/>
      <c r="I885" s="116"/>
      <c r="J885" s="162"/>
      <c r="K885" s="183"/>
      <c r="L885" s="55"/>
    </row>
    <row r="886" spans="2:12" s="40" customFormat="1" ht="9.4499999999999993" customHeight="1">
      <c r="B886" s="155" t="s">
        <v>379</v>
      </c>
      <c r="C886" s="296" t="s">
        <v>388</v>
      </c>
      <c r="D886" s="297"/>
      <c r="E886" s="297"/>
      <c r="F886" s="297"/>
      <c r="G886" s="298"/>
      <c r="H886" s="156" t="s">
        <v>273</v>
      </c>
      <c r="I886" s="116">
        <v>8</v>
      </c>
      <c r="J886" s="162"/>
      <c r="K886" s="183"/>
      <c r="L886" s="55"/>
    </row>
    <row r="887" spans="2:12" s="40" customFormat="1" ht="9.4499999999999993" customHeight="1">
      <c r="B887" s="155" t="s">
        <v>381</v>
      </c>
      <c r="C887" s="296" t="s">
        <v>387</v>
      </c>
      <c r="D887" s="297"/>
      <c r="E887" s="297"/>
      <c r="F887" s="297"/>
      <c r="G887" s="298"/>
      <c r="H887" s="156"/>
      <c r="I887" s="116"/>
      <c r="J887" s="162"/>
      <c r="K887" s="163"/>
      <c r="L887" s="55"/>
    </row>
    <row r="888" spans="2:12" s="40" customFormat="1" ht="9.4499999999999993" customHeight="1">
      <c r="B888" s="155"/>
      <c r="C888" s="296"/>
      <c r="D888" s="297"/>
      <c r="E888" s="297"/>
      <c r="F888" s="297"/>
      <c r="G888" s="298"/>
      <c r="H888" s="330" t="s">
        <v>216</v>
      </c>
      <c r="I888" s="331"/>
      <c r="J888" s="301"/>
      <c r="K888" s="302"/>
      <c r="L888" s="55"/>
    </row>
    <row r="889" spans="2:12" s="40" customFormat="1" ht="9.4499999999999993" customHeight="1">
      <c r="B889" s="152"/>
      <c r="C889" s="321" t="s">
        <v>415</v>
      </c>
      <c r="D889" s="322"/>
      <c r="E889" s="322"/>
      <c r="F889" s="322"/>
      <c r="G889" s="323"/>
      <c r="H889" s="187"/>
      <c r="I889" s="154"/>
      <c r="J889" s="175"/>
      <c r="K889" s="176"/>
      <c r="L889" s="55"/>
    </row>
    <row r="890" spans="2:12" s="40" customFormat="1" ht="9.4499999999999993" customHeight="1">
      <c r="B890" s="178"/>
      <c r="C890" s="296" t="s">
        <v>520</v>
      </c>
      <c r="D890" s="297"/>
      <c r="E890" s="297"/>
      <c r="F890" s="297"/>
      <c r="G890" s="298"/>
      <c r="H890" s="156"/>
      <c r="I890" s="116"/>
      <c r="J890" s="162"/>
      <c r="K890" s="163"/>
      <c r="L890" s="55"/>
    </row>
    <row r="891" spans="2:12" s="40" customFormat="1" ht="9.4499999999999993" customHeight="1">
      <c r="B891" s="73">
        <v>110101</v>
      </c>
      <c r="C891" s="296" t="s">
        <v>226</v>
      </c>
      <c r="D891" s="297"/>
      <c r="E891" s="297"/>
      <c r="F891" s="297"/>
      <c r="G891" s="298"/>
      <c r="H891" s="74" t="s">
        <v>13</v>
      </c>
      <c r="I891" s="115">
        <v>448.8</v>
      </c>
      <c r="J891" s="162"/>
      <c r="K891" s="183"/>
      <c r="L891" s="76"/>
    </row>
    <row r="892" spans="2:12" s="40" customFormat="1" ht="9.4499999999999993" customHeight="1">
      <c r="B892" s="73" t="s">
        <v>39</v>
      </c>
      <c r="C892" s="296" t="s">
        <v>521</v>
      </c>
      <c r="D892" s="297"/>
      <c r="E892" s="297"/>
      <c r="F892" s="297"/>
      <c r="G892" s="298"/>
      <c r="H892" s="74"/>
      <c r="I892" s="115"/>
      <c r="J892" s="162"/>
      <c r="K892" s="163"/>
      <c r="L892" s="76"/>
    </row>
    <row r="893" spans="2:12" s="40" customFormat="1" ht="9.4499999999999993" customHeight="1">
      <c r="B893" s="73">
        <v>110108</v>
      </c>
      <c r="C893" s="296" t="s">
        <v>227</v>
      </c>
      <c r="D893" s="297"/>
      <c r="E893" s="297"/>
      <c r="F893" s="297"/>
      <c r="G893" s="298"/>
      <c r="H893" s="74" t="s">
        <v>13</v>
      </c>
      <c r="I893" s="115">
        <v>448.8</v>
      </c>
      <c r="J893" s="160"/>
      <c r="K893" s="183"/>
      <c r="L893" s="76"/>
    </row>
    <row r="894" spans="2:12" s="40" customFormat="1" ht="9.4499999999999993" customHeight="1">
      <c r="B894" s="73" t="s">
        <v>39</v>
      </c>
      <c r="C894" s="296" t="s">
        <v>521</v>
      </c>
      <c r="D894" s="297"/>
      <c r="E894" s="297"/>
      <c r="F894" s="297"/>
      <c r="G894" s="298"/>
      <c r="H894" s="74"/>
      <c r="I894" s="115"/>
      <c r="J894" s="162"/>
      <c r="K894" s="163"/>
      <c r="L894" s="76"/>
    </row>
    <row r="895" spans="2:12" s="40" customFormat="1" ht="9.4499999999999993" customHeight="1">
      <c r="B895" s="73">
        <v>150115</v>
      </c>
      <c r="C895" s="296" t="s">
        <v>237</v>
      </c>
      <c r="D895" s="297"/>
      <c r="E895" s="297"/>
      <c r="F895" s="297"/>
      <c r="G895" s="298"/>
      <c r="H895" s="156" t="s">
        <v>13</v>
      </c>
      <c r="I895" s="116">
        <v>484.26</v>
      </c>
      <c r="J895" s="162"/>
      <c r="K895" s="183"/>
      <c r="L895" s="76"/>
    </row>
    <row r="896" spans="2:12" s="40" customFormat="1" ht="9.4499999999999993" customHeight="1">
      <c r="B896" s="73" t="s">
        <v>39</v>
      </c>
      <c r="C896" s="296" t="s">
        <v>512</v>
      </c>
      <c r="D896" s="297"/>
      <c r="E896" s="297"/>
      <c r="F896" s="297"/>
      <c r="G896" s="298"/>
      <c r="H896" s="156"/>
      <c r="I896" s="116"/>
      <c r="J896" s="162"/>
      <c r="K896" s="163"/>
      <c r="L896" s="76"/>
    </row>
    <row r="897" spans="2:12" s="40" customFormat="1" ht="9.4499999999999993" customHeight="1">
      <c r="B897" s="73">
        <v>87263</v>
      </c>
      <c r="C897" s="296" t="s">
        <v>478</v>
      </c>
      <c r="D897" s="297"/>
      <c r="E897" s="297"/>
      <c r="F897" s="297"/>
      <c r="G897" s="298"/>
      <c r="H897" s="156" t="s">
        <v>13</v>
      </c>
      <c r="I897" s="116">
        <v>402.74</v>
      </c>
      <c r="J897" s="162"/>
      <c r="K897" s="183"/>
      <c r="L897" s="76"/>
    </row>
    <row r="898" spans="2:12" s="40" customFormat="1" ht="9.4499999999999993" customHeight="1">
      <c r="B898" s="73" t="s">
        <v>479</v>
      </c>
      <c r="C898" s="296" t="s">
        <v>514</v>
      </c>
      <c r="D898" s="297"/>
      <c r="E898" s="297"/>
      <c r="F898" s="297"/>
      <c r="G898" s="298"/>
      <c r="H898" s="156"/>
      <c r="I898" s="116"/>
      <c r="J898" s="162"/>
      <c r="K898" s="163"/>
      <c r="L898" s="76"/>
    </row>
    <row r="899" spans="2:12" s="40" customFormat="1" ht="9.4499999999999993" customHeight="1">
      <c r="B899" s="73" t="s">
        <v>482</v>
      </c>
      <c r="C899" s="296" t="s">
        <v>481</v>
      </c>
      <c r="D899" s="297"/>
      <c r="E899" s="297"/>
      <c r="F899" s="297"/>
      <c r="G899" s="298"/>
      <c r="H899" s="156" t="s">
        <v>18</v>
      </c>
      <c r="I899" s="116">
        <v>43.99</v>
      </c>
      <c r="J899" s="162"/>
      <c r="K899" s="183"/>
      <c r="L899" s="76"/>
    </row>
    <row r="900" spans="2:12" s="40" customFormat="1" ht="9.4499999999999993" customHeight="1">
      <c r="B900" s="73" t="s">
        <v>48</v>
      </c>
      <c r="C900" s="296" t="s">
        <v>515</v>
      </c>
      <c r="D900" s="297"/>
      <c r="E900" s="297"/>
      <c r="F900" s="297"/>
      <c r="G900" s="298"/>
      <c r="H900" s="156"/>
      <c r="I900" s="116"/>
      <c r="J900" s="162"/>
      <c r="K900" s="163"/>
      <c r="L900" s="76"/>
    </row>
    <row r="901" spans="2:12" s="40" customFormat="1" ht="9.4499999999999993" customHeight="1">
      <c r="B901" s="73" t="s">
        <v>136</v>
      </c>
      <c r="C901" s="296" t="s">
        <v>268</v>
      </c>
      <c r="D901" s="297"/>
      <c r="E901" s="297"/>
      <c r="F901" s="297"/>
      <c r="G901" s="298"/>
      <c r="H901" s="156" t="s">
        <v>8</v>
      </c>
      <c r="I901" s="116">
        <v>1</v>
      </c>
      <c r="J901" s="162"/>
      <c r="K901" s="183"/>
      <c r="L901" s="234"/>
    </row>
    <row r="902" spans="2:12" s="40" customFormat="1" ht="9.4499999999999993" customHeight="1">
      <c r="B902" s="73" t="s">
        <v>48</v>
      </c>
      <c r="C902" s="296" t="s">
        <v>391</v>
      </c>
      <c r="D902" s="297"/>
      <c r="E902" s="297"/>
      <c r="F902" s="297"/>
      <c r="G902" s="298"/>
      <c r="H902" s="156"/>
      <c r="I902" s="116"/>
      <c r="J902" s="162"/>
      <c r="K902" s="163"/>
      <c r="L902" s="76"/>
    </row>
    <row r="903" spans="2:12" s="40" customFormat="1" ht="9.4499999999999993" customHeight="1">
      <c r="B903" s="73">
        <v>140111</v>
      </c>
      <c r="C903" s="296" t="s">
        <v>244</v>
      </c>
      <c r="D903" s="297"/>
      <c r="E903" s="297"/>
      <c r="F903" s="297"/>
      <c r="G903" s="298"/>
      <c r="H903" s="156" t="s">
        <v>13</v>
      </c>
      <c r="I903" s="116">
        <v>1.2</v>
      </c>
      <c r="J903" s="162"/>
      <c r="K903" s="183"/>
      <c r="L903" s="76"/>
    </row>
    <row r="904" spans="2:12" s="40" customFormat="1" ht="9.4499999999999993" customHeight="1">
      <c r="B904" s="73" t="s">
        <v>39</v>
      </c>
      <c r="C904" s="296" t="s">
        <v>269</v>
      </c>
      <c r="D904" s="297"/>
      <c r="E904" s="297"/>
      <c r="F904" s="297"/>
      <c r="G904" s="298"/>
      <c r="H904" s="156"/>
      <c r="I904" s="116"/>
      <c r="J904" s="162"/>
      <c r="K904" s="163"/>
      <c r="L904" s="76"/>
    </row>
    <row r="905" spans="2:12" s="40" customFormat="1" ht="9.4499999999999993" customHeight="1">
      <c r="B905" s="73">
        <v>150310</v>
      </c>
      <c r="C905" s="296" t="s">
        <v>245</v>
      </c>
      <c r="D905" s="297"/>
      <c r="E905" s="297"/>
      <c r="F905" s="297"/>
      <c r="G905" s="298"/>
      <c r="H905" s="156" t="s">
        <v>13</v>
      </c>
      <c r="I905" s="116">
        <v>3.96</v>
      </c>
      <c r="J905" s="162"/>
      <c r="K905" s="183"/>
      <c r="L905" s="76"/>
    </row>
    <row r="906" spans="2:12" s="40" customFormat="1" ht="9.4499999999999993" customHeight="1">
      <c r="B906" s="73" t="s">
        <v>39</v>
      </c>
      <c r="C906" s="296" t="s">
        <v>270</v>
      </c>
      <c r="D906" s="297"/>
      <c r="E906" s="297"/>
      <c r="F906" s="297"/>
      <c r="G906" s="298"/>
      <c r="H906" s="156"/>
      <c r="I906" s="116"/>
      <c r="J906" s="162"/>
      <c r="K906" s="163"/>
      <c r="L906" s="76"/>
    </row>
    <row r="907" spans="2:12" s="40" customFormat="1" ht="9.4499999999999993" customHeight="1">
      <c r="B907" s="73" t="s">
        <v>272</v>
      </c>
      <c r="C907" s="296" t="s">
        <v>271</v>
      </c>
      <c r="D907" s="297"/>
      <c r="E907" s="297"/>
      <c r="F907" s="297"/>
      <c r="G907" s="298"/>
      <c r="H907" s="156" t="s">
        <v>273</v>
      </c>
      <c r="I907" s="116">
        <v>4</v>
      </c>
      <c r="J907" s="162"/>
      <c r="K907" s="183"/>
      <c r="L907" s="234"/>
    </row>
    <row r="908" spans="2:12" s="40" customFormat="1" ht="9.4499999999999993" customHeight="1">
      <c r="B908" s="73" t="s">
        <v>48</v>
      </c>
      <c r="C908" s="296" t="s">
        <v>274</v>
      </c>
      <c r="D908" s="297"/>
      <c r="E908" s="297"/>
      <c r="F908" s="297"/>
      <c r="G908" s="298"/>
      <c r="H908" s="156"/>
      <c r="I908" s="116"/>
      <c r="J908" s="162"/>
      <c r="K908" s="163"/>
      <c r="L908" s="55"/>
    </row>
    <row r="909" spans="2:12" s="40" customFormat="1" ht="9.4499999999999993" customHeight="1">
      <c r="B909" s="73">
        <v>130405</v>
      </c>
      <c r="C909" s="296" t="s">
        <v>327</v>
      </c>
      <c r="D909" s="297"/>
      <c r="E909" s="297"/>
      <c r="F909" s="297"/>
      <c r="G909" s="298"/>
      <c r="H909" s="156" t="s">
        <v>18</v>
      </c>
      <c r="I909" s="116">
        <v>3.6</v>
      </c>
      <c r="J909" s="162"/>
      <c r="K909" s="183"/>
      <c r="L909" s="76"/>
    </row>
    <row r="910" spans="2:12" s="40" customFormat="1" ht="9.4499999999999993" customHeight="1">
      <c r="B910" s="73" t="s">
        <v>39</v>
      </c>
      <c r="C910" s="296" t="s">
        <v>516</v>
      </c>
      <c r="D910" s="297"/>
      <c r="E910" s="297"/>
      <c r="F910" s="297"/>
      <c r="G910" s="298"/>
      <c r="H910" s="156"/>
      <c r="I910" s="116"/>
      <c r="J910" s="162"/>
      <c r="K910" s="163"/>
      <c r="L910" s="76"/>
    </row>
    <row r="911" spans="2:12" s="40" customFormat="1" ht="9.4499999999999993" customHeight="1">
      <c r="B911" s="73" t="s">
        <v>518</v>
      </c>
      <c r="C911" s="296" t="s">
        <v>517</v>
      </c>
      <c r="D911" s="297"/>
      <c r="E911" s="297"/>
      <c r="F911" s="297"/>
      <c r="G911" s="298"/>
      <c r="H911" s="74" t="s">
        <v>13</v>
      </c>
      <c r="I911" s="116">
        <v>33.619999999999997</v>
      </c>
      <c r="J911" s="162"/>
      <c r="K911" s="183"/>
      <c r="L911" s="76"/>
    </row>
    <row r="912" spans="2:12" s="40" customFormat="1" ht="9.4499999999999993" customHeight="1">
      <c r="B912" s="73" t="s">
        <v>48</v>
      </c>
      <c r="C912" s="296" t="s">
        <v>519</v>
      </c>
      <c r="D912" s="297"/>
      <c r="E912" s="297"/>
      <c r="F912" s="297"/>
      <c r="G912" s="298"/>
      <c r="H912" s="74"/>
      <c r="I912" s="116"/>
      <c r="J912" s="162"/>
      <c r="K912" s="183"/>
      <c r="L912" s="76"/>
    </row>
    <row r="913" spans="2:12" s="40" customFormat="1" ht="9.4499999999999993" customHeight="1">
      <c r="B913" s="73">
        <v>90953</v>
      </c>
      <c r="C913" s="296" t="s">
        <v>253</v>
      </c>
      <c r="D913" s="297"/>
      <c r="E913" s="297"/>
      <c r="F913" s="297"/>
      <c r="G913" s="298"/>
      <c r="H913" s="156" t="s">
        <v>8</v>
      </c>
      <c r="I913" s="116">
        <v>1</v>
      </c>
      <c r="J913" s="162"/>
      <c r="K913" s="183"/>
      <c r="L913" s="76"/>
    </row>
    <row r="914" spans="2:12" s="40" customFormat="1" ht="9.4499999999999993" customHeight="1">
      <c r="B914" s="73" t="s">
        <v>39</v>
      </c>
      <c r="C914" s="296"/>
      <c r="D914" s="297"/>
      <c r="E914" s="297"/>
      <c r="F914" s="297"/>
      <c r="G914" s="298"/>
      <c r="H914" s="156"/>
      <c r="I914" s="116"/>
      <c r="J914" s="162"/>
      <c r="K914" s="163"/>
      <c r="L914" s="76"/>
    </row>
    <row r="915" spans="2:12" s="40" customFormat="1" ht="9.4499999999999993" customHeight="1">
      <c r="B915" s="73">
        <v>90790</v>
      </c>
      <c r="C915" s="296" t="s">
        <v>254</v>
      </c>
      <c r="D915" s="297"/>
      <c r="E915" s="297"/>
      <c r="F915" s="297"/>
      <c r="G915" s="298"/>
      <c r="H915" s="156" t="s">
        <v>8</v>
      </c>
      <c r="I915" s="116">
        <v>1</v>
      </c>
      <c r="J915" s="162"/>
      <c r="K915" s="183"/>
      <c r="L915" s="76"/>
    </row>
    <row r="916" spans="2:12" s="40" customFormat="1" ht="9.4499999999999993" customHeight="1">
      <c r="B916" s="73" t="s">
        <v>39</v>
      </c>
      <c r="C916" s="296"/>
      <c r="D916" s="297"/>
      <c r="E916" s="297"/>
      <c r="F916" s="297"/>
      <c r="G916" s="298"/>
      <c r="H916" s="156"/>
      <c r="I916" s="116"/>
      <c r="J916" s="162"/>
      <c r="K916" s="163"/>
      <c r="L916" s="76"/>
    </row>
    <row r="917" spans="2:12" s="40" customFormat="1" ht="9.4499999999999993" customHeight="1">
      <c r="B917" s="73">
        <v>90702</v>
      </c>
      <c r="C917" s="296" t="s">
        <v>337</v>
      </c>
      <c r="D917" s="297"/>
      <c r="E917" s="297"/>
      <c r="F917" s="297"/>
      <c r="G917" s="298"/>
      <c r="H917" s="156" t="s">
        <v>8</v>
      </c>
      <c r="I917" s="116">
        <v>1</v>
      </c>
      <c r="J917" s="162"/>
      <c r="K917" s="183"/>
      <c r="L917" s="76"/>
    </row>
    <row r="918" spans="2:12" s="40" customFormat="1" ht="9.4499999999999993" customHeight="1">
      <c r="B918" s="73" t="s">
        <v>39</v>
      </c>
      <c r="C918" s="296"/>
      <c r="D918" s="297"/>
      <c r="E918" s="297"/>
      <c r="F918" s="297"/>
      <c r="G918" s="298"/>
      <c r="H918" s="156"/>
      <c r="I918" s="116"/>
      <c r="J918" s="162"/>
      <c r="K918" s="163"/>
      <c r="L918" s="76"/>
    </row>
    <row r="919" spans="2:12" s="40" customFormat="1" ht="9.4499999999999993" customHeight="1">
      <c r="B919" s="73">
        <v>90760</v>
      </c>
      <c r="C919" s="296" t="s">
        <v>256</v>
      </c>
      <c r="D919" s="297"/>
      <c r="E919" s="297"/>
      <c r="F919" s="297"/>
      <c r="G919" s="298"/>
      <c r="H919" s="156" t="s">
        <v>8</v>
      </c>
      <c r="I919" s="116">
        <v>1</v>
      </c>
      <c r="J919" s="162"/>
      <c r="K919" s="183"/>
      <c r="L919" s="76"/>
    </row>
    <row r="920" spans="2:12" s="40" customFormat="1" ht="9.4499999999999993" customHeight="1">
      <c r="B920" s="73" t="s">
        <v>39</v>
      </c>
      <c r="C920" s="296"/>
      <c r="D920" s="297"/>
      <c r="E920" s="297"/>
      <c r="F920" s="297"/>
      <c r="G920" s="298"/>
      <c r="H920" s="156"/>
      <c r="I920" s="116"/>
      <c r="J920" s="162"/>
      <c r="K920" s="163"/>
      <c r="L920" s="76"/>
    </row>
    <row r="921" spans="2:12" s="40" customFormat="1" ht="9.4499999999999993" customHeight="1">
      <c r="B921" s="73">
        <v>110458</v>
      </c>
      <c r="C921" s="296" t="s">
        <v>240</v>
      </c>
      <c r="D921" s="297"/>
      <c r="E921" s="297"/>
      <c r="F921" s="297"/>
      <c r="G921" s="298"/>
      <c r="H921" s="156" t="s">
        <v>18</v>
      </c>
      <c r="I921" s="116">
        <v>1.8</v>
      </c>
      <c r="J921" s="162"/>
      <c r="K921" s="183"/>
      <c r="L921" s="76"/>
    </row>
    <row r="922" spans="2:12" s="40" customFormat="1" ht="9.4499999999999993" customHeight="1">
      <c r="B922" s="73" t="s">
        <v>39</v>
      </c>
      <c r="C922" s="296" t="s">
        <v>277</v>
      </c>
      <c r="D922" s="297"/>
      <c r="E922" s="297"/>
      <c r="F922" s="297"/>
      <c r="G922" s="298"/>
      <c r="H922" s="156"/>
      <c r="I922" s="116"/>
      <c r="J922" s="162"/>
      <c r="K922" s="163"/>
      <c r="L922" s="76"/>
    </row>
    <row r="923" spans="2:12" s="40" customFormat="1" ht="9.4499999999999993" customHeight="1">
      <c r="B923" s="73">
        <v>80213</v>
      </c>
      <c r="C923" s="296" t="s">
        <v>243</v>
      </c>
      <c r="D923" s="297"/>
      <c r="E923" s="297"/>
      <c r="F923" s="297"/>
      <c r="G923" s="298"/>
      <c r="H923" s="156" t="s">
        <v>13</v>
      </c>
      <c r="I923" s="116">
        <v>2.7</v>
      </c>
      <c r="J923" s="162"/>
      <c r="K923" s="183"/>
      <c r="L923" s="76"/>
    </row>
    <row r="924" spans="2:12" s="40" customFormat="1" ht="9.4499999999999993" customHeight="1">
      <c r="B924" s="73" t="s">
        <v>39</v>
      </c>
      <c r="C924" s="296" t="s">
        <v>262</v>
      </c>
      <c r="D924" s="297"/>
      <c r="E924" s="297"/>
      <c r="F924" s="297"/>
      <c r="G924" s="298"/>
      <c r="H924" s="156"/>
      <c r="I924" s="116"/>
      <c r="J924" s="162"/>
      <c r="K924" s="163"/>
      <c r="L924" s="76"/>
    </row>
    <row r="925" spans="2:12" s="40" customFormat="1" ht="9.4499999999999993" customHeight="1">
      <c r="B925" s="73">
        <v>140111</v>
      </c>
      <c r="C925" s="296" t="s">
        <v>244</v>
      </c>
      <c r="D925" s="297"/>
      <c r="E925" s="297"/>
      <c r="F925" s="297"/>
      <c r="G925" s="298"/>
      <c r="H925" s="156" t="s">
        <v>13</v>
      </c>
      <c r="I925" s="116">
        <v>6.47</v>
      </c>
      <c r="J925" s="162"/>
      <c r="K925" s="183"/>
      <c r="L925" s="76"/>
    </row>
    <row r="926" spans="2:12" s="40" customFormat="1" ht="9.4499999999999993" customHeight="1">
      <c r="B926" s="73" t="s">
        <v>39</v>
      </c>
      <c r="C926" s="296" t="s">
        <v>262</v>
      </c>
      <c r="D926" s="297"/>
      <c r="E926" s="297"/>
      <c r="F926" s="297"/>
      <c r="G926" s="298"/>
      <c r="H926" s="156"/>
      <c r="I926" s="116"/>
      <c r="J926" s="162"/>
      <c r="K926" s="163"/>
      <c r="L926" s="76"/>
    </row>
    <row r="927" spans="2:12" s="40" customFormat="1" ht="9.4499999999999993" customHeight="1">
      <c r="B927" s="73">
        <v>80276</v>
      </c>
      <c r="C927" s="296" t="s">
        <v>258</v>
      </c>
      <c r="D927" s="297"/>
      <c r="E927" s="297"/>
      <c r="F927" s="297"/>
      <c r="G927" s="298"/>
      <c r="H927" s="156" t="s">
        <v>13</v>
      </c>
      <c r="I927" s="116">
        <v>3.05</v>
      </c>
      <c r="J927" s="162"/>
      <c r="K927" s="183"/>
      <c r="L927" s="76"/>
    </row>
    <row r="928" spans="2:12" s="40" customFormat="1" ht="9.4499999999999993" customHeight="1">
      <c r="B928" s="73" t="s">
        <v>39</v>
      </c>
      <c r="C928" s="296" t="s">
        <v>264</v>
      </c>
      <c r="D928" s="297"/>
      <c r="E928" s="297"/>
      <c r="F928" s="297"/>
      <c r="G928" s="298"/>
      <c r="H928" s="156"/>
      <c r="I928" s="116"/>
      <c r="J928" s="162"/>
      <c r="K928" s="163"/>
      <c r="L928" s="76"/>
    </row>
    <row r="929" spans="2:13" s="40" customFormat="1" ht="9.4499999999999993" customHeight="1">
      <c r="B929" s="73">
        <v>150310</v>
      </c>
      <c r="C929" s="296" t="s">
        <v>245</v>
      </c>
      <c r="D929" s="297"/>
      <c r="E929" s="297"/>
      <c r="F929" s="297"/>
      <c r="G929" s="298"/>
      <c r="H929" s="156" t="s">
        <v>13</v>
      </c>
      <c r="I929" s="116">
        <v>1.35</v>
      </c>
      <c r="J929" s="162"/>
      <c r="K929" s="183"/>
      <c r="L929" s="76"/>
    </row>
    <row r="930" spans="2:13" s="40" customFormat="1" ht="9.4499999999999993" customHeight="1">
      <c r="B930" s="73" t="s">
        <v>39</v>
      </c>
      <c r="C930" s="296" t="s">
        <v>263</v>
      </c>
      <c r="D930" s="297"/>
      <c r="E930" s="297"/>
      <c r="F930" s="297"/>
      <c r="G930" s="298"/>
      <c r="H930" s="156"/>
      <c r="I930" s="116"/>
      <c r="J930" s="162"/>
      <c r="K930" s="163"/>
      <c r="L930" s="76"/>
    </row>
    <row r="931" spans="2:13" s="40" customFormat="1" ht="9.4499999999999993" customHeight="1">
      <c r="B931" s="65"/>
      <c r="C931" s="317" t="str">
        <f>'[1]page 1'!$B$260</f>
        <v>BEBEDOUROS,LAVATORIOS E MICTORIOS PADRONIZADOS</v>
      </c>
      <c r="D931" s="318"/>
      <c r="E931" s="318"/>
      <c r="F931" s="318"/>
      <c r="G931" s="319"/>
      <c r="H931" s="68"/>
      <c r="I931" s="119"/>
      <c r="J931" s="250"/>
      <c r="K931" s="216"/>
      <c r="L931" s="55"/>
    </row>
    <row r="932" spans="2:13" s="40" customFormat="1" ht="9.4499999999999993" customHeight="1">
      <c r="B932" s="79" t="s">
        <v>109</v>
      </c>
      <c r="C932" s="320" t="s">
        <v>141</v>
      </c>
      <c r="D932" s="297"/>
      <c r="E932" s="297"/>
      <c r="F932" s="297"/>
      <c r="G932" s="298"/>
      <c r="H932" s="72" t="s">
        <v>18</v>
      </c>
      <c r="I932" s="113">
        <v>2.35</v>
      </c>
      <c r="J932" s="162"/>
      <c r="K932" s="161"/>
      <c r="L932" s="184"/>
      <c r="M932" s="293"/>
    </row>
    <row r="933" spans="2:13" s="40" customFormat="1" ht="9.4499999999999993" customHeight="1">
      <c r="B933" s="79" t="s">
        <v>143</v>
      </c>
      <c r="C933" s="320" t="s">
        <v>142</v>
      </c>
      <c r="D933" s="297"/>
      <c r="E933" s="297"/>
      <c r="F933" s="297"/>
      <c r="G933" s="298"/>
      <c r="H933" s="72" t="s">
        <v>8</v>
      </c>
      <c r="I933" s="113">
        <v>2</v>
      </c>
      <c r="J933" s="162"/>
      <c r="K933" s="161"/>
      <c r="L933" s="55"/>
    </row>
    <row r="934" spans="2:13" s="40" customFormat="1" ht="9.4499999999999993" customHeight="1">
      <c r="B934" s="73"/>
      <c r="C934" s="222"/>
      <c r="D934" s="223"/>
      <c r="E934" s="223"/>
      <c r="F934" s="223"/>
      <c r="G934" s="224"/>
      <c r="H934" s="241"/>
      <c r="I934" s="242"/>
      <c r="J934" s="162"/>
      <c r="K934" s="163"/>
      <c r="L934" s="55"/>
    </row>
    <row r="935" spans="2:13" s="40" customFormat="1" ht="9.4499999999999993" customHeight="1">
      <c r="B935" s="155"/>
      <c r="C935" s="296"/>
      <c r="D935" s="297"/>
      <c r="E935" s="297"/>
      <c r="F935" s="297"/>
      <c r="G935" s="298"/>
      <c r="H935" s="299" t="s">
        <v>216</v>
      </c>
      <c r="I935" s="300"/>
      <c r="J935" s="301"/>
      <c r="K935" s="302"/>
      <c r="L935" s="55"/>
    </row>
    <row r="936" spans="2:13" s="40" customFormat="1" ht="9.4499999999999993" customHeight="1">
      <c r="B936" s="152"/>
      <c r="C936" s="321" t="s">
        <v>404</v>
      </c>
      <c r="D936" s="322"/>
      <c r="E936" s="322"/>
      <c r="F936" s="322"/>
      <c r="G936" s="323"/>
      <c r="H936" s="187"/>
      <c r="I936" s="154"/>
      <c r="J936" s="175"/>
      <c r="K936" s="176"/>
      <c r="L936" s="55"/>
    </row>
    <row r="937" spans="2:13" s="40" customFormat="1" ht="9.4499999999999993" customHeight="1">
      <c r="B937" s="178"/>
      <c r="C937" s="296" t="s">
        <v>406</v>
      </c>
      <c r="D937" s="297"/>
      <c r="E937" s="297"/>
      <c r="F937" s="297"/>
      <c r="G937" s="298"/>
      <c r="H937" s="150"/>
      <c r="I937" s="151"/>
      <c r="J937" s="162"/>
      <c r="K937" s="163"/>
      <c r="L937" s="55"/>
    </row>
    <row r="938" spans="2:13" s="40" customFormat="1" ht="9.4499999999999993" customHeight="1">
      <c r="B938" s="73">
        <v>110101</v>
      </c>
      <c r="C938" s="296" t="s">
        <v>226</v>
      </c>
      <c r="D938" s="297"/>
      <c r="E938" s="297"/>
      <c r="F938" s="297"/>
      <c r="G938" s="298"/>
      <c r="H938" s="74" t="s">
        <v>13</v>
      </c>
      <c r="I938" s="115">
        <v>80.86</v>
      </c>
      <c r="J938" s="162"/>
      <c r="K938" s="183"/>
      <c r="L938" s="55"/>
    </row>
    <row r="939" spans="2:13" s="40" customFormat="1" ht="9.4499999999999993" customHeight="1">
      <c r="B939" s="73" t="s">
        <v>39</v>
      </c>
      <c r="C939" s="296" t="s">
        <v>407</v>
      </c>
      <c r="D939" s="297"/>
      <c r="E939" s="297"/>
      <c r="F939" s="297"/>
      <c r="G939" s="298"/>
      <c r="H939" s="74"/>
      <c r="I939" s="115"/>
      <c r="J939" s="162"/>
      <c r="K939" s="163"/>
      <c r="L939" s="55"/>
    </row>
    <row r="940" spans="2:13" s="40" customFormat="1" ht="9.4499999999999993" customHeight="1">
      <c r="B940" s="73">
        <v>110108</v>
      </c>
      <c r="C940" s="296" t="s">
        <v>227</v>
      </c>
      <c r="D940" s="297"/>
      <c r="E940" s="297"/>
      <c r="F940" s="297"/>
      <c r="G940" s="298"/>
      <c r="H940" s="74" t="s">
        <v>13</v>
      </c>
      <c r="I940" s="115">
        <v>80.86</v>
      </c>
      <c r="J940" s="160"/>
      <c r="K940" s="183"/>
      <c r="L940" s="55"/>
    </row>
    <row r="941" spans="2:13" s="40" customFormat="1" ht="9.4499999999999993" customHeight="1">
      <c r="B941" s="73" t="s">
        <v>39</v>
      </c>
      <c r="C941" s="296" t="s">
        <v>407</v>
      </c>
      <c r="D941" s="297"/>
      <c r="E941" s="297"/>
      <c r="F941" s="297"/>
      <c r="G941" s="298"/>
      <c r="H941" s="74"/>
      <c r="I941" s="115"/>
      <c r="J941" s="162"/>
      <c r="K941" s="163"/>
      <c r="L941" s="55"/>
    </row>
    <row r="942" spans="2:13" s="40" customFormat="1" ht="9.4499999999999993" customHeight="1">
      <c r="B942" s="73">
        <v>150115</v>
      </c>
      <c r="C942" s="296" t="s">
        <v>237</v>
      </c>
      <c r="D942" s="297"/>
      <c r="E942" s="297"/>
      <c r="F942" s="297"/>
      <c r="G942" s="298"/>
      <c r="H942" s="156" t="s">
        <v>13</v>
      </c>
      <c r="I942" s="116">
        <v>24.32</v>
      </c>
      <c r="J942" s="162"/>
      <c r="K942" s="183"/>
      <c r="L942" s="55"/>
    </row>
    <row r="943" spans="2:13" s="40" customFormat="1" ht="9.4499999999999993" customHeight="1">
      <c r="B943" s="73" t="s">
        <v>39</v>
      </c>
      <c r="C943" s="296" t="s">
        <v>405</v>
      </c>
      <c r="D943" s="297"/>
      <c r="E943" s="297"/>
      <c r="F943" s="297"/>
      <c r="G943" s="298"/>
      <c r="H943" s="156"/>
      <c r="I943" s="116"/>
      <c r="J943" s="162"/>
      <c r="K943" s="163"/>
      <c r="L943" s="55"/>
    </row>
    <row r="944" spans="2:13" s="40" customFormat="1" ht="9.4499999999999993" customHeight="1">
      <c r="B944" s="73">
        <v>110229</v>
      </c>
      <c r="C944" s="296" t="s">
        <v>304</v>
      </c>
      <c r="D944" s="297"/>
      <c r="E944" s="297"/>
      <c r="F944" s="297"/>
      <c r="G944" s="298"/>
      <c r="H944" s="75" t="s">
        <v>13</v>
      </c>
      <c r="I944" s="116">
        <v>56.54</v>
      </c>
      <c r="J944" s="185"/>
      <c r="K944" s="183"/>
      <c r="L944" s="55"/>
    </row>
    <row r="945" spans="2:12" s="40" customFormat="1" ht="9.4499999999999993" customHeight="1">
      <c r="B945" s="86" t="s">
        <v>158</v>
      </c>
      <c r="C945" s="296" t="s">
        <v>408</v>
      </c>
      <c r="D945" s="297"/>
      <c r="E945" s="297"/>
      <c r="F945" s="297"/>
      <c r="G945" s="298"/>
      <c r="H945" s="75"/>
      <c r="I945" s="116"/>
      <c r="J945" s="186"/>
      <c r="K945" s="183"/>
      <c r="L945" s="55"/>
    </row>
    <row r="946" spans="2:12" s="40" customFormat="1" ht="9.4499999999999993" customHeight="1">
      <c r="B946" s="73">
        <v>87263</v>
      </c>
      <c r="C946" s="296" t="s">
        <v>478</v>
      </c>
      <c r="D946" s="297"/>
      <c r="E946" s="297"/>
      <c r="F946" s="297"/>
      <c r="G946" s="298"/>
      <c r="H946" s="156" t="s">
        <v>13</v>
      </c>
      <c r="I946" s="116">
        <v>24.32</v>
      </c>
      <c r="J946" s="162"/>
      <c r="K946" s="183"/>
      <c r="L946" s="55"/>
    </row>
    <row r="947" spans="2:12" s="40" customFormat="1" ht="9.4499999999999993" customHeight="1">
      <c r="B947" s="73" t="s">
        <v>479</v>
      </c>
      <c r="C947" s="296" t="s">
        <v>491</v>
      </c>
      <c r="D947" s="297"/>
      <c r="E947" s="297"/>
      <c r="F947" s="297"/>
      <c r="G947" s="298"/>
      <c r="H947" s="156"/>
      <c r="I947" s="116"/>
      <c r="J947" s="162"/>
      <c r="K947" s="163"/>
      <c r="L947" s="55"/>
    </row>
    <row r="948" spans="2:12" s="40" customFormat="1" ht="9.4499999999999993" customHeight="1">
      <c r="B948" s="73" t="s">
        <v>134</v>
      </c>
      <c r="C948" s="296" t="s">
        <v>278</v>
      </c>
      <c r="D948" s="297"/>
      <c r="E948" s="297"/>
      <c r="F948" s="297"/>
      <c r="G948" s="298"/>
      <c r="H948" s="156" t="s">
        <v>8</v>
      </c>
      <c r="I948" s="116">
        <v>1</v>
      </c>
      <c r="J948" s="162"/>
      <c r="K948" s="183"/>
      <c r="L948" s="55"/>
    </row>
    <row r="949" spans="2:12" s="40" customFormat="1" ht="9.4499999999999993" customHeight="1">
      <c r="B949" s="73" t="s">
        <v>48</v>
      </c>
      <c r="C949" s="296" t="s">
        <v>251</v>
      </c>
      <c r="D949" s="297"/>
      <c r="E949" s="297"/>
      <c r="F949" s="297"/>
      <c r="G949" s="298"/>
      <c r="H949" s="156"/>
      <c r="I949" s="116"/>
      <c r="J949" s="162"/>
      <c r="K949" s="163"/>
      <c r="L949" s="55"/>
    </row>
    <row r="950" spans="2:12" s="40" customFormat="1" ht="9.4499999999999993" customHeight="1">
      <c r="B950" s="73">
        <v>150212</v>
      </c>
      <c r="C950" s="296" t="s">
        <v>247</v>
      </c>
      <c r="D950" s="297"/>
      <c r="E950" s="297"/>
      <c r="F950" s="297"/>
      <c r="G950" s="298"/>
      <c r="H950" s="156" t="s">
        <v>13</v>
      </c>
      <c r="I950" s="116">
        <v>4.2</v>
      </c>
      <c r="J950" s="162"/>
      <c r="K950" s="183"/>
      <c r="L950" s="55"/>
    </row>
    <row r="951" spans="2:12" s="40" customFormat="1" ht="9.4499999999999993" customHeight="1">
      <c r="B951" s="73" t="s">
        <v>39</v>
      </c>
      <c r="C951" s="296" t="s">
        <v>248</v>
      </c>
      <c r="D951" s="297"/>
      <c r="E951" s="297"/>
      <c r="F951" s="297"/>
      <c r="G951" s="298"/>
      <c r="H951" s="156"/>
      <c r="I951" s="116"/>
      <c r="J951" s="162"/>
      <c r="K951" s="163"/>
      <c r="L951" s="55"/>
    </row>
    <row r="952" spans="2:12" s="40" customFormat="1" ht="9.4499999999999993" customHeight="1">
      <c r="B952" s="73">
        <v>130405</v>
      </c>
      <c r="C952" s="296" t="s">
        <v>327</v>
      </c>
      <c r="D952" s="297"/>
      <c r="E952" s="297"/>
      <c r="F952" s="297"/>
      <c r="G952" s="298"/>
      <c r="H952" s="156" t="s">
        <v>18</v>
      </c>
      <c r="I952" s="116">
        <v>0.82</v>
      </c>
      <c r="J952" s="162"/>
      <c r="K952" s="183"/>
      <c r="L952" s="55"/>
    </row>
    <row r="953" spans="2:12" s="40" customFormat="1" ht="9.4499999999999993" customHeight="1">
      <c r="B953" s="73" t="s">
        <v>39</v>
      </c>
      <c r="C953" s="296">
        <v>0.82</v>
      </c>
      <c r="D953" s="297"/>
      <c r="E953" s="297"/>
      <c r="F953" s="297"/>
      <c r="G953" s="298"/>
      <c r="H953" s="156"/>
      <c r="I953" s="116"/>
      <c r="J953" s="162"/>
      <c r="K953" s="163"/>
      <c r="L953" s="55"/>
    </row>
    <row r="954" spans="2:12" s="40" customFormat="1" ht="9.4499999999999993" customHeight="1">
      <c r="B954" s="73">
        <v>110458</v>
      </c>
      <c r="C954" s="296" t="s">
        <v>240</v>
      </c>
      <c r="D954" s="297"/>
      <c r="E954" s="297"/>
      <c r="F954" s="297"/>
      <c r="G954" s="298"/>
      <c r="H954" s="156" t="s">
        <v>18</v>
      </c>
      <c r="I954" s="116">
        <v>3.45</v>
      </c>
      <c r="J954" s="162"/>
      <c r="K954" s="183"/>
      <c r="L954" s="55"/>
    </row>
    <row r="955" spans="2:12" s="40" customFormat="1" ht="9.4499999999999993" customHeight="1">
      <c r="B955" s="73" t="s">
        <v>39</v>
      </c>
      <c r="C955" s="296" t="s">
        <v>348</v>
      </c>
      <c r="D955" s="297"/>
      <c r="E955" s="297"/>
      <c r="F955" s="297"/>
      <c r="G955" s="298"/>
      <c r="H955" s="156"/>
      <c r="I955" s="116"/>
      <c r="J955" s="162"/>
      <c r="K955" s="163"/>
      <c r="L955" s="55"/>
    </row>
    <row r="956" spans="2:12" s="40" customFormat="1" ht="9.4499999999999993" customHeight="1">
      <c r="B956" s="73">
        <v>80213</v>
      </c>
      <c r="C956" s="296" t="s">
        <v>243</v>
      </c>
      <c r="D956" s="297"/>
      <c r="E956" s="297"/>
      <c r="F956" s="297"/>
      <c r="G956" s="298"/>
      <c r="H956" s="156" t="s">
        <v>13</v>
      </c>
      <c r="I956" s="116">
        <v>2.68</v>
      </c>
      <c r="J956" s="162"/>
      <c r="K956" s="183"/>
      <c r="L956" s="55"/>
    </row>
    <row r="957" spans="2:12" s="40" customFormat="1" ht="9.4499999999999993" customHeight="1">
      <c r="B957" s="73" t="s">
        <v>39</v>
      </c>
      <c r="C957" s="296" t="s">
        <v>357</v>
      </c>
      <c r="D957" s="297"/>
      <c r="E957" s="297"/>
      <c r="F957" s="297"/>
      <c r="G957" s="298"/>
      <c r="H957" s="156"/>
      <c r="I957" s="116"/>
      <c r="J957" s="162"/>
      <c r="K957" s="163"/>
      <c r="L957" s="55"/>
    </row>
    <row r="958" spans="2:12" s="40" customFormat="1" ht="9.4499999999999993" customHeight="1">
      <c r="B958" s="73">
        <v>140111</v>
      </c>
      <c r="C958" s="296" t="s">
        <v>244</v>
      </c>
      <c r="D958" s="297"/>
      <c r="E958" s="297"/>
      <c r="F958" s="297"/>
      <c r="G958" s="298"/>
      <c r="H958" s="156" t="s">
        <v>13</v>
      </c>
      <c r="I958" s="116">
        <v>2.68</v>
      </c>
      <c r="J958" s="162"/>
      <c r="K958" s="183"/>
      <c r="L958" s="55"/>
    </row>
    <row r="959" spans="2:12" s="40" customFormat="1" ht="9.4499999999999993" customHeight="1">
      <c r="B959" s="73" t="s">
        <v>39</v>
      </c>
      <c r="C959" s="296" t="s">
        <v>357</v>
      </c>
      <c r="D959" s="297"/>
      <c r="E959" s="297"/>
      <c r="F959" s="297"/>
      <c r="G959" s="298"/>
      <c r="H959" s="156"/>
      <c r="I959" s="116"/>
      <c r="J959" s="162"/>
      <c r="K959" s="163"/>
      <c r="L959" s="55"/>
    </row>
    <row r="960" spans="2:12" s="40" customFormat="1" ht="9.4499999999999993" customHeight="1">
      <c r="B960" s="73">
        <v>80276</v>
      </c>
      <c r="C960" s="296" t="s">
        <v>258</v>
      </c>
      <c r="D960" s="297"/>
      <c r="E960" s="297"/>
      <c r="F960" s="297"/>
      <c r="G960" s="298"/>
      <c r="H960" s="156" t="s">
        <v>13</v>
      </c>
      <c r="I960" s="116">
        <v>2.9</v>
      </c>
      <c r="J960" s="162"/>
      <c r="K960" s="183"/>
      <c r="L960" s="55"/>
    </row>
    <row r="961" spans="2:12" s="40" customFormat="1" ht="9.4499999999999993" customHeight="1">
      <c r="B961" s="73" t="s">
        <v>39</v>
      </c>
      <c r="C961" s="296" t="s">
        <v>358</v>
      </c>
      <c r="D961" s="297"/>
      <c r="E961" s="297"/>
      <c r="F961" s="297"/>
      <c r="G961" s="298"/>
      <c r="H961" s="156"/>
      <c r="I961" s="116"/>
      <c r="J961" s="162"/>
      <c r="K961" s="163"/>
      <c r="L961" s="55"/>
    </row>
    <row r="962" spans="2:12" s="40" customFormat="1" ht="9.4499999999999993" customHeight="1">
      <c r="B962" s="73">
        <v>150310</v>
      </c>
      <c r="C962" s="296" t="s">
        <v>245</v>
      </c>
      <c r="D962" s="297"/>
      <c r="E962" s="297"/>
      <c r="F962" s="297"/>
      <c r="G962" s="298"/>
      <c r="H962" s="156" t="s">
        <v>13</v>
      </c>
      <c r="I962" s="116">
        <v>2.68</v>
      </c>
      <c r="J962" s="162"/>
      <c r="K962" s="183"/>
      <c r="L962" s="55"/>
    </row>
    <row r="963" spans="2:12" s="40" customFormat="1" ht="9.4499999999999993" customHeight="1">
      <c r="B963" s="73" t="s">
        <v>39</v>
      </c>
      <c r="C963" s="296" t="s">
        <v>359</v>
      </c>
      <c r="D963" s="297"/>
      <c r="E963" s="297"/>
      <c r="F963" s="297"/>
      <c r="G963" s="298"/>
      <c r="H963" s="156"/>
      <c r="I963" s="116"/>
      <c r="J963" s="162"/>
      <c r="K963" s="163"/>
      <c r="L963" s="55"/>
    </row>
    <row r="964" spans="2:12" s="40" customFormat="1" ht="9.4499999999999993" customHeight="1">
      <c r="B964" s="73">
        <v>90953</v>
      </c>
      <c r="C964" s="296" t="s">
        <v>253</v>
      </c>
      <c r="D964" s="297"/>
      <c r="E964" s="297"/>
      <c r="F964" s="297"/>
      <c r="G964" s="298"/>
      <c r="H964" s="156" t="s">
        <v>8</v>
      </c>
      <c r="I964" s="116">
        <v>3</v>
      </c>
      <c r="J964" s="162"/>
      <c r="K964" s="183"/>
      <c r="L964" s="55"/>
    </row>
    <row r="965" spans="2:12" s="40" customFormat="1" ht="9.4499999999999993" customHeight="1">
      <c r="B965" s="73" t="s">
        <v>39</v>
      </c>
      <c r="C965" s="296"/>
      <c r="D965" s="297"/>
      <c r="E965" s="297"/>
      <c r="F965" s="297"/>
      <c r="G965" s="298"/>
      <c r="H965" s="156"/>
      <c r="I965" s="116"/>
      <c r="J965" s="162"/>
      <c r="K965" s="163"/>
      <c r="L965" s="55"/>
    </row>
    <row r="966" spans="2:12" s="40" customFormat="1" ht="9.4499999999999993" customHeight="1">
      <c r="B966" s="73">
        <v>90790</v>
      </c>
      <c r="C966" s="296" t="s">
        <v>254</v>
      </c>
      <c r="D966" s="297"/>
      <c r="E966" s="297"/>
      <c r="F966" s="297"/>
      <c r="G966" s="298"/>
      <c r="H966" s="156" t="s">
        <v>8</v>
      </c>
      <c r="I966" s="116">
        <v>3</v>
      </c>
      <c r="J966" s="162"/>
      <c r="K966" s="183"/>
      <c r="L966" s="55"/>
    </row>
    <row r="967" spans="2:12" s="40" customFormat="1" ht="9.4499999999999993" customHeight="1">
      <c r="B967" s="73" t="s">
        <v>39</v>
      </c>
      <c r="C967" s="296"/>
      <c r="D967" s="297"/>
      <c r="E967" s="297"/>
      <c r="F967" s="297"/>
      <c r="G967" s="298"/>
      <c r="H967" s="156"/>
      <c r="I967" s="116"/>
      <c r="J967" s="162"/>
      <c r="K967" s="163"/>
      <c r="L967" s="55"/>
    </row>
    <row r="968" spans="2:12" s="40" customFormat="1" ht="9.4499999999999993" customHeight="1">
      <c r="B968" s="73">
        <v>90703</v>
      </c>
      <c r="C968" s="296" t="s">
        <v>409</v>
      </c>
      <c r="D968" s="297"/>
      <c r="E968" s="297"/>
      <c r="F968" s="297"/>
      <c r="G968" s="298"/>
      <c r="H968" s="156" t="s">
        <v>8</v>
      </c>
      <c r="I968" s="116">
        <v>1</v>
      </c>
      <c r="J968" s="162"/>
      <c r="K968" s="183"/>
      <c r="L968" s="55"/>
    </row>
    <row r="969" spans="2:12" s="40" customFormat="1" ht="9.4499999999999993" customHeight="1">
      <c r="B969" s="73" t="s">
        <v>39</v>
      </c>
      <c r="C969" s="296"/>
      <c r="D969" s="297"/>
      <c r="E969" s="297"/>
      <c r="F969" s="297"/>
      <c r="G969" s="298"/>
      <c r="H969" s="156"/>
      <c r="I969" s="116"/>
      <c r="J969" s="162"/>
      <c r="K969" s="163"/>
      <c r="L969" s="55"/>
    </row>
    <row r="970" spans="2:12" s="40" customFormat="1" ht="9.4499999999999993" customHeight="1">
      <c r="B970" s="73">
        <v>90760</v>
      </c>
      <c r="C970" s="296" t="s">
        <v>256</v>
      </c>
      <c r="D970" s="297"/>
      <c r="E970" s="297"/>
      <c r="F970" s="297"/>
      <c r="G970" s="298"/>
      <c r="H970" s="156" t="s">
        <v>8</v>
      </c>
      <c r="I970" s="116">
        <v>2</v>
      </c>
      <c r="J970" s="162"/>
      <c r="K970" s="183"/>
      <c r="L970" s="55"/>
    </row>
    <row r="971" spans="2:12" s="40" customFormat="1" ht="9.4499999999999993" customHeight="1">
      <c r="B971" s="73" t="s">
        <v>39</v>
      </c>
      <c r="C971" s="296"/>
      <c r="D971" s="297"/>
      <c r="E971" s="297"/>
      <c r="F971" s="297"/>
      <c r="G971" s="298"/>
      <c r="H971" s="156"/>
      <c r="I971" s="116"/>
      <c r="J971" s="162"/>
      <c r="K971" s="163"/>
      <c r="L971" s="55"/>
    </row>
    <row r="972" spans="2:12" s="40" customFormat="1" ht="9.4499999999999993" customHeight="1">
      <c r="B972" s="73">
        <v>101303</v>
      </c>
      <c r="C972" s="296" t="s">
        <v>349</v>
      </c>
      <c r="D972" s="297"/>
      <c r="E972" s="297"/>
      <c r="F972" s="297"/>
      <c r="G972" s="298"/>
      <c r="H972" s="156" t="s">
        <v>8</v>
      </c>
      <c r="I972" s="116">
        <v>10</v>
      </c>
      <c r="J972" s="162"/>
      <c r="K972" s="183"/>
      <c r="L972" s="55"/>
    </row>
    <row r="973" spans="2:12" s="40" customFormat="1" ht="9.4499999999999993" customHeight="1">
      <c r="B973" s="73" t="s">
        <v>39</v>
      </c>
      <c r="C973" s="296"/>
      <c r="D973" s="297"/>
      <c r="E973" s="297"/>
      <c r="F973" s="297"/>
      <c r="G973" s="298"/>
      <c r="H973" s="156"/>
      <c r="I973" s="116"/>
      <c r="J973" s="162"/>
      <c r="K973" s="163"/>
      <c r="L973" s="55"/>
    </row>
    <row r="974" spans="2:12" s="40" customFormat="1" ht="9.4499999999999993" customHeight="1">
      <c r="B974" s="73" t="s">
        <v>350</v>
      </c>
      <c r="C974" s="296" t="s">
        <v>352</v>
      </c>
      <c r="D974" s="297"/>
      <c r="E974" s="297"/>
      <c r="F974" s="297"/>
      <c r="G974" s="298"/>
      <c r="H974" s="156" t="s">
        <v>8</v>
      </c>
      <c r="I974" s="116">
        <v>10</v>
      </c>
      <c r="J974" s="162"/>
      <c r="K974" s="183"/>
      <c r="L974" s="55"/>
    </row>
    <row r="975" spans="2:12" s="40" customFormat="1" ht="9.4499999999999993" customHeight="1">
      <c r="B975" s="73" t="s">
        <v>48</v>
      </c>
      <c r="C975" s="296" t="s">
        <v>410</v>
      </c>
      <c r="D975" s="297"/>
      <c r="E975" s="297"/>
      <c r="F975" s="297"/>
      <c r="G975" s="298"/>
      <c r="H975" s="156"/>
      <c r="I975" s="116"/>
      <c r="J975" s="162"/>
      <c r="K975" s="163"/>
      <c r="L975" s="55"/>
    </row>
    <row r="976" spans="2:12" s="40" customFormat="1" ht="9.4499999999999993" customHeight="1">
      <c r="B976" s="73" t="s">
        <v>354</v>
      </c>
      <c r="C976" s="296" t="s">
        <v>353</v>
      </c>
      <c r="D976" s="297"/>
      <c r="E976" s="297"/>
      <c r="F976" s="297"/>
      <c r="G976" s="298"/>
      <c r="H976" s="156" t="s">
        <v>18</v>
      </c>
      <c r="I976" s="116">
        <v>16</v>
      </c>
      <c r="J976" s="162"/>
      <c r="K976" s="183"/>
      <c r="L976" s="55"/>
    </row>
    <row r="977" spans="2:12" s="40" customFormat="1" ht="9.4499999999999993" customHeight="1">
      <c r="B977" s="73" t="s">
        <v>48</v>
      </c>
      <c r="C977" s="296" t="s">
        <v>411</v>
      </c>
      <c r="D977" s="297"/>
      <c r="E977" s="297"/>
      <c r="F977" s="297"/>
      <c r="G977" s="298"/>
      <c r="H977" s="156"/>
      <c r="I977" s="116"/>
      <c r="J977" s="162"/>
      <c r="K977" s="163"/>
      <c r="L977" s="55"/>
    </row>
    <row r="978" spans="2:12" s="40" customFormat="1" ht="9.4499999999999993" customHeight="1">
      <c r="B978" s="73" t="s">
        <v>414</v>
      </c>
      <c r="C978" s="296" t="s">
        <v>412</v>
      </c>
      <c r="D978" s="297"/>
      <c r="E978" s="297"/>
      <c r="F978" s="297"/>
      <c r="G978" s="298"/>
      <c r="H978" s="156" t="s">
        <v>18</v>
      </c>
      <c r="I978" s="116">
        <v>3</v>
      </c>
      <c r="J978" s="162"/>
      <c r="K978" s="183"/>
      <c r="L978" s="184"/>
    </row>
    <row r="979" spans="2:12" s="40" customFormat="1" ht="9.4499999999999993" customHeight="1">
      <c r="B979" s="73" t="s">
        <v>48</v>
      </c>
      <c r="C979" s="296" t="s">
        <v>413</v>
      </c>
      <c r="D979" s="297"/>
      <c r="E979" s="297"/>
      <c r="F979" s="297"/>
      <c r="G979" s="298"/>
      <c r="H979" s="156"/>
      <c r="I979" s="116"/>
      <c r="J979" s="162"/>
      <c r="K979" s="163"/>
      <c r="L979" s="55"/>
    </row>
    <row r="980" spans="2:12" s="40" customFormat="1" ht="9.4499999999999993" customHeight="1">
      <c r="B980" s="155"/>
      <c r="C980" s="296"/>
      <c r="D980" s="297"/>
      <c r="E980" s="297"/>
      <c r="F980" s="297"/>
      <c r="G980" s="298"/>
      <c r="H980" s="299" t="s">
        <v>216</v>
      </c>
      <c r="I980" s="300"/>
      <c r="J980" s="301"/>
      <c r="K980" s="302"/>
      <c r="L980" s="55"/>
    </row>
    <row r="981" spans="2:12" s="40" customFormat="1" ht="9.4499999999999993" customHeight="1">
      <c r="B981" s="152"/>
      <c r="C981" s="321" t="s">
        <v>418</v>
      </c>
      <c r="D981" s="322"/>
      <c r="E981" s="322"/>
      <c r="F981" s="322"/>
      <c r="G981" s="323"/>
      <c r="H981" s="187"/>
      <c r="I981" s="154"/>
      <c r="J981" s="175"/>
      <c r="K981" s="176"/>
      <c r="L981" s="55"/>
    </row>
    <row r="982" spans="2:12" s="40" customFormat="1" ht="9.4499999999999993" customHeight="1">
      <c r="B982" s="178"/>
      <c r="C982" s="296" t="s">
        <v>406</v>
      </c>
      <c r="D982" s="297"/>
      <c r="E982" s="297"/>
      <c r="F982" s="297"/>
      <c r="G982" s="298"/>
      <c r="H982" s="150"/>
      <c r="I982" s="151"/>
      <c r="J982" s="162"/>
      <c r="K982" s="163"/>
      <c r="L982" s="55"/>
    </row>
    <row r="983" spans="2:12" s="40" customFormat="1" ht="9.4499999999999993" customHeight="1">
      <c r="B983" s="73">
        <v>110101</v>
      </c>
      <c r="C983" s="296" t="s">
        <v>226</v>
      </c>
      <c r="D983" s="297"/>
      <c r="E983" s="297"/>
      <c r="F983" s="297"/>
      <c r="G983" s="298"/>
      <c r="H983" s="74" t="s">
        <v>13</v>
      </c>
      <c r="I983" s="115">
        <v>80.86</v>
      </c>
      <c r="J983" s="162"/>
      <c r="K983" s="183"/>
      <c r="L983" s="55"/>
    </row>
    <row r="984" spans="2:12" s="40" customFormat="1" ht="9.4499999999999993" customHeight="1">
      <c r="B984" s="73" t="s">
        <v>39</v>
      </c>
      <c r="C984" s="296" t="s">
        <v>407</v>
      </c>
      <c r="D984" s="297"/>
      <c r="E984" s="297"/>
      <c r="F984" s="297"/>
      <c r="G984" s="298"/>
      <c r="H984" s="74"/>
      <c r="I984" s="115"/>
      <c r="J984" s="162"/>
      <c r="K984" s="163"/>
      <c r="L984" s="55"/>
    </row>
    <row r="985" spans="2:12" s="40" customFormat="1" ht="9.4499999999999993" customHeight="1">
      <c r="B985" s="73">
        <v>110108</v>
      </c>
      <c r="C985" s="296" t="s">
        <v>227</v>
      </c>
      <c r="D985" s="297"/>
      <c r="E985" s="297"/>
      <c r="F985" s="297"/>
      <c r="G985" s="298"/>
      <c r="H985" s="74" t="s">
        <v>13</v>
      </c>
      <c r="I985" s="115">
        <v>80.86</v>
      </c>
      <c r="J985" s="160"/>
      <c r="K985" s="183"/>
      <c r="L985" s="55"/>
    </row>
    <row r="986" spans="2:12" s="40" customFormat="1" ht="9.4499999999999993" customHeight="1">
      <c r="B986" s="73" t="s">
        <v>39</v>
      </c>
      <c r="C986" s="296" t="s">
        <v>407</v>
      </c>
      <c r="D986" s="297"/>
      <c r="E986" s="297"/>
      <c r="F986" s="297"/>
      <c r="G986" s="298"/>
      <c r="H986" s="74"/>
      <c r="I986" s="115"/>
      <c r="J986" s="162"/>
      <c r="K986" s="163"/>
      <c r="L986" s="55"/>
    </row>
    <row r="987" spans="2:12" s="40" customFormat="1" ht="9.4499999999999993" customHeight="1">
      <c r="B987" s="73">
        <v>150115</v>
      </c>
      <c r="C987" s="296" t="s">
        <v>237</v>
      </c>
      <c r="D987" s="297"/>
      <c r="E987" s="297"/>
      <c r="F987" s="297"/>
      <c r="G987" s="298"/>
      <c r="H987" s="156" t="s">
        <v>13</v>
      </c>
      <c r="I987" s="116">
        <v>24.32</v>
      </c>
      <c r="J987" s="162"/>
      <c r="K987" s="183"/>
      <c r="L987" s="55"/>
    </row>
    <row r="988" spans="2:12" s="40" customFormat="1" ht="9.4499999999999993" customHeight="1">
      <c r="B988" s="73" t="s">
        <v>39</v>
      </c>
      <c r="C988" s="296" t="s">
        <v>405</v>
      </c>
      <c r="D988" s="297"/>
      <c r="E988" s="297"/>
      <c r="F988" s="297"/>
      <c r="G988" s="298"/>
      <c r="H988" s="156"/>
      <c r="I988" s="116"/>
      <c r="J988" s="162"/>
      <c r="K988" s="163"/>
      <c r="L988" s="55"/>
    </row>
    <row r="989" spans="2:12" s="40" customFormat="1" ht="9.4499999999999993" customHeight="1">
      <c r="B989" s="73">
        <v>110229</v>
      </c>
      <c r="C989" s="296" t="s">
        <v>304</v>
      </c>
      <c r="D989" s="297"/>
      <c r="E989" s="297"/>
      <c r="F989" s="297"/>
      <c r="G989" s="298"/>
      <c r="H989" s="75" t="s">
        <v>13</v>
      </c>
      <c r="I989" s="116">
        <v>56.54</v>
      </c>
      <c r="J989" s="185"/>
      <c r="K989" s="183"/>
      <c r="L989" s="55"/>
    </row>
    <row r="990" spans="2:12" s="40" customFormat="1" ht="9.4499999999999993" customHeight="1">
      <c r="B990" s="86" t="s">
        <v>158</v>
      </c>
      <c r="C990" s="296" t="s">
        <v>408</v>
      </c>
      <c r="D990" s="297"/>
      <c r="E990" s="297"/>
      <c r="F990" s="297"/>
      <c r="G990" s="298"/>
      <c r="H990" s="75"/>
      <c r="I990" s="116"/>
      <c r="J990" s="186"/>
      <c r="K990" s="183"/>
      <c r="L990" s="55"/>
    </row>
    <row r="991" spans="2:12" s="40" customFormat="1" ht="9.4499999999999993" customHeight="1">
      <c r="B991" s="73">
        <v>87263</v>
      </c>
      <c r="C991" s="296" t="s">
        <v>478</v>
      </c>
      <c r="D991" s="297"/>
      <c r="E991" s="297"/>
      <c r="F991" s="297"/>
      <c r="G991" s="298"/>
      <c r="H991" s="156" t="s">
        <v>13</v>
      </c>
      <c r="I991" s="116">
        <v>24.32</v>
      </c>
      <c r="J991" s="162"/>
      <c r="K991" s="183"/>
      <c r="L991" s="55"/>
    </row>
    <row r="992" spans="2:12" s="40" customFormat="1" ht="9.4499999999999993" customHeight="1">
      <c r="B992" s="73" t="s">
        <v>479</v>
      </c>
      <c r="C992" s="296" t="s">
        <v>491</v>
      </c>
      <c r="D992" s="297"/>
      <c r="E992" s="297"/>
      <c r="F992" s="297"/>
      <c r="G992" s="298"/>
      <c r="H992" s="156"/>
      <c r="I992" s="116"/>
      <c r="J992" s="162"/>
      <c r="K992" s="163"/>
      <c r="L992" s="55"/>
    </row>
    <row r="993" spans="2:12" s="40" customFormat="1" ht="9.4499999999999993" customHeight="1">
      <c r="B993" s="73" t="s">
        <v>134</v>
      </c>
      <c r="C993" s="296" t="s">
        <v>278</v>
      </c>
      <c r="D993" s="297"/>
      <c r="E993" s="297"/>
      <c r="F993" s="297"/>
      <c r="G993" s="298"/>
      <c r="H993" s="156" t="s">
        <v>8</v>
      </c>
      <c r="I993" s="116">
        <v>1</v>
      </c>
      <c r="J993" s="162"/>
      <c r="K993" s="183"/>
      <c r="L993" s="55"/>
    </row>
    <row r="994" spans="2:12" s="40" customFormat="1" ht="9.4499999999999993" customHeight="1">
      <c r="B994" s="73" t="s">
        <v>48</v>
      </c>
      <c r="C994" s="296" t="s">
        <v>251</v>
      </c>
      <c r="D994" s="297"/>
      <c r="E994" s="297"/>
      <c r="F994" s="297"/>
      <c r="G994" s="298"/>
      <c r="H994" s="156"/>
      <c r="I994" s="116"/>
      <c r="J994" s="162"/>
      <c r="K994" s="163"/>
      <c r="L994" s="55"/>
    </row>
    <row r="995" spans="2:12" s="40" customFormat="1" ht="9.4499999999999993" customHeight="1">
      <c r="B995" s="73">
        <v>150212</v>
      </c>
      <c r="C995" s="296" t="s">
        <v>247</v>
      </c>
      <c r="D995" s="297"/>
      <c r="E995" s="297"/>
      <c r="F995" s="297"/>
      <c r="G995" s="298"/>
      <c r="H995" s="156" t="s">
        <v>13</v>
      </c>
      <c r="I995" s="116">
        <v>4.2</v>
      </c>
      <c r="J995" s="162"/>
      <c r="K995" s="183"/>
      <c r="L995" s="55"/>
    </row>
    <row r="996" spans="2:12" s="40" customFormat="1" ht="9.4499999999999993" customHeight="1">
      <c r="B996" s="73" t="s">
        <v>39</v>
      </c>
      <c r="C996" s="296" t="s">
        <v>248</v>
      </c>
      <c r="D996" s="297"/>
      <c r="E996" s="297"/>
      <c r="F996" s="297"/>
      <c r="G996" s="298"/>
      <c r="H996" s="156"/>
      <c r="I996" s="116"/>
      <c r="J996" s="162"/>
      <c r="K996" s="163"/>
      <c r="L996" s="55"/>
    </row>
    <row r="997" spans="2:12" s="40" customFormat="1" ht="9.4499999999999993" customHeight="1">
      <c r="B997" s="73">
        <v>130405</v>
      </c>
      <c r="C997" s="296" t="s">
        <v>327</v>
      </c>
      <c r="D997" s="297"/>
      <c r="E997" s="297"/>
      <c r="F997" s="297"/>
      <c r="G997" s="298"/>
      <c r="H997" s="156" t="s">
        <v>18</v>
      </c>
      <c r="I997" s="116">
        <v>0.82</v>
      </c>
      <c r="J997" s="162"/>
      <c r="K997" s="183"/>
      <c r="L997" s="55"/>
    </row>
    <row r="998" spans="2:12" s="40" customFormat="1" ht="9.4499999999999993" customHeight="1">
      <c r="B998" s="73" t="s">
        <v>39</v>
      </c>
      <c r="C998" s="296">
        <v>0.82</v>
      </c>
      <c r="D998" s="297"/>
      <c r="E998" s="297"/>
      <c r="F998" s="297"/>
      <c r="G998" s="298"/>
      <c r="H998" s="156"/>
      <c r="I998" s="116"/>
      <c r="J998" s="162"/>
      <c r="K998" s="163"/>
      <c r="L998" s="55"/>
    </row>
    <row r="999" spans="2:12" s="40" customFormat="1" ht="9.4499999999999993" customHeight="1">
      <c r="B999" s="73">
        <v>110458</v>
      </c>
      <c r="C999" s="296" t="s">
        <v>240</v>
      </c>
      <c r="D999" s="297"/>
      <c r="E999" s="297"/>
      <c r="F999" s="297"/>
      <c r="G999" s="298"/>
      <c r="H999" s="156" t="s">
        <v>18</v>
      </c>
      <c r="I999" s="116">
        <v>3.45</v>
      </c>
      <c r="J999" s="162"/>
      <c r="K999" s="183"/>
      <c r="L999" s="55"/>
    </row>
    <row r="1000" spans="2:12" s="40" customFormat="1" ht="9.4499999999999993" customHeight="1">
      <c r="B1000" s="73" t="s">
        <v>39</v>
      </c>
      <c r="C1000" s="296" t="s">
        <v>348</v>
      </c>
      <c r="D1000" s="297"/>
      <c r="E1000" s="297"/>
      <c r="F1000" s="297"/>
      <c r="G1000" s="298"/>
      <c r="H1000" s="156"/>
      <c r="I1000" s="116"/>
      <c r="J1000" s="162"/>
      <c r="K1000" s="163"/>
      <c r="L1000" s="55"/>
    </row>
    <row r="1001" spans="2:12" s="40" customFormat="1" ht="9.4499999999999993" customHeight="1">
      <c r="B1001" s="73">
        <v>80213</v>
      </c>
      <c r="C1001" s="296" t="s">
        <v>243</v>
      </c>
      <c r="D1001" s="297"/>
      <c r="E1001" s="297"/>
      <c r="F1001" s="297"/>
      <c r="G1001" s="298"/>
      <c r="H1001" s="156" t="s">
        <v>13</v>
      </c>
      <c r="I1001" s="116">
        <v>2.68</v>
      </c>
      <c r="J1001" s="162"/>
      <c r="K1001" s="183"/>
      <c r="L1001" s="55"/>
    </row>
    <row r="1002" spans="2:12" s="40" customFormat="1" ht="9.4499999999999993" customHeight="1">
      <c r="B1002" s="73" t="s">
        <v>39</v>
      </c>
      <c r="C1002" s="296" t="s">
        <v>357</v>
      </c>
      <c r="D1002" s="297"/>
      <c r="E1002" s="297"/>
      <c r="F1002" s="297"/>
      <c r="G1002" s="298"/>
      <c r="H1002" s="156"/>
      <c r="I1002" s="116"/>
      <c r="J1002" s="162"/>
      <c r="K1002" s="163"/>
      <c r="L1002" s="55"/>
    </row>
    <row r="1003" spans="2:12" s="40" customFormat="1" ht="9.4499999999999993" customHeight="1">
      <c r="B1003" s="73">
        <v>140111</v>
      </c>
      <c r="C1003" s="296" t="s">
        <v>244</v>
      </c>
      <c r="D1003" s="297"/>
      <c r="E1003" s="297"/>
      <c r="F1003" s="297"/>
      <c r="G1003" s="298"/>
      <c r="H1003" s="156" t="s">
        <v>13</v>
      </c>
      <c r="I1003" s="116">
        <v>2.68</v>
      </c>
      <c r="J1003" s="162"/>
      <c r="K1003" s="183"/>
      <c r="L1003" s="55"/>
    </row>
    <row r="1004" spans="2:12" s="40" customFormat="1" ht="9.4499999999999993" customHeight="1">
      <c r="B1004" s="73" t="s">
        <v>39</v>
      </c>
      <c r="C1004" s="296" t="s">
        <v>357</v>
      </c>
      <c r="D1004" s="297"/>
      <c r="E1004" s="297"/>
      <c r="F1004" s="297"/>
      <c r="G1004" s="298"/>
      <c r="H1004" s="156"/>
      <c r="I1004" s="116"/>
      <c r="J1004" s="162"/>
      <c r="K1004" s="163"/>
      <c r="L1004" s="55"/>
    </row>
    <row r="1005" spans="2:12" s="40" customFormat="1" ht="9.4499999999999993" customHeight="1">
      <c r="B1005" s="73">
        <v>80276</v>
      </c>
      <c r="C1005" s="296" t="s">
        <v>258</v>
      </c>
      <c r="D1005" s="297"/>
      <c r="E1005" s="297"/>
      <c r="F1005" s="297"/>
      <c r="G1005" s="298"/>
      <c r="H1005" s="156" t="s">
        <v>13</v>
      </c>
      <c r="I1005" s="116">
        <v>2.9</v>
      </c>
      <c r="J1005" s="162"/>
      <c r="K1005" s="183"/>
      <c r="L1005" s="55"/>
    </row>
    <row r="1006" spans="2:12" s="40" customFormat="1" ht="9.4499999999999993" customHeight="1">
      <c r="B1006" s="73" t="s">
        <v>39</v>
      </c>
      <c r="C1006" s="296" t="s">
        <v>358</v>
      </c>
      <c r="D1006" s="297"/>
      <c r="E1006" s="297"/>
      <c r="F1006" s="297"/>
      <c r="G1006" s="298"/>
      <c r="H1006" s="156"/>
      <c r="I1006" s="116"/>
      <c r="J1006" s="162"/>
      <c r="K1006" s="163"/>
      <c r="L1006" s="55"/>
    </row>
    <row r="1007" spans="2:12" s="40" customFormat="1" ht="9.4499999999999993" customHeight="1">
      <c r="B1007" s="73">
        <v>150310</v>
      </c>
      <c r="C1007" s="296" t="s">
        <v>245</v>
      </c>
      <c r="D1007" s="297"/>
      <c r="E1007" s="297"/>
      <c r="F1007" s="297"/>
      <c r="G1007" s="298"/>
      <c r="H1007" s="156" t="s">
        <v>13</v>
      </c>
      <c r="I1007" s="116">
        <v>2.68</v>
      </c>
      <c r="J1007" s="162"/>
      <c r="K1007" s="183"/>
      <c r="L1007" s="55"/>
    </row>
    <row r="1008" spans="2:12" s="40" customFormat="1" ht="9.4499999999999993" customHeight="1">
      <c r="B1008" s="73" t="s">
        <v>39</v>
      </c>
      <c r="C1008" s="296" t="s">
        <v>359</v>
      </c>
      <c r="D1008" s="297"/>
      <c r="E1008" s="297"/>
      <c r="F1008" s="297"/>
      <c r="G1008" s="298"/>
      <c r="H1008" s="156"/>
      <c r="I1008" s="116"/>
      <c r="J1008" s="162"/>
      <c r="K1008" s="163"/>
      <c r="L1008" s="55"/>
    </row>
    <row r="1009" spans="2:12" s="40" customFormat="1" ht="9.4499999999999993" customHeight="1">
      <c r="B1009" s="73">
        <v>90953</v>
      </c>
      <c r="C1009" s="296" t="s">
        <v>253</v>
      </c>
      <c r="D1009" s="297"/>
      <c r="E1009" s="297"/>
      <c r="F1009" s="297"/>
      <c r="G1009" s="298"/>
      <c r="H1009" s="156" t="s">
        <v>8</v>
      </c>
      <c r="I1009" s="116">
        <v>3</v>
      </c>
      <c r="J1009" s="162"/>
      <c r="K1009" s="183"/>
      <c r="L1009" s="55"/>
    </row>
    <row r="1010" spans="2:12" s="40" customFormat="1" ht="9.4499999999999993" customHeight="1">
      <c r="B1010" s="73" t="s">
        <v>39</v>
      </c>
      <c r="C1010" s="296"/>
      <c r="D1010" s="297"/>
      <c r="E1010" s="297"/>
      <c r="F1010" s="297"/>
      <c r="G1010" s="298"/>
      <c r="H1010" s="156"/>
      <c r="I1010" s="116"/>
      <c r="J1010" s="162"/>
      <c r="K1010" s="163"/>
      <c r="L1010" s="55"/>
    </row>
    <row r="1011" spans="2:12" s="40" customFormat="1" ht="9.4499999999999993" customHeight="1">
      <c r="B1011" s="73">
        <v>90790</v>
      </c>
      <c r="C1011" s="296" t="s">
        <v>254</v>
      </c>
      <c r="D1011" s="297"/>
      <c r="E1011" s="297"/>
      <c r="F1011" s="297"/>
      <c r="G1011" s="298"/>
      <c r="H1011" s="156" t="s">
        <v>8</v>
      </c>
      <c r="I1011" s="116">
        <v>3</v>
      </c>
      <c r="J1011" s="162"/>
      <c r="K1011" s="183"/>
      <c r="L1011" s="55"/>
    </row>
    <row r="1012" spans="2:12" s="40" customFormat="1" ht="9.4499999999999993" customHeight="1">
      <c r="B1012" s="73" t="s">
        <v>39</v>
      </c>
      <c r="C1012" s="296"/>
      <c r="D1012" s="297"/>
      <c r="E1012" s="297"/>
      <c r="F1012" s="297"/>
      <c r="G1012" s="298"/>
      <c r="H1012" s="156"/>
      <c r="I1012" s="116"/>
      <c r="J1012" s="162"/>
      <c r="K1012" s="163"/>
      <c r="L1012" s="55"/>
    </row>
    <row r="1013" spans="2:12" s="40" customFormat="1" ht="9.4499999999999993" customHeight="1">
      <c r="B1013" s="73">
        <v>90703</v>
      </c>
      <c r="C1013" s="296" t="s">
        <v>409</v>
      </c>
      <c r="D1013" s="297"/>
      <c r="E1013" s="297"/>
      <c r="F1013" s="297"/>
      <c r="G1013" s="298"/>
      <c r="H1013" s="156" t="s">
        <v>8</v>
      </c>
      <c r="I1013" s="116">
        <v>1</v>
      </c>
      <c r="J1013" s="162"/>
      <c r="K1013" s="183"/>
      <c r="L1013" s="55"/>
    </row>
    <row r="1014" spans="2:12" s="40" customFormat="1" ht="9.4499999999999993" customHeight="1">
      <c r="B1014" s="73" t="s">
        <v>39</v>
      </c>
      <c r="C1014" s="296"/>
      <c r="D1014" s="297"/>
      <c r="E1014" s="297"/>
      <c r="F1014" s="297"/>
      <c r="G1014" s="298"/>
      <c r="H1014" s="156"/>
      <c r="I1014" s="116"/>
      <c r="J1014" s="162"/>
      <c r="K1014" s="163"/>
      <c r="L1014" s="55"/>
    </row>
    <row r="1015" spans="2:12" s="40" customFormat="1" ht="9.4499999999999993" customHeight="1">
      <c r="B1015" s="73">
        <v>90760</v>
      </c>
      <c r="C1015" s="296" t="s">
        <v>256</v>
      </c>
      <c r="D1015" s="297"/>
      <c r="E1015" s="297"/>
      <c r="F1015" s="297"/>
      <c r="G1015" s="298"/>
      <c r="H1015" s="156" t="s">
        <v>8</v>
      </c>
      <c r="I1015" s="116">
        <v>2</v>
      </c>
      <c r="J1015" s="162"/>
      <c r="K1015" s="183"/>
      <c r="L1015" s="55"/>
    </row>
    <row r="1016" spans="2:12" s="40" customFormat="1" ht="9.4499999999999993" customHeight="1">
      <c r="B1016" s="73" t="s">
        <v>39</v>
      </c>
      <c r="C1016" s="296"/>
      <c r="D1016" s="297"/>
      <c r="E1016" s="297"/>
      <c r="F1016" s="297"/>
      <c r="G1016" s="298"/>
      <c r="H1016" s="156"/>
      <c r="I1016" s="116"/>
      <c r="J1016" s="162"/>
      <c r="K1016" s="163"/>
      <c r="L1016" s="55"/>
    </row>
    <row r="1017" spans="2:12" s="40" customFormat="1" ht="9.4499999999999993" customHeight="1">
      <c r="B1017" s="73">
        <v>101303</v>
      </c>
      <c r="C1017" s="296" t="s">
        <v>349</v>
      </c>
      <c r="D1017" s="297"/>
      <c r="E1017" s="297"/>
      <c r="F1017" s="297"/>
      <c r="G1017" s="298"/>
      <c r="H1017" s="156" t="s">
        <v>8</v>
      </c>
      <c r="I1017" s="116">
        <v>10</v>
      </c>
      <c r="J1017" s="162"/>
      <c r="K1017" s="183"/>
      <c r="L1017" s="55"/>
    </row>
    <row r="1018" spans="2:12" s="40" customFormat="1" ht="9.4499999999999993" customHeight="1">
      <c r="B1018" s="73" t="s">
        <v>39</v>
      </c>
      <c r="C1018" s="296"/>
      <c r="D1018" s="297"/>
      <c r="E1018" s="297"/>
      <c r="F1018" s="297"/>
      <c r="G1018" s="298"/>
      <c r="H1018" s="156"/>
      <c r="I1018" s="116"/>
      <c r="J1018" s="162"/>
      <c r="K1018" s="163"/>
      <c r="L1018" s="55"/>
    </row>
    <row r="1019" spans="2:12" s="40" customFormat="1" ht="9.4499999999999993" customHeight="1">
      <c r="B1019" s="73" t="s">
        <v>350</v>
      </c>
      <c r="C1019" s="296" t="s">
        <v>352</v>
      </c>
      <c r="D1019" s="297"/>
      <c r="E1019" s="297"/>
      <c r="F1019" s="297"/>
      <c r="G1019" s="298"/>
      <c r="H1019" s="156" t="s">
        <v>8</v>
      </c>
      <c r="I1019" s="116">
        <v>7</v>
      </c>
      <c r="J1019" s="162"/>
      <c r="K1019" s="183"/>
      <c r="L1019" s="55"/>
    </row>
    <row r="1020" spans="2:12" s="40" customFormat="1" ht="9.4499999999999993" customHeight="1">
      <c r="B1020" s="73" t="s">
        <v>48</v>
      </c>
      <c r="C1020" s="296" t="s">
        <v>419</v>
      </c>
      <c r="D1020" s="297"/>
      <c r="E1020" s="297"/>
      <c r="F1020" s="297"/>
      <c r="G1020" s="298"/>
      <c r="H1020" s="156"/>
      <c r="I1020" s="116"/>
      <c r="J1020" s="162"/>
      <c r="K1020" s="163"/>
      <c r="L1020" s="55"/>
    </row>
    <row r="1021" spans="2:12" s="40" customFormat="1" ht="9.4499999999999993" customHeight="1">
      <c r="B1021" s="73" t="s">
        <v>354</v>
      </c>
      <c r="C1021" s="296" t="s">
        <v>353</v>
      </c>
      <c r="D1021" s="297"/>
      <c r="E1021" s="297"/>
      <c r="F1021" s="297"/>
      <c r="G1021" s="298"/>
      <c r="H1021" s="156" t="s">
        <v>18</v>
      </c>
      <c r="I1021" s="116">
        <v>12.11</v>
      </c>
      <c r="J1021" s="162"/>
      <c r="K1021" s="183"/>
      <c r="L1021" s="55"/>
    </row>
    <row r="1022" spans="2:12" s="40" customFormat="1" ht="9.4499999999999993" customHeight="1">
      <c r="B1022" s="73" t="s">
        <v>48</v>
      </c>
      <c r="C1022" s="296" t="s">
        <v>420</v>
      </c>
      <c r="D1022" s="297"/>
      <c r="E1022" s="297"/>
      <c r="F1022" s="297"/>
      <c r="G1022" s="298"/>
      <c r="H1022" s="156"/>
      <c r="I1022" s="116"/>
      <c r="J1022" s="162"/>
      <c r="K1022" s="163"/>
      <c r="L1022" s="55"/>
    </row>
    <row r="1023" spans="2:12" s="40" customFormat="1" ht="9.4499999999999993" customHeight="1">
      <c r="B1023" s="73" t="s">
        <v>414</v>
      </c>
      <c r="C1023" s="296" t="s">
        <v>412</v>
      </c>
      <c r="D1023" s="297"/>
      <c r="E1023" s="297"/>
      <c r="F1023" s="297"/>
      <c r="G1023" s="298"/>
      <c r="H1023" s="156" t="s">
        <v>18</v>
      </c>
      <c r="I1023" s="116">
        <v>3</v>
      </c>
      <c r="J1023" s="162"/>
      <c r="K1023" s="183"/>
      <c r="L1023" s="184"/>
    </row>
    <row r="1024" spans="2:12" s="40" customFormat="1" ht="9.4499999999999993" customHeight="1">
      <c r="B1024" s="73" t="s">
        <v>48</v>
      </c>
      <c r="C1024" s="296" t="s">
        <v>413</v>
      </c>
      <c r="D1024" s="297"/>
      <c r="E1024" s="297"/>
      <c r="F1024" s="297"/>
      <c r="G1024" s="298"/>
      <c r="H1024" s="156"/>
      <c r="I1024" s="116"/>
      <c r="J1024" s="162"/>
      <c r="K1024" s="163"/>
      <c r="L1024" s="55"/>
    </row>
    <row r="1025" spans="2:12" s="40" customFormat="1" ht="9.4499999999999993" customHeight="1">
      <c r="B1025" s="73" t="s">
        <v>422</v>
      </c>
      <c r="C1025" s="296" t="s">
        <v>421</v>
      </c>
      <c r="D1025" s="297"/>
      <c r="E1025" s="297"/>
      <c r="F1025" s="297"/>
      <c r="G1025" s="298"/>
      <c r="H1025" s="156" t="s">
        <v>18</v>
      </c>
      <c r="I1025" s="116">
        <v>3</v>
      </c>
      <c r="J1025" s="162"/>
      <c r="K1025" s="183"/>
      <c r="L1025" s="184"/>
    </row>
    <row r="1026" spans="2:12" s="40" customFormat="1" ht="9.4499999999999993" customHeight="1">
      <c r="B1026" s="73" t="s">
        <v>48</v>
      </c>
      <c r="C1026" s="296" t="s">
        <v>423</v>
      </c>
      <c r="D1026" s="297"/>
      <c r="E1026" s="297"/>
      <c r="F1026" s="297"/>
      <c r="G1026" s="298"/>
      <c r="H1026" s="156"/>
      <c r="I1026" s="116"/>
      <c r="J1026" s="162"/>
      <c r="K1026" s="163"/>
      <c r="L1026" s="55"/>
    </row>
    <row r="1027" spans="2:12" s="40" customFormat="1" ht="9.4499999999999993" customHeight="1">
      <c r="B1027" s="155"/>
      <c r="C1027" s="296"/>
      <c r="D1027" s="297"/>
      <c r="E1027" s="297"/>
      <c r="F1027" s="297"/>
      <c r="G1027" s="298"/>
      <c r="H1027" s="299" t="s">
        <v>216</v>
      </c>
      <c r="I1027" s="300"/>
      <c r="J1027" s="301"/>
      <c r="K1027" s="302"/>
      <c r="L1027" s="55"/>
    </row>
    <row r="1028" spans="2:12" s="40" customFormat="1" ht="9.4499999999999993" customHeight="1">
      <c r="B1028" s="244"/>
      <c r="C1028" s="303"/>
      <c r="D1028" s="304"/>
      <c r="E1028" s="304"/>
      <c r="F1028" s="304"/>
      <c r="G1028" s="305"/>
      <c r="H1028" s="306" t="s">
        <v>216</v>
      </c>
      <c r="I1028" s="307"/>
      <c r="J1028" s="308"/>
      <c r="K1028" s="309"/>
      <c r="L1028" s="55"/>
    </row>
    <row r="1029" spans="2:12" s="40" customFormat="1" ht="9.4499999999999993" customHeight="1">
      <c r="B1029" s="177" t="s">
        <v>604</v>
      </c>
      <c r="C1029" s="324" t="s">
        <v>651</v>
      </c>
      <c r="D1029" s="325"/>
      <c r="E1029" s="325"/>
      <c r="F1029" s="325"/>
      <c r="G1029" s="326"/>
      <c r="H1029" s="51"/>
      <c r="I1029" s="114"/>
      <c r="J1029" s="171"/>
      <c r="K1029" s="172"/>
      <c r="L1029" s="55"/>
    </row>
    <row r="1030" spans="2:12" s="40" customFormat="1" ht="9.4499999999999993" customHeight="1">
      <c r="B1030" s="192"/>
      <c r="C1030" s="321" t="s">
        <v>522</v>
      </c>
      <c r="D1030" s="322"/>
      <c r="E1030" s="322"/>
      <c r="F1030" s="322"/>
      <c r="G1030" s="323"/>
      <c r="H1030" s="193"/>
      <c r="I1030" s="193"/>
      <c r="J1030" s="194"/>
      <c r="K1030" s="195"/>
      <c r="L1030" s="55"/>
    </row>
    <row r="1031" spans="2:12" s="40" customFormat="1" ht="9.4499999999999993" customHeight="1">
      <c r="B1031" s="192"/>
      <c r="C1031" s="321" t="s">
        <v>425</v>
      </c>
      <c r="D1031" s="322"/>
      <c r="E1031" s="322"/>
      <c r="F1031" s="322"/>
      <c r="G1031" s="323"/>
      <c r="H1031" s="193"/>
      <c r="I1031" s="193"/>
      <c r="J1031" s="194"/>
      <c r="K1031" s="195"/>
      <c r="L1031" s="55"/>
    </row>
    <row r="1032" spans="2:12" s="40" customFormat="1" ht="9.4499999999999993" customHeight="1">
      <c r="B1032" s="178"/>
      <c r="C1032" s="296" t="s">
        <v>426</v>
      </c>
      <c r="D1032" s="297"/>
      <c r="E1032" s="297"/>
      <c r="F1032" s="297"/>
      <c r="G1032" s="298"/>
      <c r="H1032" s="150"/>
      <c r="I1032" s="151"/>
      <c r="J1032" s="162"/>
      <c r="K1032" s="163"/>
      <c r="L1032" s="55"/>
    </row>
    <row r="1033" spans="2:12" s="40" customFormat="1" ht="9.4499999999999993" customHeight="1">
      <c r="B1033" s="73">
        <v>110101</v>
      </c>
      <c r="C1033" s="296" t="s">
        <v>226</v>
      </c>
      <c r="D1033" s="297"/>
      <c r="E1033" s="297"/>
      <c r="F1033" s="297"/>
      <c r="G1033" s="298"/>
      <c r="H1033" s="74" t="s">
        <v>13</v>
      </c>
      <c r="I1033" s="115">
        <v>1442.4</v>
      </c>
      <c r="J1033" s="162"/>
      <c r="K1033" s="183"/>
      <c r="L1033" s="55"/>
    </row>
    <row r="1034" spans="2:12" s="40" customFormat="1" ht="9.4499999999999993" customHeight="1">
      <c r="B1034" s="73" t="s">
        <v>39</v>
      </c>
      <c r="C1034" s="296" t="s">
        <v>605</v>
      </c>
      <c r="D1034" s="297"/>
      <c r="E1034" s="297"/>
      <c r="F1034" s="297"/>
      <c r="G1034" s="298"/>
      <c r="H1034" s="74"/>
      <c r="I1034" s="115"/>
      <c r="J1034" s="162"/>
      <c r="K1034" s="163"/>
      <c r="L1034" s="55"/>
    </row>
    <row r="1035" spans="2:12" s="40" customFormat="1" ht="9.4499999999999993" customHeight="1">
      <c r="B1035" s="73">
        <v>110108</v>
      </c>
      <c r="C1035" s="296" t="s">
        <v>227</v>
      </c>
      <c r="D1035" s="297"/>
      <c r="E1035" s="297"/>
      <c r="F1035" s="297"/>
      <c r="G1035" s="298"/>
      <c r="H1035" s="74" t="s">
        <v>13</v>
      </c>
      <c r="I1035" s="115">
        <v>1442.4</v>
      </c>
      <c r="J1035" s="160"/>
      <c r="K1035" s="183"/>
      <c r="L1035" s="55"/>
    </row>
    <row r="1036" spans="2:12" s="40" customFormat="1" ht="9.4499999999999993" customHeight="1">
      <c r="B1036" s="73" t="s">
        <v>39</v>
      </c>
      <c r="C1036" s="296" t="s">
        <v>605</v>
      </c>
      <c r="D1036" s="297"/>
      <c r="E1036" s="297"/>
      <c r="F1036" s="297"/>
      <c r="G1036" s="298"/>
      <c r="H1036" s="74"/>
      <c r="I1036" s="115"/>
      <c r="J1036" s="162"/>
      <c r="K1036" s="163"/>
      <c r="L1036" s="55"/>
    </row>
    <row r="1037" spans="2:12" s="40" customFormat="1" ht="9.4499999999999993" customHeight="1">
      <c r="B1037" s="73">
        <v>150115</v>
      </c>
      <c r="C1037" s="296" t="s">
        <v>237</v>
      </c>
      <c r="D1037" s="297"/>
      <c r="E1037" s="297"/>
      <c r="F1037" s="297"/>
      <c r="G1037" s="298"/>
      <c r="H1037" s="156" t="s">
        <v>13</v>
      </c>
      <c r="I1037" s="116">
        <v>1442</v>
      </c>
      <c r="J1037" s="162"/>
      <c r="K1037" s="183"/>
      <c r="L1037" s="76"/>
    </row>
    <row r="1038" spans="2:12" s="40" customFormat="1" ht="9.4499999999999993" customHeight="1">
      <c r="B1038" s="73" t="s">
        <v>39</v>
      </c>
      <c r="C1038" s="296" t="s">
        <v>605</v>
      </c>
      <c r="D1038" s="297"/>
      <c r="E1038" s="297"/>
      <c r="F1038" s="297"/>
      <c r="G1038" s="298"/>
      <c r="H1038" s="156"/>
      <c r="I1038" s="116"/>
      <c r="J1038" s="162"/>
      <c r="K1038" s="163"/>
      <c r="L1038" s="76"/>
    </row>
    <row r="1039" spans="2:12" s="40" customFormat="1" ht="9.4499999999999993" customHeight="1">
      <c r="B1039" s="73" t="s">
        <v>135</v>
      </c>
      <c r="C1039" s="296" t="s">
        <v>427</v>
      </c>
      <c r="D1039" s="297"/>
      <c r="E1039" s="297"/>
      <c r="F1039" s="297"/>
      <c r="G1039" s="298"/>
      <c r="H1039" s="156" t="s">
        <v>8</v>
      </c>
      <c r="I1039" s="116">
        <v>12</v>
      </c>
      <c r="J1039" s="162"/>
      <c r="K1039" s="183"/>
      <c r="L1039" s="76"/>
    </row>
    <row r="1040" spans="2:12" s="40" customFormat="1" ht="9.4499999999999993" customHeight="1">
      <c r="B1040" s="73" t="s">
        <v>48</v>
      </c>
      <c r="C1040" s="296" t="s">
        <v>523</v>
      </c>
      <c r="D1040" s="297"/>
      <c r="E1040" s="297"/>
      <c r="F1040" s="297"/>
      <c r="G1040" s="298"/>
      <c r="H1040" s="156"/>
      <c r="I1040" s="116"/>
      <c r="J1040" s="162"/>
      <c r="K1040" s="163"/>
      <c r="L1040" s="76"/>
    </row>
    <row r="1041" spans="2:12" s="40" customFormat="1" ht="9.4499999999999993" customHeight="1">
      <c r="B1041" s="73">
        <v>150212</v>
      </c>
      <c r="C1041" s="296" t="s">
        <v>247</v>
      </c>
      <c r="D1041" s="297"/>
      <c r="E1041" s="297"/>
      <c r="F1041" s="297"/>
      <c r="G1041" s="298"/>
      <c r="H1041" s="156" t="s">
        <v>13</v>
      </c>
      <c r="I1041" s="116">
        <v>54.36</v>
      </c>
      <c r="J1041" s="162"/>
      <c r="K1041" s="183"/>
      <c r="L1041" s="76"/>
    </row>
    <row r="1042" spans="2:12" s="40" customFormat="1" ht="9.4499999999999993" customHeight="1">
      <c r="B1042" s="73" t="s">
        <v>39</v>
      </c>
      <c r="C1042" s="296" t="s">
        <v>524</v>
      </c>
      <c r="D1042" s="297"/>
      <c r="E1042" s="297"/>
      <c r="F1042" s="297"/>
      <c r="G1042" s="298"/>
      <c r="H1042" s="156"/>
      <c r="I1042" s="116"/>
      <c r="J1042" s="162"/>
      <c r="K1042" s="163"/>
      <c r="L1042" s="55"/>
    </row>
    <row r="1043" spans="2:12" s="40" customFormat="1" ht="9.4499999999999993" customHeight="1">
      <c r="B1043" s="73">
        <v>110458</v>
      </c>
      <c r="C1043" s="296" t="s">
        <v>240</v>
      </c>
      <c r="D1043" s="297"/>
      <c r="E1043" s="297"/>
      <c r="F1043" s="297"/>
      <c r="G1043" s="298"/>
      <c r="H1043" s="156" t="s">
        <v>18</v>
      </c>
      <c r="I1043" s="116">
        <v>82.8</v>
      </c>
      <c r="J1043" s="162"/>
      <c r="K1043" s="183"/>
      <c r="L1043" s="55"/>
    </row>
    <row r="1044" spans="2:12" s="40" customFormat="1" ht="9.4499999999999993" customHeight="1">
      <c r="B1044" s="73" t="s">
        <v>39</v>
      </c>
      <c r="C1044" s="296" t="s">
        <v>525</v>
      </c>
      <c r="D1044" s="297"/>
      <c r="E1044" s="297"/>
      <c r="F1044" s="297"/>
      <c r="G1044" s="298"/>
      <c r="H1044" s="156"/>
      <c r="I1044" s="116"/>
      <c r="J1044" s="162"/>
      <c r="K1044" s="163"/>
      <c r="L1044" s="55"/>
    </row>
    <row r="1045" spans="2:12" s="40" customFormat="1" ht="9.4499999999999993" customHeight="1">
      <c r="B1045" s="73">
        <v>80213</v>
      </c>
      <c r="C1045" s="296" t="s">
        <v>243</v>
      </c>
      <c r="D1045" s="297"/>
      <c r="E1045" s="297"/>
      <c r="F1045" s="297"/>
      <c r="G1045" s="298"/>
      <c r="H1045" s="156" t="s">
        <v>13</v>
      </c>
      <c r="I1045" s="116">
        <v>124.08</v>
      </c>
      <c r="J1045" s="162"/>
      <c r="K1045" s="183"/>
      <c r="L1045" s="55"/>
    </row>
    <row r="1046" spans="2:12" s="40" customFormat="1" ht="9.4499999999999993" customHeight="1">
      <c r="B1046" s="73" t="s">
        <v>39</v>
      </c>
      <c r="C1046" s="296" t="s">
        <v>526</v>
      </c>
      <c r="D1046" s="297"/>
      <c r="E1046" s="297"/>
      <c r="F1046" s="297"/>
      <c r="G1046" s="298"/>
      <c r="H1046" s="156"/>
      <c r="I1046" s="116"/>
      <c r="J1046" s="162"/>
      <c r="K1046" s="163"/>
      <c r="L1046" s="55"/>
    </row>
    <row r="1047" spans="2:12" s="40" customFormat="1" ht="9.4499999999999993" customHeight="1">
      <c r="B1047" s="73">
        <v>140111</v>
      </c>
      <c r="C1047" s="296" t="s">
        <v>244</v>
      </c>
      <c r="D1047" s="297"/>
      <c r="E1047" s="297"/>
      <c r="F1047" s="297"/>
      <c r="G1047" s="298"/>
      <c r="H1047" s="156" t="s">
        <v>13</v>
      </c>
      <c r="I1047" s="116">
        <v>124.08</v>
      </c>
      <c r="J1047" s="162"/>
      <c r="K1047" s="183"/>
      <c r="L1047" s="55"/>
    </row>
    <row r="1048" spans="2:12" s="40" customFormat="1" ht="9.4499999999999993" customHeight="1">
      <c r="B1048" s="73" t="s">
        <v>39</v>
      </c>
      <c r="C1048" s="296" t="s">
        <v>526</v>
      </c>
      <c r="D1048" s="297"/>
      <c r="E1048" s="297"/>
      <c r="F1048" s="297"/>
      <c r="G1048" s="298"/>
      <c r="H1048" s="156"/>
      <c r="I1048" s="116"/>
      <c r="J1048" s="162"/>
      <c r="K1048" s="163"/>
      <c r="L1048" s="55"/>
    </row>
    <row r="1049" spans="2:12" s="40" customFormat="1" ht="9.4499999999999993" customHeight="1">
      <c r="B1049" s="73">
        <v>80276</v>
      </c>
      <c r="C1049" s="296" t="s">
        <v>258</v>
      </c>
      <c r="D1049" s="297"/>
      <c r="E1049" s="297"/>
      <c r="F1049" s="297"/>
      <c r="G1049" s="298"/>
      <c r="H1049" s="156" t="s">
        <v>13</v>
      </c>
      <c r="I1049" s="116">
        <v>129.6</v>
      </c>
      <c r="J1049" s="162"/>
      <c r="K1049" s="183"/>
      <c r="L1049" s="55"/>
    </row>
    <row r="1050" spans="2:12" s="40" customFormat="1" ht="9.4499999999999993" customHeight="1">
      <c r="B1050" s="73" t="s">
        <v>39</v>
      </c>
      <c r="C1050" s="296" t="s">
        <v>527</v>
      </c>
      <c r="D1050" s="297"/>
      <c r="E1050" s="297"/>
      <c r="F1050" s="297"/>
      <c r="G1050" s="298"/>
      <c r="H1050" s="156"/>
      <c r="I1050" s="116"/>
      <c r="J1050" s="162"/>
      <c r="K1050" s="163"/>
      <c r="L1050" s="55"/>
    </row>
    <row r="1051" spans="2:12" s="40" customFormat="1" ht="9.4499999999999993" customHeight="1">
      <c r="B1051" s="73">
        <v>150310</v>
      </c>
      <c r="C1051" s="296" t="s">
        <v>245</v>
      </c>
      <c r="D1051" s="297"/>
      <c r="E1051" s="297"/>
      <c r="F1051" s="297"/>
      <c r="G1051" s="298"/>
      <c r="H1051" s="156" t="s">
        <v>13</v>
      </c>
      <c r="I1051" s="116">
        <v>61.92</v>
      </c>
      <c r="J1051" s="162"/>
      <c r="K1051" s="183"/>
      <c r="L1051" s="55"/>
    </row>
    <row r="1052" spans="2:12" s="40" customFormat="1" ht="9.4499999999999993" customHeight="1">
      <c r="B1052" s="73" t="s">
        <v>39</v>
      </c>
      <c r="C1052" s="296" t="s">
        <v>528</v>
      </c>
      <c r="D1052" s="297"/>
      <c r="E1052" s="297"/>
      <c r="F1052" s="297"/>
      <c r="G1052" s="298"/>
      <c r="H1052" s="156"/>
      <c r="I1052" s="116"/>
      <c r="J1052" s="162"/>
      <c r="K1052" s="163"/>
      <c r="L1052" s="55"/>
    </row>
    <row r="1053" spans="2:12" s="40" customFormat="1" ht="9.4499999999999993" customHeight="1">
      <c r="B1053" s="73">
        <v>90953</v>
      </c>
      <c r="C1053" s="296" t="s">
        <v>253</v>
      </c>
      <c r="D1053" s="297"/>
      <c r="E1053" s="297"/>
      <c r="F1053" s="297"/>
      <c r="G1053" s="298"/>
      <c r="H1053" s="156" t="s">
        <v>8</v>
      </c>
      <c r="I1053" s="116">
        <v>72</v>
      </c>
      <c r="J1053" s="162"/>
      <c r="K1053" s="183"/>
      <c r="L1053" s="55"/>
    </row>
    <row r="1054" spans="2:12" s="40" customFormat="1" ht="9.4499999999999993" customHeight="1">
      <c r="B1054" s="73" t="s">
        <v>39</v>
      </c>
      <c r="C1054" s="296" t="s">
        <v>529</v>
      </c>
      <c r="D1054" s="297"/>
      <c r="E1054" s="297"/>
      <c r="F1054" s="297"/>
      <c r="G1054" s="298"/>
      <c r="H1054" s="156"/>
      <c r="I1054" s="116"/>
      <c r="J1054" s="162"/>
      <c r="K1054" s="163"/>
      <c r="L1054" s="55"/>
    </row>
    <row r="1055" spans="2:12" s="40" customFormat="1" ht="9.4499999999999993" customHeight="1">
      <c r="B1055" s="73">
        <v>90790</v>
      </c>
      <c r="C1055" s="296" t="s">
        <v>254</v>
      </c>
      <c r="D1055" s="297"/>
      <c r="E1055" s="297"/>
      <c r="F1055" s="297"/>
      <c r="G1055" s="298"/>
      <c r="H1055" s="156" t="s">
        <v>8</v>
      </c>
      <c r="I1055" s="116">
        <v>72</v>
      </c>
      <c r="J1055" s="162"/>
      <c r="K1055" s="183"/>
      <c r="L1055" s="55"/>
    </row>
    <row r="1056" spans="2:12" s="40" customFormat="1" ht="9.4499999999999993" customHeight="1">
      <c r="B1056" s="73" t="s">
        <v>39</v>
      </c>
      <c r="C1056" s="296"/>
      <c r="D1056" s="297"/>
      <c r="E1056" s="297"/>
      <c r="F1056" s="297"/>
      <c r="G1056" s="298"/>
      <c r="H1056" s="156"/>
      <c r="I1056" s="116"/>
      <c r="J1056" s="162"/>
      <c r="K1056" s="163"/>
      <c r="L1056" s="55"/>
    </row>
    <row r="1057" spans="2:12" s="40" customFormat="1" ht="9.4499999999999993" customHeight="1">
      <c r="B1057" s="73">
        <v>90703</v>
      </c>
      <c r="C1057" s="296" t="s">
        <v>409</v>
      </c>
      <c r="D1057" s="297"/>
      <c r="E1057" s="297"/>
      <c r="F1057" s="297"/>
      <c r="G1057" s="298"/>
      <c r="H1057" s="156" t="s">
        <v>8</v>
      </c>
      <c r="I1057" s="116">
        <v>24</v>
      </c>
      <c r="J1057" s="162"/>
      <c r="K1057" s="183"/>
      <c r="L1057" s="55"/>
    </row>
    <row r="1058" spans="2:12" s="40" customFormat="1" ht="9.4499999999999993" customHeight="1">
      <c r="B1058" s="73" t="s">
        <v>39</v>
      </c>
      <c r="C1058" s="296" t="s">
        <v>530</v>
      </c>
      <c r="D1058" s="297"/>
      <c r="E1058" s="297"/>
      <c r="F1058" s="297"/>
      <c r="G1058" s="298"/>
      <c r="H1058" s="156"/>
      <c r="I1058" s="116"/>
      <c r="J1058" s="162"/>
      <c r="K1058" s="163"/>
      <c r="L1058" s="55"/>
    </row>
    <row r="1059" spans="2:12" s="40" customFormat="1" ht="9.4499999999999993" customHeight="1">
      <c r="B1059" s="73">
        <v>90760</v>
      </c>
      <c r="C1059" s="296" t="s">
        <v>256</v>
      </c>
      <c r="D1059" s="297"/>
      <c r="E1059" s="297"/>
      <c r="F1059" s="297"/>
      <c r="G1059" s="298"/>
      <c r="H1059" s="156" t="s">
        <v>8</v>
      </c>
      <c r="I1059" s="116">
        <v>96</v>
      </c>
      <c r="J1059" s="162"/>
      <c r="K1059" s="183"/>
      <c r="L1059" s="55"/>
    </row>
    <row r="1060" spans="2:12" s="40" customFormat="1" ht="9.4499999999999993" customHeight="1">
      <c r="B1060" s="73" t="s">
        <v>39</v>
      </c>
      <c r="C1060" s="296" t="s">
        <v>531</v>
      </c>
      <c r="D1060" s="297"/>
      <c r="E1060" s="297"/>
      <c r="F1060" s="297"/>
      <c r="G1060" s="298"/>
      <c r="H1060" s="156"/>
      <c r="I1060" s="116"/>
      <c r="J1060" s="162"/>
      <c r="K1060" s="163"/>
      <c r="L1060" s="55"/>
    </row>
    <row r="1061" spans="2:12" s="40" customFormat="1" ht="9.4499999999999993" customHeight="1">
      <c r="B1061" s="155"/>
      <c r="C1061" s="296"/>
      <c r="D1061" s="297"/>
      <c r="E1061" s="297"/>
      <c r="F1061" s="297"/>
      <c r="G1061" s="298"/>
      <c r="H1061" s="299" t="s">
        <v>216</v>
      </c>
      <c r="I1061" s="300"/>
      <c r="J1061" s="301"/>
      <c r="K1061" s="302"/>
      <c r="L1061" s="55"/>
    </row>
    <row r="1062" spans="2:12" s="40" customFormat="1" ht="9.4499999999999993" customHeight="1">
      <c r="B1062" s="192"/>
      <c r="C1062" s="321" t="s">
        <v>428</v>
      </c>
      <c r="D1062" s="322"/>
      <c r="E1062" s="322"/>
      <c r="F1062" s="322"/>
      <c r="G1062" s="323"/>
      <c r="H1062" s="193"/>
      <c r="I1062" s="193"/>
      <c r="J1062" s="194"/>
      <c r="K1062" s="195"/>
      <c r="L1062" s="55"/>
    </row>
    <row r="1063" spans="2:12" s="40" customFormat="1" ht="9.4499999999999993" customHeight="1">
      <c r="B1063" s="155"/>
      <c r="C1063" s="296" t="s">
        <v>429</v>
      </c>
      <c r="D1063" s="297"/>
      <c r="E1063" s="297"/>
      <c r="F1063" s="297"/>
      <c r="G1063" s="298"/>
      <c r="H1063" s="156"/>
      <c r="I1063" s="116"/>
      <c r="J1063" s="188"/>
      <c r="K1063" s="189"/>
      <c r="L1063" s="55"/>
    </row>
    <row r="1064" spans="2:12" s="40" customFormat="1" ht="9.4499999999999993" customHeight="1">
      <c r="B1064" s="73">
        <v>110101</v>
      </c>
      <c r="C1064" s="296" t="s">
        <v>226</v>
      </c>
      <c r="D1064" s="297"/>
      <c r="E1064" s="297"/>
      <c r="F1064" s="297"/>
      <c r="G1064" s="298"/>
      <c r="H1064" s="74" t="s">
        <v>13</v>
      </c>
      <c r="I1064" s="115">
        <v>67.02</v>
      </c>
      <c r="J1064" s="162"/>
      <c r="K1064" s="183"/>
      <c r="L1064" s="55"/>
    </row>
    <row r="1065" spans="2:12" s="40" customFormat="1" ht="9.4499999999999993" customHeight="1">
      <c r="B1065" s="73" t="s">
        <v>39</v>
      </c>
      <c r="C1065" s="296" t="s">
        <v>430</v>
      </c>
      <c r="D1065" s="297"/>
      <c r="E1065" s="297"/>
      <c r="F1065" s="297"/>
      <c r="G1065" s="298"/>
      <c r="H1065" s="74"/>
      <c r="I1065" s="115"/>
      <c r="J1065" s="162"/>
      <c r="K1065" s="163"/>
      <c r="L1065" s="55"/>
    </row>
    <row r="1066" spans="2:12" s="40" customFormat="1" ht="9.4499999999999993" customHeight="1">
      <c r="B1066" s="73">
        <v>110108</v>
      </c>
      <c r="C1066" s="296" t="s">
        <v>227</v>
      </c>
      <c r="D1066" s="297"/>
      <c r="E1066" s="297"/>
      <c r="F1066" s="297"/>
      <c r="G1066" s="298"/>
      <c r="H1066" s="74" t="s">
        <v>13</v>
      </c>
      <c r="I1066" s="115">
        <v>67.02</v>
      </c>
      <c r="J1066" s="160"/>
      <c r="K1066" s="183"/>
      <c r="L1066" s="55"/>
    </row>
    <row r="1067" spans="2:12" s="40" customFormat="1" ht="9.4499999999999993" customHeight="1">
      <c r="B1067" s="73" t="s">
        <v>39</v>
      </c>
      <c r="C1067" s="296" t="s">
        <v>430</v>
      </c>
      <c r="D1067" s="297"/>
      <c r="E1067" s="297"/>
      <c r="F1067" s="297"/>
      <c r="G1067" s="298"/>
      <c r="H1067" s="74"/>
      <c r="I1067" s="115"/>
      <c r="J1067" s="162"/>
      <c r="K1067" s="163"/>
      <c r="L1067" s="55"/>
    </row>
    <row r="1068" spans="2:12" s="40" customFormat="1" ht="9.4499999999999993" customHeight="1">
      <c r="B1068" s="73">
        <v>150115</v>
      </c>
      <c r="C1068" s="296" t="s">
        <v>237</v>
      </c>
      <c r="D1068" s="297"/>
      <c r="E1068" s="297"/>
      <c r="F1068" s="297"/>
      <c r="G1068" s="298"/>
      <c r="H1068" s="156" t="s">
        <v>13</v>
      </c>
      <c r="I1068" s="116">
        <v>67.02</v>
      </c>
      <c r="J1068" s="162"/>
      <c r="K1068" s="183"/>
      <c r="L1068" s="55"/>
    </row>
    <row r="1069" spans="2:12" s="40" customFormat="1" ht="9.4499999999999993" customHeight="1">
      <c r="B1069" s="73" t="s">
        <v>39</v>
      </c>
      <c r="C1069" s="296" t="s">
        <v>430</v>
      </c>
      <c r="D1069" s="297"/>
      <c r="E1069" s="297"/>
      <c r="F1069" s="297"/>
      <c r="G1069" s="298"/>
      <c r="H1069" s="156"/>
      <c r="I1069" s="116"/>
      <c r="J1069" s="162"/>
      <c r="K1069" s="163"/>
      <c r="L1069" s="55"/>
    </row>
    <row r="1070" spans="2:12" s="40" customFormat="1" ht="9.4499999999999993" customHeight="1">
      <c r="B1070" s="73" t="s">
        <v>135</v>
      </c>
      <c r="C1070" s="296" t="s">
        <v>427</v>
      </c>
      <c r="D1070" s="297"/>
      <c r="E1070" s="297"/>
      <c r="F1070" s="297"/>
      <c r="G1070" s="298"/>
      <c r="H1070" s="156" t="s">
        <v>8</v>
      </c>
      <c r="I1070" s="116">
        <v>1</v>
      </c>
      <c r="J1070" s="162"/>
      <c r="K1070" s="183"/>
      <c r="L1070" s="55"/>
    </row>
    <row r="1071" spans="2:12" s="40" customFormat="1" ht="9.4499999999999993" customHeight="1">
      <c r="B1071" s="73" t="s">
        <v>48</v>
      </c>
      <c r="C1071" s="296" t="s">
        <v>431</v>
      </c>
      <c r="D1071" s="297"/>
      <c r="E1071" s="297"/>
      <c r="F1071" s="297"/>
      <c r="G1071" s="298"/>
      <c r="H1071" s="156"/>
      <c r="I1071" s="116"/>
      <c r="J1071" s="162"/>
      <c r="K1071" s="163"/>
      <c r="L1071" s="55"/>
    </row>
    <row r="1072" spans="2:12" s="40" customFormat="1" ht="9.4499999999999993" customHeight="1">
      <c r="B1072" s="73">
        <v>150212</v>
      </c>
      <c r="C1072" s="296" t="s">
        <v>247</v>
      </c>
      <c r="D1072" s="297"/>
      <c r="E1072" s="297"/>
      <c r="F1072" s="297"/>
      <c r="G1072" s="298"/>
      <c r="H1072" s="156" t="s">
        <v>13</v>
      </c>
      <c r="I1072" s="116">
        <v>4.53</v>
      </c>
      <c r="J1072" s="162"/>
      <c r="K1072" s="183"/>
      <c r="L1072" s="55"/>
    </row>
    <row r="1073" spans="2:12" s="40" customFormat="1" ht="9.4499999999999993" customHeight="1">
      <c r="B1073" s="73" t="s">
        <v>39</v>
      </c>
      <c r="C1073" s="296" t="s">
        <v>432</v>
      </c>
      <c r="D1073" s="297"/>
      <c r="E1073" s="297"/>
      <c r="F1073" s="297"/>
      <c r="G1073" s="298"/>
      <c r="H1073" s="156"/>
      <c r="I1073" s="116"/>
      <c r="J1073" s="162"/>
      <c r="K1073" s="163"/>
      <c r="L1073" s="55"/>
    </row>
    <row r="1074" spans="2:12" s="40" customFormat="1" ht="9.4499999999999993" customHeight="1">
      <c r="B1074" s="73">
        <v>110458</v>
      </c>
      <c r="C1074" s="296" t="s">
        <v>240</v>
      </c>
      <c r="D1074" s="297"/>
      <c r="E1074" s="297"/>
      <c r="F1074" s="297"/>
      <c r="G1074" s="298"/>
      <c r="H1074" s="156" t="s">
        <v>18</v>
      </c>
      <c r="I1074" s="116">
        <v>3.45</v>
      </c>
      <c r="J1074" s="162"/>
      <c r="K1074" s="183"/>
      <c r="L1074" s="55"/>
    </row>
    <row r="1075" spans="2:12" s="40" customFormat="1" ht="9.4499999999999993" customHeight="1">
      <c r="B1075" s="73" t="s">
        <v>39</v>
      </c>
      <c r="C1075" s="296">
        <v>3.45</v>
      </c>
      <c r="D1075" s="297"/>
      <c r="E1075" s="297"/>
      <c r="F1075" s="297"/>
      <c r="G1075" s="298"/>
      <c r="H1075" s="156"/>
      <c r="I1075" s="116"/>
      <c r="J1075" s="162"/>
      <c r="K1075" s="163"/>
      <c r="L1075" s="55"/>
    </row>
    <row r="1076" spans="2:12" s="40" customFormat="1" ht="9.4499999999999993" customHeight="1">
      <c r="B1076" s="73">
        <v>80213</v>
      </c>
      <c r="C1076" s="296" t="s">
        <v>243</v>
      </c>
      <c r="D1076" s="297"/>
      <c r="E1076" s="297"/>
      <c r="F1076" s="297"/>
      <c r="G1076" s="298"/>
      <c r="H1076" s="156" t="s">
        <v>13</v>
      </c>
      <c r="I1076" s="116">
        <v>5.17</v>
      </c>
      <c r="J1076" s="162"/>
      <c r="K1076" s="183"/>
      <c r="L1076" s="55"/>
    </row>
    <row r="1077" spans="2:12" s="40" customFormat="1" ht="9.4499999999999993" customHeight="1">
      <c r="B1077" s="73" t="s">
        <v>39</v>
      </c>
      <c r="C1077" s="296" t="s">
        <v>285</v>
      </c>
      <c r="D1077" s="297"/>
      <c r="E1077" s="297"/>
      <c r="F1077" s="297"/>
      <c r="G1077" s="298"/>
      <c r="H1077" s="156"/>
      <c r="I1077" s="116"/>
      <c r="J1077" s="162"/>
      <c r="K1077" s="163"/>
      <c r="L1077" s="55"/>
    </row>
    <row r="1078" spans="2:12" s="40" customFormat="1" ht="9.4499999999999993" customHeight="1">
      <c r="B1078" s="73">
        <v>140111</v>
      </c>
      <c r="C1078" s="296" t="s">
        <v>244</v>
      </c>
      <c r="D1078" s="297"/>
      <c r="E1078" s="297"/>
      <c r="F1078" s="297"/>
      <c r="G1078" s="298"/>
      <c r="H1078" s="156" t="s">
        <v>13</v>
      </c>
      <c r="I1078" s="116">
        <v>5.17</v>
      </c>
      <c r="J1078" s="162"/>
      <c r="K1078" s="183"/>
      <c r="L1078" s="55"/>
    </row>
    <row r="1079" spans="2:12" s="40" customFormat="1" ht="9.4499999999999993" customHeight="1">
      <c r="B1079" s="73" t="s">
        <v>39</v>
      </c>
      <c r="C1079" s="296" t="s">
        <v>285</v>
      </c>
      <c r="D1079" s="297"/>
      <c r="E1079" s="297"/>
      <c r="F1079" s="297"/>
      <c r="G1079" s="298"/>
      <c r="H1079" s="156"/>
      <c r="I1079" s="116"/>
      <c r="J1079" s="162"/>
      <c r="K1079" s="163"/>
      <c r="L1079" s="55"/>
    </row>
    <row r="1080" spans="2:12" s="40" customFormat="1" ht="9.4499999999999993" customHeight="1">
      <c r="B1080" s="73">
        <v>80276</v>
      </c>
      <c r="C1080" s="296" t="s">
        <v>258</v>
      </c>
      <c r="D1080" s="297"/>
      <c r="E1080" s="297"/>
      <c r="F1080" s="297"/>
      <c r="G1080" s="298"/>
      <c r="H1080" s="156" t="s">
        <v>13</v>
      </c>
      <c r="I1080" s="116">
        <v>5.4</v>
      </c>
      <c r="J1080" s="162"/>
      <c r="K1080" s="183"/>
      <c r="L1080" s="55"/>
    </row>
    <row r="1081" spans="2:12" s="40" customFormat="1" ht="9.4499999999999993" customHeight="1">
      <c r="B1081" s="73" t="s">
        <v>39</v>
      </c>
      <c r="C1081" s="296" t="s">
        <v>286</v>
      </c>
      <c r="D1081" s="297"/>
      <c r="E1081" s="297"/>
      <c r="F1081" s="297"/>
      <c r="G1081" s="298"/>
      <c r="H1081" s="156"/>
      <c r="I1081" s="116"/>
      <c r="J1081" s="162"/>
      <c r="K1081" s="163"/>
      <c r="L1081" s="55"/>
    </row>
    <row r="1082" spans="2:12" s="40" customFormat="1" ht="9.4499999999999993" customHeight="1">
      <c r="B1082" s="73">
        <v>150310</v>
      </c>
      <c r="C1082" s="296" t="s">
        <v>245</v>
      </c>
      <c r="D1082" s="297"/>
      <c r="E1082" s="297"/>
      <c r="F1082" s="297"/>
      <c r="G1082" s="298"/>
      <c r="H1082" s="156" t="s">
        <v>13</v>
      </c>
      <c r="I1082" s="116">
        <v>2.58</v>
      </c>
      <c r="J1082" s="162"/>
      <c r="K1082" s="183"/>
      <c r="L1082" s="55"/>
    </row>
    <row r="1083" spans="2:12" s="40" customFormat="1" ht="9.4499999999999993" customHeight="1">
      <c r="B1083" s="73" t="s">
        <v>39</v>
      </c>
      <c r="C1083" s="296" t="s">
        <v>287</v>
      </c>
      <c r="D1083" s="297"/>
      <c r="E1083" s="297"/>
      <c r="F1083" s="297"/>
      <c r="G1083" s="298"/>
      <c r="H1083" s="156"/>
      <c r="I1083" s="116"/>
      <c r="J1083" s="162"/>
      <c r="K1083" s="163"/>
      <c r="L1083" s="55"/>
    </row>
    <row r="1084" spans="2:12" s="40" customFormat="1" ht="9.4499999999999993" customHeight="1">
      <c r="B1084" s="155"/>
      <c r="C1084" s="296"/>
      <c r="D1084" s="297"/>
      <c r="E1084" s="297"/>
      <c r="F1084" s="297"/>
      <c r="G1084" s="298"/>
      <c r="H1084" s="299" t="s">
        <v>216</v>
      </c>
      <c r="I1084" s="300"/>
      <c r="J1084" s="301"/>
      <c r="K1084" s="302"/>
      <c r="L1084" s="55"/>
    </row>
    <row r="1085" spans="2:12" s="40" customFormat="1" ht="9.4499999999999993" customHeight="1">
      <c r="B1085" s="192"/>
      <c r="C1085" s="321" t="s">
        <v>433</v>
      </c>
      <c r="D1085" s="322"/>
      <c r="E1085" s="322"/>
      <c r="F1085" s="322"/>
      <c r="G1085" s="323"/>
      <c r="H1085" s="193"/>
      <c r="I1085" s="193"/>
      <c r="J1085" s="194"/>
      <c r="K1085" s="195"/>
      <c r="L1085" s="55"/>
    </row>
    <row r="1086" spans="2:12" s="40" customFormat="1" ht="9.4499999999999993" customHeight="1">
      <c r="B1086" s="155"/>
      <c r="C1086" s="296" t="s">
        <v>532</v>
      </c>
      <c r="D1086" s="297"/>
      <c r="E1086" s="297"/>
      <c r="F1086" s="297"/>
      <c r="G1086" s="298"/>
      <c r="H1086" s="156"/>
      <c r="I1086" s="116"/>
      <c r="J1086" s="190"/>
      <c r="K1086" s="191"/>
      <c r="L1086" s="55"/>
    </row>
    <row r="1087" spans="2:12" s="40" customFormat="1" ht="9.4499999999999993" customHeight="1">
      <c r="B1087" s="155"/>
      <c r="C1087" s="296" t="s">
        <v>533</v>
      </c>
      <c r="D1087" s="297"/>
      <c r="E1087" s="297"/>
      <c r="F1087" s="297"/>
      <c r="G1087" s="298"/>
      <c r="H1087" s="156"/>
      <c r="I1087" s="116"/>
      <c r="J1087" s="203"/>
      <c r="K1087" s="204"/>
      <c r="L1087" s="55"/>
    </row>
    <row r="1088" spans="2:12" s="40" customFormat="1" ht="9.4499999999999993" customHeight="1">
      <c r="B1088" s="73">
        <v>110101</v>
      </c>
      <c r="C1088" s="296" t="s">
        <v>226</v>
      </c>
      <c r="D1088" s="297"/>
      <c r="E1088" s="297"/>
      <c r="F1088" s="297"/>
      <c r="G1088" s="298"/>
      <c r="H1088" s="74" t="s">
        <v>13</v>
      </c>
      <c r="I1088" s="115">
        <v>523.37</v>
      </c>
      <c r="J1088" s="162"/>
      <c r="K1088" s="183"/>
      <c r="L1088" s="55"/>
    </row>
    <row r="1089" spans="2:12" s="40" customFormat="1" ht="9.4499999999999993" customHeight="1">
      <c r="B1089" s="73" t="s">
        <v>39</v>
      </c>
      <c r="C1089" s="296" t="s">
        <v>534</v>
      </c>
      <c r="D1089" s="297"/>
      <c r="E1089" s="297"/>
      <c r="F1089" s="297"/>
      <c r="G1089" s="298"/>
      <c r="H1089" s="74"/>
      <c r="I1089" s="115"/>
      <c r="J1089" s="162"/>
      <c r="K1089" s="163"/>
      <c r="L1089" s="55"/>
    </row>
    <row r="1090" spans="2:12" s="40" customFormat="1" ht="9.4499999999999993" customHeight="1">
      <c r="B1090" s="73">
        <v>110108</v>
      </c>
      <c r="C1090" s="296" t="s">
        <v>227</v>
      </c>
      <c r="D1090" s="297"/>
      <c r="E1090" s="297"/>
      <c r="F1090" s="297"/>
      <c r="G1090" s="298"/>
      <c r="H1090" s="74" t="s">
        <v>13</v>
      </c>
      <c r="I1090" s="115">
        <v>523.37</v>
      </c>
      <c r="J1090" s="160"/>
      <c r="K1090" s="183"/>
      <c r="L1090" s="55"/>
    </row>
    <row r="1091" spans="2:12" s="40" customFormat="1" ht="9.4499999999999993" customHeight="1">
      <c r="B1091" s="73" t="s">
        <v>39</v>
      </c>
      <c r="C1091" s="296" t="s">
        <v>534</v>
      </c>
      <c r="D1091" s="297"/>
      <c r="E1091" s="297"/>
      <c r="F1091" s="297"/>
      <c r="G1091" s="298"/>
      <c r="H1091" s="74"/>
      <c r="I1091" s="115"/>
      <c r="J1091" s="162"/>
      <c r="K1091" s="163"/>
      <c r="L1091" s="76"/>
    </row>
    <row r="1092" spans="2:12" s="40" customFormat="1" ht="9.4499999999999993" customHeight="1">
      <c r="B1092" s="73">
        <v>150115</v>
      </c>
      <c r="C1092" s="296" t="s">
        <v>237</v>
      </c>
      <c r="D1092" s="297"/>
      <c r="E1092" s="297"/>
      <c r="F1092" s="297"/>
      <c r="G1092" s="298"/>
      <c r="H1092" s="156" t="s">
        <v>13</v>
      </c>
      <c r="I1092" s="116">
        <v>523.37</v>
      </c>
      <c r="J1092" s="162"/>
      <c r="K1092" s="183"/>
      <c r="L1092" s="76"/>
    </row>
    <row r="1093" spans="2:12" s="40" customFormat="1" ht="9.4499999999999993" customHeight="1">
      <c r="B1093" s="73" t="s">
        <v>39</v>
      </c>
      <c r="C1093" s="296" t="s">
        <v>534</v>
      </c>
      <c r="D1093" s="297"/>
      <c r="E1093" s="297"/>
      <c r="F1093" s="297"/>
      <c r="G1093" s="298"/>
      <c r="H1093" s="156"/>
      <c r="I1093" s="116"/>
      <c r="J1093" s="162"/>
      <c r="K1093" s="163"/>
      <c r="L1093" s="76"/>
    </row>
    <row r="1094" spans="2:12" s="40" customFormat="1" ht="9.4499999999999993" customHeight="1">
      <c r="B1094" s="73" t="s">
        <v>436</v>
      </c>
      <c r="C1094" s="296" t="s">
        <v>187</v>
      </c>
      <c r="D1094" s="297"/>
      <c r="E1094" s="297"/>
      <c r="F1094" s="297"/>
      <c r="G1094" s="298"/>
      <c r="H1094" s="156" t="s">
        <v>8</v>
      </c>
      <c r="I1094" s="116">
        <v>1</v>
      </c>
      <c r="J1094" s="162"/>
      <c r="K1094" s="183"/>
      <c r="L1094" s="76"/>
    </row>
    <row r="1095" spans="2:12" s="40" customFormat="1" ht="9.4499999999999993" customHeight="1">
      <c r="B1095" s="73" t="s">
        <v>48</v>
      </c>
      <c r="C1095" s="296" t="s">
        <v>431</v>
      </c>
      <c r="D1095" s="297"/>
      <c r="E1095" s="297"/>
      <c r="F1095" s="297"/>
      <c r="G1095" s="298"/>
      <c r="H1095" s="156"/>
      <c r="I1095" s="116"/>
      <c r="J1095" s="162"/>
      <c r="K1095" s="163"/>
      <c r="L1095" s="76"/>
    </row>
    <row r="1096" spans="2:12" s="40" customFormat="1" ht="9.4499999999999993" customHeight="1">
      <c r="B1096" s="73">
        <v>110458</v>
      </c>
      <c r="C1096" s="296" t="s">
        <v>240</v>
      </c>
      <c r="D1096" s="297"/>
      <c r="E1096" s="297"/>
      <c r="F1096" s="297"/>
      <c r="G1096" s="298"/>
      <c r="H1096" s="156" t="s">
        <v>18</v>
      </c>
      <c r="I1096" s="116">
        <v>6.9</v>
      </c>
      <c r="J1096" s="162"/>
      <c r="K1096" s="183"/>
      <c r="L1096" s="76"/>
    </row>
    <row r="1097" spans="2:12" s="40" customFormat="1" ht="9.4499999999999993" customHeight="1">
      <c r="B1097" s="73" t="s">
        <v>39</v>
      </c>
      <c r="C1097" s="296" t="s">
        <v>297</v>
      </c>
      <c r="D1097" s="297"/>
      <c r="E1097" s="297"/>
      <c r="F1097" s="297"/>
      <c r="G1097" s="298"/>
      <c r="H1097" s="156"/>
      <c r="I1097" s="116"/>
      <c r="J1097" s="162"/>
      <c r="K1097" s="163"/>
      <c r="L1097" s="76"/>
    </row>
    <row r="1098" spans="2:12" s="40" customFormat="1" ht="9.4499999999999993" customHeight="1">
      <c r="B1098" s="73">
        <v>80213</v>
      </c>
      <c r="C1098" s="296" t="s">
        <v>243</v>
      </c>
      <c r="D1098" s="297"/>
      <c r="E1098" s="297"/>
      <c r="F1098" s="297"/>
      <c r="G1098" s="298"/>
      <c r="H1098" s="156" t="s">
        <v>13</v>
      </c>
      <c r="I1098" s="116">
        <v>10.34</v>
      </c>
      <c r="J1098" s="162"/>
      <c r="K1098" s="183"/>
      <c r="L1098" s="55"/>
    </row>
    <row r="1099" spans="2:12" s="40" customFormat="1" ht="9.4499999999999993" customHeight="1">
      <c r="B1099" s="73" t="s">
        <v>39</v>
      </c>
      <c r="C1099" s="296" t="s">
        <v>437</v>
      </c>
      <c r="D1099" s="297"/>
      <c r="E1099" s="297"/>
      <c r="F1099" s="297"/>
      <c r="G1099" s="298"/>
      <c r="H1099" s="156"/>
      <c r="I1099" s="116"/>
      <c r="J1099" s="162"/>
      <c r="K1099" s="163"/>
      <c r="L1099" s="55"/>
    </row>
    <row r="1100" spans="2:12" s="40" customFormat="1" ht="9.4499999999999993" customHeight="1">
      <c r="B1100" s="73">
        <v>140111</v>
      </c>
      <c r="C1100" s="296" t="s">
        <v>244</v>
      </c>
      <c r="D1100" s="297"/>
      <c r="E1100" s="297"/>
      <c r="F1100" s="297"/>
      <c r="G1100" s="298"/>
      <c r="H1100" s="156" t="s">
        <v>13</v>
      </c>
      <c r="I1100" s="116">
        <v>10.345000000000001</v>
      </c>
      <c r="J1100" s="162"/>
      <c r="K1100" s="183"/>
      <c r="L1100" s="55"/>
    </row>
    <row r="1101" spans="2:12" s="40" customFormat="1" ht="9.4499999999999993" customHeight="1">
      <c r="B1101" s="73" t="s">
        <v>39</v>
      </c>
      <c r="C1101" s="296" t="s">
        <v>437</v>
      </c>
      <c r="D1101" s="297"/>
      <c r="E1101" s="297"/>
      <c r="F1101" s="297"/>
      <c r="G1101" s="298"/>
      <c r="H1101" s="156"/>
      <c r="I1101" s="116"/>
      <c r="J1101" s="162"/>
      <c r="K1101" s="163"/>
      <c r="L1101" s="55"/>
    </row>
    <row r="1102" spans="2:12" s="40" customFormat="1" ht="9.4499999999999993" customHeight="1">
      <c r="B1102" s="73">
        <v>80276</v>
      </c>
      <c r="C1102" s="296" t="s">
        <v>258</v>
      </c>
      <c r="D1102" s="297"/>
      <c r="E1102" s="297"/>
      <c r="F1102" s="297"/>
      <c r="G1102" s="298"/>
      <c r="H1102" s="156" t="s">
        <v>13</v>
      </c>
      <c r="I1102" s="116">
        <v>10.8</v>
      </c>
      <c r="J1102" s="162"/>
      <c r="K1102" s="183"/>
      <c r="L1102" s="55"/>
    </row>
    <row r="1103" spans="2:12" s="40" customFormat="1" ht="9.4499999999999993" customHeight="1">
      <c r="B1103" s="73" t="s">
        <v>39</v>
      </c>
      <c r="C1103" s="296" t="s">
        <v>438</v>
      </c>
      <c r="D1103" s="297"/>
      <c r="E1103" s="297"/>
      <c r="F1103" s="297"/>
      <c r="G1103" s="298"/>
      <c r="H1103" s="156"/>
      <c r="I1103" s="116"/>
      <c r="J1103" s="162"/>
      <c r="K1103" s="163"/>
      <c r="L1103" s="55"/>
    </row>
    <row r="1104" spans="2:12" s="40" customFormat="1" ht="9.4499999999999993" customHeight="1">
      <c r="B1104" s="73">
        <v>150310</v>
      </c>
      <c r="C1104" s="296" t="s">
        <v>245</v>
      </c>
      <c r="D1104" s="297"/>
      <c r="E1104" s="297"/>
      <c r="F1104" s="297"/>
      <c r="G1104" s="298"/>
      <c r="H1104" s="156" t="s">
        <v>13</v>
      </c>
      <c r="I1104" s="116">
        <v>5.17</v>
      </c>
      <c r="J1104" s="162"/>
      <c r="K1104" s="183"/>
      <c r="L1104" s="55"/>
    </row>
    <row r="1105" spans="2:12" s="40" customFormat="1" ht="9.4499999999999993" customHeight="1">
      <c r="B1105" s="73" t="s">
        <v>39</v>
      </c>
      <c r="C1105" s="296" t="s">
        <v>439</v>
      </c>
      <c r="D1105" s="297"/>
      <c r="E1105" s="297"/>
      <c r="F1105" s="297"/>
      <c r="G1105" s="298"/>
      <c r="H1105" s="156"/>
      <c r="I1105" s="116"/>
      <c r="J1105" s="162"/>
      <c r="K1105" s="163"/>
      <c r="L1105" s="55"/>
    </row>
    <row r="1106" spans="2:12" s="40" customFormat="1" ht="9.4499999999999993" customHeight="1">
      <c r="B1106" s="192"/>
      <c r="C1106" s="321" t="s">
        <v>535</v>
      </c>
      <c r="D1106" s="322"/>
      <c r="E1106" s="322"/>
      <c r="F1106" s="322"/>
      <c r="G1106" s="323"/>
      <c r="H1106" s="193"/>
      <c r="I1106" s="193"/>
      <c r="J1106" s="194"/>
      <c r="K1106" s="195"/>
      <c r="L1106" s="55"/>
    </row>
    <row r="1107" spans="2:12" s="40" customFormat="1" ht="9.4499999999999993" customHeight="1">
      <c r="B1107" s="155"/>
      <c r="C1107" s="296" t="s">
        <v>536</v>
      </c>
      <c r="D1107" s="297"/>
      <c r="E1107" s="297"/>
      <c r="F1107" s="297"/>
      <c r="G1107" s="298"/>
      <c r="H1107" s="74"/>
      <c r="I1107" s="115"/>
      <c r="J1107" s="162"/>
      <c r="K1107" s="163"/>
      <c r="L1107" s="55"/>
    </row>
    <row r="1108" spans="2:12" s="40" customFormat="1" ht="9.4499999999999993" customHeight="1">
      <c r="B1108" s="73">
        <v>87263</v>
      </c>
      <c r="C1108" s="296" t="s">
        <v>478</v>
      </c>
      <c r="D1108" s="297"/>
      <c r="E1108" s="297"/>
      <c r="F1108" s="297"/>
      <c r="G1108" s="298"/>
      <c r="H1108" s="156" t="s">
        <v>13</v>
      </c>
      <c r="I1108" s="116">
        <v>768.34</v>
      </c>
      <c r="J1108" s="162"/>
      <c r="K1108" s="183"/>
      <c r="L1108" s="55"/>
    </row>
    <row r="1109" spans="2:12" s="40" customFormat="1" ht="9.4499999999999993" customHeight="1">
      <c r="B1109" s="73" t="s">
        <v>479</v>
      </c>
      <c r="C1109" s="296" t="s">
        <v>537</v>
      </c>
      <c r="D1109" s="297"/>
      <c r="E1109" s="297"/>
      <c r="F1109" s="297"/>
      <c r="G1109" s="298"/>
      <c r="H1109" s="156"/>
      <c r="I1109" s="116"/>
      <c r="J1109" s="162"/>
      <c r="K1109" s="163"/>
      <c r="L1109" s="55"/>
    </row>
    <row r="1110" spans="2:12" s="40" customFormat="1" ht="9.4499999999999993" customHeight="1">
      <c r="B1110" s="73" t="s">
        <v>482</v>
      </c>
      <c r="C1110" s="296" t="s">
        <v>481</v>
      </c>
      <c r="D1110" s="297"/>
      <c r="E1110" s="297"/>
      <c r="F1110" s="297"/>
      <c r="G1110" s="298"/>
      <c r="H1110" s="156" t="s">
        <v>18</v>
      </c>
      <c r="I1110" s="116">
        <v>119.22</v>
      </c>
      <c r="J1110" s="162"/>
      <c r="K1110" s="183"/>
      <c r="L1110" s="55"/>
    </row>
    <row r="1111" spans="2:12" s="40" customFormat="1" ht="9.4499999999999993" customHeight="1">
      <c r="B1111" s="73" t="s">
        <v>48</v>
      </c>
      <c r="C1111" s="296" t="s">
        <v>538</v>
      </c>
      <c r="D1111" s="297"/>
      <c r="E1111" s="297"/>
      <c r="F1111" s="297"/>
      <c r="G1111" s="298"/>
      <c r="H1111" s="156"/>
      <c r="I1111" s="116"/>
      <c r="J1111" s="162"/>
      <c r="K1111" s="163"/>
      <c r="L1111" s="55"/>
    </row>
    <row r="1112" spans="2:12" s="40" customFormat="1" ht="9.4499999999999993" customHeight="1">
      <c r="B1112" s="155"/>
      <c r="C1112" s="296"/>
      <c r="D1112" s="297"/>
      <c r="E1112" s="297"/>
      <c r="F1112" s="297"/>
      <c r="G1112" s="298"/>
      <c r="H1112" s="299" t="s">
        <v>216</v>
      </c>
      <c r="I1112" s="300"/>
      <c r="J1112" s="301"/>
      <c r="K1112" s="302"/>
      <c r="L1112" s="55"/>
    </row>
    <row r="1113" spans="2:12" s="40" customFormat="1" ht="9.4499999999999993" customHeight="1">
      <c r="B1113" s="192"/>
      <c r="C1113" s="321" t="s">
        <v>558</v>
      </c>
      <c r="D1113" s="322"/>
      <c r="E1113" s="322"/>
      <c r="F1113" s="322"/>
      <c r="G1113" s="323"/>
      <c r="H1113" s="193"/>
      <c r="I1113" s="193"/>
      <c r="J1113" s="194"/>
      <c r="K1113" s="195"/>
      <c r="L1113" s="55"/>
    </row>
    <row r="1114" spans="2:12" s="40" customFormat="1" ht="9.4499999999999993" customHeight="1">
      <c r="B1114" s="192"/>
      <c r="C1114" s="321" t="s">
        <v>559</v>
      </c>
      <c r="D1114" s="322"/>
      <c r="E1114" s="322"/>
      <c r="F1114" s="322"/>
      <c r="G1114" s="323"/>
      <c r="H1114" s="193"/>
      <c r="I1114" s="193"/>
      <c r="J1114" s="194"/>
      <c r="K1114" s="195"/>
      <c r="L1114" s="55"/>
    </row>
    <row r="1115" spans="2:12" s="40" customFormat="1" ht="9.4499999999999993" customHeight="1">
      <c r="B1115" s="155"/>
      <c r="C1115" s="296" t="s">
        <v>540</v>
      </c>
      <c r="D1115" s="297"/>
      <c r="E1115" s="297"/>
      <c r="F1115" s="297"/>
      <c r="G1115" s="298"/>
      <c r="H1115" s="74"/>
      <c r="I1115" s="115"/>
      <c r="J1115" s="162"/>
      <c r="K1115" s="163"/>
      <c r="L1115" s="55"/>
    </row>
    <row r="1116" spans="2:12" s="40" customFormat="1" ht="9.4499999999999993" customHeight="1">
      <c r="B1116" s="155"/>
      <c r="C1116" s="296" t="s">
        <v>541</v>
      </c>
      <c r="D1116" s="297"/>
      <c r="E1116" s="297"/>
      <c r="F1116" s="297"/>
      <c r="G1116" s="298"/>
      <c r="H1116" s="74"/>
      <c r="I1116" s="115"/>
      <c r="J1116" s="162"/>
      <c r="K1116" s="163"/>
      <c r="L1116" s="55"/>
    </row>
    <row r="1117" spans="2:12" s="40" customFormat="1" ht="9.4499999999999993" customHeight="1">
      <c r="B1117" s="73">
        <v>110101</v>
      </c>
      <c r="C1117" s="296" t="s">
        <v>226</v>
      </c>
      <c r="D1117" s="297"/>
      <c r="E1117" s="297"/>
      <c r="F1117" s="297"/>
      <c r="G1117" s="298"/>
      <c r="H1117" s="74" t="s">
        <v>13</v>
      </c>
      <c r="I1117" s="115">
        <v>154.91999999999999</v>
      </c>
      <c r="J1117" s="162"/>
      <c r="K1117" s="183"/>
      <c r="L1117" s="55"/>
    </row>
    <row r="1118" spans="2:12" s="40" customFormat="1" ht="9.4499999999999993" customHeight="1">
      <c r="B1118" s="73" t="s">
        <v>39</v>
      </c>
      <c r="C1118" s="296" t="s">
        <v>542</v>
      </c>
      <c r="D1118" s="297"/>
      <c r="E1118" s="297"/>
      <c r="F1118" s="297"/>
      <c r="G1118" s="298"/>
      <c r="H1118" s="74"/>
      <c r="I1118" s="115"/>
      <c r="J1118" s="162"/>
      <c r="K1118" s="163"/>
      <c r="L1118" s="55"/>
    </row>
    <row r="1119" spans="2:12" s="40" customFormat="1" ht="9.4499999999999993" customHeight="1">
      <c r="B1119" s="73">
        <v>110108</v>
      </c>
      <c r="C1119" s="296" t="s">
        <v>227</v>
      </c>
      <c r="D1119" s="297"/>
      <c r="E1119" s="297"/>
      <c r="F1119" s="297"/>
      <c r="G1119" s="298"/>
      <c r="H1119" s="74" t="s">
        <v>13</v>
      </c>
      <c r="I1119" s="115">
        <v>154.91999999999999</v>
      </c>
      <c r="J1119" s="160"/>
      <c r="K1119" s="183"/>
      <c r="L1119" s="55"/>
    </row>
    <row r="1120" spans="2:12" s="40" customFormat="1" ht="9.4499999999999993" customHeight="1">
      <c r="B1120" s="73" t="s">
        <v>39</v>
      </c>
      <c r="C1120" s="296" t="s">
        <v>542</v>
      </c>
      <c r="D1120" s="297"/>
      <c r="E1120" s="297"/>
      <c r="F1120" s="297"/>
      <c r="G1120" s="298"/>
      <c r="H1120" s="74"/>
      <c r="I1120" s="115"/>
      <c r="J1120" s="162"/>
      <c r="K1120" s="163"/>
      <c r="L1120" s="55"/>
    </row>
    <row r="1121" spans="2:12" s="40" customFormat="1" ht="9.4499999999999993" customHeight="1">
      <c r="B1121" s="73">
        <v>150115</v>
      </c>
      <c r="C1121" s="296" t="s">
        <v>237</v>
      </c>
      <c r="D1121" s="297"/>
      <c r="E1121" s="297"/>
      <c r="F1121" s="297"/>
      <c r="G1121" s="298"/>
      <c r="H1121" s="156" t="s">
        <v>13</v>
      </c>
      <c r="I1121" s="116">
        <v>154.91999999999999</v>
      </c>
      <c r="J1121" s="162"/>
      <c r="K1121" s="183"/>
      <c r="L1121" s="55"/>
    </row>
    <row r="1122" spans="2:12" s="40" customFormat="1" ht="9.4499999999999993" customHeight="1">
      <c r="B1122" s="73" t="s">
        <v>39</v>
      </c>
      <c r="C1122" s="296" t="s">
        <v>542</v>
      </c>
      <c r="D1122" s="297"/>
      <c r="E1122" s="297"/>
      <c r="F1122" s="297"/>
      <c r="G1122" s="298"/>
      <c r="H1122" s="156"/>
      <c r="I1122" s="116"/>
      <c r="J1122" s="162"/>
      <c r="K1122" s="163"/>
      <c r="L1122" s="55"/>
    </row>
    <row r="1123" spans="2:12" s="40" customFormat="1" ht="9.4499999999999993" customHeight="1">
      <c r="B1123" s="73">
        <v>110458</v>
      </c>
      <c r="C1123" s="296" t="s">
        <v>240</v>
      </c>
      <c r="D1123" s="297"/>
      <c r="E1123" s="297"/>
      <c r="F1123" s="297"/>
      <c r="G1123" s="298"/>
      <c r="H1123" s="156" t="s">
        <v>18</v>
      </c>
      <c r="I1123" s="116">
        <v>6.9</v>
      </c>
      <c r="J1123" s="162"/>
      <c r="K1123" s="183"/>
      <c r="L1123" s="55"/>
    </row>
    <row r="1124" spans="2:12" s="40" customFormat="1" ht="9.4499999999999993" customHeight="1">
      <c r="B1124" s="73" t="s">
        <v>39</v>
      </c>
      <c r="C1124" s="296" t="s">
        <v>543</v>
      </c>
      <c r="D1124" s="297"/>
      <c r="E1124" s="297"/>
      <c r="F1124" s="297"/>
      <c r="G1124" s="298"/>
      <c r="H1124" s="156"/>
      <c r="I1124" s="116"/>
      <c r="J1124" s="162"/>
      <c r="K1124" s="163"/>
      <c r="L1124" s="55"/>
    </row>
    <row r="1125" spans="2:12" s="40" customFormat="1" ht="9.4499999999999993" customHeight="1">
      <c r="B1125" s="73">
        <v>80213</v>
      </c>
      <c r="C1125" s="296" t="s">
        <v>243</v>
      </c>
      <c r="D1125" s="297"/>
      <c r="E1125" s="297"/>
      <c r="F1125" s="297"/>
      <c r="G1125" s="298"/>
      <c r="H1125" s="156" t="s">
        <v>13</v>
      </c>
      <c r="I1125" s="116">
        <v>10.34</v>
      </c>
      <c r="J1125" s="162"/>
      <c r="K1125" s="183"/>
      <c r="L1125" s="55"/>
    </row>
    <row r="1126" spans="2:12" s="40" customFormat="1" ht="9.4499999999999993" customHeight="1">
      <c r="B1126" s="73" t="s">
        <v>39</v>
      </c>
      <c r="C1126" s="296" t="s">
        <v>544</v>
      </c>
      <c r="D1126" s="297"/>
      <c r="E1126" s="297"/>
      <c r="F1126" s="297"/>
      <c r="G1126" s="298"/>
      <c r="H1126" s="156"/>
      <c r="I1126" s="116"/>
      <c r="J1126" s="162"/>
      <c r="K1126" s="163"/>
      <c r="L1126" s="55"/>
    </row>
    <row r="1127" spans="2:12" s="40" customFormat="1" ht="9.4499999999999993" customHeight="1">
      <c r="B1127" s="73">
        <v>140111</v>
      </c>
      <c r="C1127" s="296" t="s">
        <v>244</v>
      </c>
      <c r="D1127" s="297"/>
      <c r="E1127" s="297"/>
      <c r="F1127" s="297"/>
      <c r="G1127" s="298"/>
      <c r="H1127" s="156" t="s">
        <v>13</v>
      </c>
      <c r="I1127" s="116">
        <v>10.34</v>
      </c>
      <c r="J1127" s="162"/>
      <c r="K1127" s="183"/>
      <c r="L1127" s="55"/>
    </row>
    <row r="1128" spans="2:12" s="40" customFormat="1" ht="9.4499999999999993" customHeight="1">
      <c r="B1128" s="73" t="s">
        <v>39</v>
      </c>
      <c r="C1128" s="296" t="s">
        <v>544</v>
      </c>
      <c r="D1128" s="297"/>
      <c r="E1128" s="297"/>
      <c r="F1128" s="297"/>
      <c r="G1128" s="298"/>
      <c r="H1128" s="156"/>
      <c r="I1128" s="116"/>
      <c r="J1128" s="162"/>
      <c r="K1128" s="163"/>
      <c r="L1128" s="55"/>
    </row>
    <row r="1129" spans="2:12" s="40" customFormat="1" ht="9.4499999999999993" customHeight="1">
      <c r="B1129" s="73">
        <v>80276</v>
      </c>
      <c r="C1129" s="296" t="s">
        <v>258</v>
      </c>
      <c r="D1129" s="297"/>
      <c r="E1129" s="297"/>
      <c r="F1129" s="297"/>
      <c r="G1129" s="298"/>
      <c r="H1129" s="156" t="s">
        <v>13</v>
      </c>
      <c r="I1129" s="116">
        <v>10.8</v>
      </c>
      <c r="J1129" s="162"/>
      <c r="K1129" s="183"/>
      <c r="L1129" s="55"/>
    </row>
    <row r="1130" spans="2:12" s="40" customFormat="1" ht="9.4499999999999993" customHeight="1">
      <c r="B1130" s="73" t="s">
        <v>39</v>
      </c>
      <c r="C1130" s="296" t="s">
        <v>545</v>
      </c>
      <c r="D1130" s="297"/>
      <c r="E1130" s="297"/>
      <c r="F1130" s="297"/>
      <c r="G1130" s="298"/>
      <c r="H1130" s="156"/>
      <c r="I1130" s="116"/>
      <c r="J1130" s="162"/>
      <c r="K1130" s="163"/>
      <c r="L1130" s="55"/>
    </row>
    <row r="1131" spans="2:12" s="40" customFormat="1" ht="9.4499999999999993" customHeight="1">
      <c r="B1131" s="73">
        <v>150310</v>
      </c>
      <c r="C1131" s="296" t="s">
        <v>245</v>
      </c>
      <c r="D1131" s="297"/>
      <c r="E1131" s="297"/>
      <c r="F1131" s="297"/>
      <c r="G1131" s="298"/>
      <c r="H1131" s="156" t="s">
        <v>13</v>
      </c>
      <c r="I1131" s="116">
        <v>5.16</v>
      </c>
      <c r="J1131" s="162"/>
      <c r="K1131" s="183"/>
      <c r="L1131" s="55"/>
    </row>
    <row r="1132" spans="2:12" s="40" customFormat="1" ht="9.4499999999999993" customHeight="1">
      <c r="B1132" s="73" t="s">
        <v>39</v>
      </c>
      <c r="C1132" s="296" t="s">
        <v>546</v>
      </c>
      <c r="D1132" s="297"/>
      <c r="E1132" s="297"/>
      <c r="F1132" s="297"/>
      <c r="G1132" s="298"/>
      <c r="H1132" s="156"/>
      <c r="I1132" s="116"/>
      <c r="J1132" s="162"/>
      <c r="K1132" s="163"/>
      <c r="L1132" s="55"/>
    </row>
    <row r="1133" spans="2:12" s="40" customFormat="1" ht="9.4499999999999993" customHeight="1">
      <c r="B1133" s="73">
        <v>130258</v>
      </c>
      <c r="C1133" s="296" t="s">
        <v>547</v>
      </c>
      <c r="D1133" s="297"/>
      <c r="E1133" s="297"/>
      <c r="F1133" s="297"/>
      <c r="G1133" s="298"/>
      <c r="H1133" s="156" t="s">
        <v>13</v>
      </c>
      <c r="I1133" s="116">
        <v>44.94</v>
      </c>
      <c r="J1133" s="162"/>
      <c r="K1133" s="183"/>
      <c r="L1133" s="55"/>
    </row>
    <row r="1134" spans="2:12" s="40" customFormat="1" ht="9.4499999999999993" customHeight="1">
      <c r="B1134" s="73" t="s">
        <v>39</v>
      </c>
      <c r="C1134" s="296" t="s">
        <v>548</v>
      </c>
      <c r="D1134" s="297"/>
      <c r="E1134" s="297"/>
      <c r="F1134" s="297"/>
      <c r="G1134" s="298"/>
      <c r="H1134" s="156"/>
      <c r="I1134" s="116"/>
      <c r="J1134" s="162"/>
      <c r="K1134" s="163"/>
      <c r="L1134" s="55"/>
    </row>
    <row r="1135" spans="2:12" s="40" customFormat="1" ht="9.4499999999999993" customHeight="1">
      <c r="B1135" s="73"/>
      <c r="C1135" s="296" t="s">
        <v>549</v>
      </c>
      <c r="D1135" s="297"/>
      <c r="E1135" s="297"/>
      <c r="F1135" s="297"/>
      <c r="G1135" s="298"/>
      <c r="H1135" s="156"/>
      <c r="I1135" s="116"/>
      <c r="J1135" s="162"/>
      <c r="K1135" s="183"/>
      <c r="L1135" s="55"/>
    </row>
    <row r="1136" spans="2:12" s="40" customFormat="1" ht="9.4499999999999993" customHeight="1">
      <c r="B1136" s="73">
        <v>130336</v>
      </c>
      <c r="C1136" s="296" t="s">
        <v>556</v>
      </c>
      <c r="D1136" s="297"/>
      <c r="E1136" s="297"/>
      <c r="F1136" s="297"/>
      <c r="G1136" s="298"/>
      <c r="H1136" s="156" t="s">
        <v>18</v>
      </c>
      <c r="I1136" s="116">
        <v>17.55</v>
      </c>
      <c r="J1136" s="162"/>
      <c r="K1136" s="183"/>
      <c r="L1136" s="55"/>
    </row>
    <row r="1137" spans="2:12" s="40" customFormat="1" ht="9.4499999999999993" customHeight="1">
      <c r="B1137" s="73" t="s">
        <v>39</v>
      </c>
      <c r="C1137" s="296" t="s">
        <v>557</v>
      </c>
      <c r="D1137" s="297"/>
      <c r="E1137" s="297"/>
      <c r="F1137" s="297"/>
      <c r="G1137" s="298"/>
      <c r="H1137" s="156"/>
      <c r="I1137" s="116"/>
      <c r="J1137" s="162"/>
      <c r="K1137" s="183"/>
      <c r="L1137" s="55"/>
    </row>
    <row r="1138" spans="2:12" s="40" customFormat="1" ht="9.4499999999999993" customHeight="1">
      <c r="B1138" s="73">
        <v>170525</v>
      </c>
      <c r="C1138" s="296" t="s">
        <v>550</v>
      </c>
      <c r="D1138" s="297"/>
      <c r="E1138" s="297"/>
      <c r="F1138" s="297"/>
      <c r="G1138" s="298"/>
      <c r="H1138" s="156" t="s">
        <v>18</v>
      </c>
      <c r="I1138" s="116">
        <v>13.2</v>
      </c>
      <c r="J1138" s="162"/>
      <c r="K1138" s="183"/>
      <c r="L1138" s="55"/>
    </row>
    <row r="1139" spans="2:12" s="40" customFormat="1" ht="9.4499999999999993" customHeight="1">
      <c r="B1139" s="73" t="s">
        <v>39</v>
      </c>
      <c r="C1139" s="296" t="s">
        <v>551</v>
      </c>
      <c r="D1139" s="297"/>
      <c r="E1139" s="297"/>
      <c r="F1139" s="297"/>
      <c r="G1139" s="298"/>
      <c r="H1139" s="156"/>
      <c r="I1139" s="116"/>
      <c r="J1139" s="162"/>
      <c r="K1139" s="183"/>
      <c r="L1139" s="55"/>
    </row>
    <row r="1140" spans="2:12" s="40" customFormat="1" ht="9.4499999999999993" customHeight="1">
      <c r="B1140" s="73">
        <v>170524</v>
      </c>
      <c r="C1140" s="296" t="s">
        <v>552</v>
      </c>
      <c r="D1140" s="297"/>
      <c r="E1140" s="297"/>
      <c r="F1140" s="297"/>
      <c r="G1140" s="298"/>
      <c r="H1140" s="156" t="s">
        <v>18</v>
      </c>
      <c r="I1140" s="116">
        <v>26</v>
      </c>
      <c r="J1140" s="162"/>
      <c r="K1140" s="183"/>
      <c r="L1140" s="55"/>
    </row>
    <row r="1141" spans="2:12" s="40" customFormat="1" ht="9.4499999999999993" customHeight="1">
      <c r="B1141" s="73" t="s">
        <v>39</v>
      </c>
      <c r="C1141" s="296" t="s">
        <v>553</v>
      </c>
      <c r="D1141" s="297"/>
      <c r="E1141" s="297"/>
      <c r="F1141" s="297"/>
      <c r="G1141" s="298"/>
      <c r="H1141" s="156"/>
      <c r="I1141" s="116"/>
      <c r="J1141" s="162"/>
      <c r="K1141" s="183"/>
      <c r="L1141" s="55"/>
    </row>
    <row r="1142" spans="2:12" s="40" customFormat="1" ht="9.4499999999999993" customHeight="1">
      <c r="B1142" s="73">
        <v>170526</v>
      </c>
      <c r="C1142" s="296" t="s">
        <v>554</v>
      </c>
      <c r="D1142" s="297"/>
      <c r="E1142" s="297"/>
      <c r="F1142" s="297"/>
      <c r="G1142" s="298"/>
      <c r="H1142" s="156" t="s">
        <v>8</v>
      </c>
      <c r="I1142" s="116">
        <v>12</v>
      </c>
      <c r="J1142" s="162"/>
      <c r="K1142" s="183"/>
      <c r="L1142" s="55"/>
    </row>
    <row r="1143" spans="2:12" s="40" customFormat="1" ht="9.4499999999999993" customHeight="1">
      <c r="B1143" s="73" t="s">
        <v>39</v>
      </c>
      <c r="C1143" s="296" t="s">
        <v>555</v>
      </c>
      <c r="D1143" s="297"/>
      <c r="E1143" s="297"/>
      <c r="F1143" s="297"/>
      <c r="G1143" s="298"/>
      <c r="H1143" s="156"/>
      <c r="I1143" s="116"/>
      <c r="J1143" s="162"/>
      <c r="K1143" s="183"/>
      <c r="L1143" s="55"/>
    </row>
    <row r="1144" spans="2:12" s="40" customFormat="1" ht="9.4499999999999993" customHeight="1">
      <c r="B1144" s="155"/>
      <c r="C1144" s="296"/>
      <c r="D1144" s="297"/>
      <c r="E1144" s="297"/>
      <c r="F1144" s="297"/>
      <c r="G1144" s="298"/>
      <c r="H1144" s="299" t="s">
        <v>216</v>
      </c>
      <c r="I1144" s="300"/>
      <c r="J1144" s="301"/>
      <c r="K1144" s="302"/>
      <c r="L1144" s="55"/>
    </row>
    <row r="1145" spans="2:12" s="40" customFormat="1" ht="9.4499999999999993" customHeight="1">
      <c r="B1145" s="152"/>
      <c r="C1145" s="321" t="s">
        <v>575</v>
      </c>
      <c r="D1145" s="322"/>
      <c r="E1145" s="322"/>
      <c r="F1145" s="322"/>
      <c r="G1145" s="323"/>
      <c r="H1145" s="187"/>
      <c r="I1145" s="154"/>
      <c r="J1145" s="175"/>
      <c r="K1145" s="176"/>
      <c r="L1145" s="55"/>
    </row>
    <row r="1146" spans="2:12" s="40" customFormat="1" ht="9.4499999999999993" customHeight="1">
      <c r="B1146" s="178"/>
      <c r="C1146" s="296" t="s">
        <v>406</v>
      </c>
      <c r="D1146" s="297"/>
      <c r="E1146" s="297"/>
      <c r="F1146" s="297"/>
      <c r="G1146" s="298"/>
      <c r="H1146" s="150"/>
      <c r="I1146" s="151"/>
      <c r="J1146" s="162"/>
      <c r="K1146" s="163"/>
      <c r="L1146" s="55"/>
    </row>
    <row r="1147" spans="2:12" s="40" customFormat="1" ht="9.4499999999999993" customHeight="1">
      <c r="B1147" s="73">
        <v>110101</v>
      </c>
      <c r="C1147" s="296" t="s">
        <v>226</v>
      </c>
      <c r="D1147" s="297"/>
      <c r="E1147" s="297"/>
      <c r="F1147" s="297"/>
      <c r="G1147" s="298"/>
      <c r="H1147" s="74" t="s">
        <v>13</v>
      </c>
      <c r="I1147" s="115">
        <v>80.86</v>
      </c>
      <c r="J1147" s="162"/>
      <c r="K1147" s="183"/>
      <c r="L1147" s="55"/>
    </row>
    <row r="1148" spans="2:12" s="40" customFormat="1" ht="9.4499999999999993" customHeight="1">
      <c r="B1148" s="73" t="s">
        <v>39</v>
      </c>
      <c r="C1148" s="296" t="s">
        <v>407</v>
      </c>
      <c r="D1148" s="297"/>
      <c r="E1148" s="297"/>
      <c r="F1148" s="297"/>
      <c r="G1148" s="298"/>
      <c r="H1148" s="74"/>
      <c r="I1148" s="115"/>
      <c r="J1148" s="162"/>
      <c r="K1148" s="163"/>
      <c r="L1148" s="55"/>
    </row>
    <row r="1149" spans="2:12" s="40" customFormat="1" ht="9.4499999999999993" customHeight="1">
      <c r="B1149" s="73">
        <v>110108</v>
      </c>
      <c r="C1149" s="296" t="s">
        <v>227</v>
      </c>
      <c r="D1149" s="297"/>
      <c r="E1149" s="297"/>
      <c r="F1149" s="297"/>
      <c r="G1149" s="298"/>
      <c r="H1149" s="74" t="s">
        <v>13</v>
      </c>
      <c r="I1149" s="115">
        <v>80.86</v>
      </c>
      <c r="J1149" s="160"/>
      <c r="K1149" s="183"/>
      <c r="L1149" s="55"/>
    </row>
    <row r="1150" spans="2:12" s="40" customFormat="1" ht="9.4499999999999993" customHeight="1">
      <c r="B1150" s="73" t="s">
        <v>39</v>
      </c>
      <c r="C1150" s="296" t="s">
        <v>407</v>
      </c>
      <c r="D1150" s="297"/>
      <c r="E1150" s="297"/>
      <c r="F1150" s="297"/>
      <c r="G1150" s="298"/>
      <c r="H1150" s="74"/>
      <c r="I1150" s="115"/>
      <c r="J1150" s="162"/>
      <c r="K1150" s="163"/>
      <c r="L1150" s="55"/>
    </row>
    <row r="1151" spans="2:12" s="40" customFormat="1" ht="9.4499999999999993" customHeight="1">
      <c r="B1151" s="73">
        <v>150115</v>
      </c>
      <c r="C1151" s="296" t="s">
        <v>237</v>
      </c>
      <c r="D1151" s="297"/>
      <c r="E1151" s="297"/>
      <c r="F1151" s="297"/>
      <c r="G1151" s="298"/>
      <c r="H1151" s="156" t="s">
        <v>13</v>
      </c>
      <c r="I1151" s="116">
        <v>24.32</v>
      </c>
      <c r="J1151" s="162"/>
      <c r="K1151" s="183"/>
      <c r="L1151" s="55"/>
    </row>
    <row r="1152" spans="2:12" s="40" customFormat="1" ht="9.4499999999999993" customHeight="1">
      <c r="B1152" s="73" t="s">
        <v>39</v>
      </c>
      <c r="C1152" s="296" t="s">
        <v>405</v>
      </c>
      <c r="D1152" s="297"/>
      <c r="E1152" s="297"/>
      <c r="F1152" s="297"/>
      <c r="G1152" s="298"/>
      <c r="H1152" s="156"/>
      <c r="I1152" s="116"/>
      <c r="J1152" s="162"/>
      <c r="K1152" s="163"/>
      <c r="L1152" s="55"/>
    </row>
    <row r="1153" spans="2:12" s="40" customFormat="1" ht="9.4499999999999993" customHeight="1">
      <c r="B1153" s="73">
        <v>110229</v>
      </c>
      <c r="C1153" s="296" t="s">
        <v>304</v>
      </c>
      <c r="D1153" s="297"/>
      <c r="E1153" s="297"/>
      <c r="F1153" s="297"/>
      <c r="G1153" s="298"/>
      <c r="H1153" s="75" t="s">
        <v>13</v>
      </c>
      <c r="I1153" s="116">
        <v>56.54</v>
      </c>
      <c r="J1153" s="185"/>
      <c r="K1153" s="183"/>
      <c r="L1153" s="55"/>
    </row>
    <row r="1154" spans="2:12" s="40" customFormat="1" ht="9.4499999999999993" customHeight="1">
      <c r="B1154" s="86" t="s">
        <v>158</v>
      </c>
      <c r="C1154" s="296" t="s">
        <v>408</v>
      </c>
      <c r="D1154" s="297"/>
      <c r="E1154" s="297"/>
      <c r="F1154" s="297"/>
      <c r="G1154" s="298"/>
      <c r="H1154" s="75"/>
      <c r="I1154" s="116"/>
      <c r="J1154" s="186"/>
      <c r="K1154" s="183"/>
      <c r="L1154" s="55"/>
    </row>
    <row r="1155" spans="2:12" s="40" customFormat="1" ht="9.4499999999999993" customHeight="1">
      <c r="B1155" s="73">
        <v>87263</v>
      </c>
      <c r="C1155" s="296" t="s">
        <v>478</v>
      </c>
      <c r="D1155" s="297"/>
      <c r="E1155" s="297"/>
      <c r="F1155" s="297"/>
      <c r="G1155" s="298"/>
      <c r="H1155" s="156" t="s">
        <v>13</v>
      </c>
      <c r="I1155" s="116">
        <v>24.32</v>
      </c>
      <c r="J1155" s="162"/>
      <c r="K1155" s="183"/>
      <c r="L1155" s="55"/>
    </row>
    <row r="1156" spans="2:12" s="40" customFormat="1" ht="9.4499999999999993" customHeight="1">
      <c r="B1156" s="73" t="s">
        <v>479</v>
      </c>
      <c r="C1156" s="296" t="s">
        <v>491</v>
      </c>
      <c r="D1156" s="297"/>
      <c r="E1156" s="297"/>
      <c r="F1156" s="297"/>
      <c r="G1156" s="298"/>
      <c r="H1156" s="156"/>
      <c r="I1156" s="116"/>
      <c r="J1156" s="162"/>
      <c r="K1156" s="163"/>
      <c r="L1156" s="55"/>
    </row>
    <row r="1157" spans="2:12" s="40" customFormat="1" ht="9.4499999999999993" customHeight="1">
      <c r="B1157" s="73" t="s">
        <v>134</v>
      </c>
      <c r="C1157" s="296" t="s">
        <v>278</v>
      </c>
      <c r="D1157" s="297"/>
      <c r="E1157" s="297"/>
      <c r="F1157" s="297"/>
      <c r="G1157" s="298"/>
      <c r="H1157" s="156" t="s">
        <v>8</v>
      </c>
      <c r="I1157" s="116">
        <v>1</v>
      </c>
      <c r="J1157" s="162"/>
      <c r="K1157" s="183"/>
      <c r="L1157" s="55"/>
    </row>
    <row r="1158" spans="2:12" s="40" customFormat="1" ht="9.4499999999999993" customHeight="1">
      <c r="B1158" s="73" t="s">
        <v>48</v>
      </c>
      <c r="C1158" s="296" t="s">
        <v>251</v>
      </c>
      <c r="D1158" s="297"/>
      <c r="E1158" s="297"/>
      <c r="F1158" s="297"/>
      <c r="G1158" s="298"/>
      <c r="H1158" s="156"/>
      <c r="I1158" s="116"/>
      <c r="J1158" s="162"/>
      <c r="K1158" s="163"/>
      <c r="L1158" s="55"/>
    </row>
    <row r="1159" spans="2:12" s="40" customFormat="1" ht="9.4499999999999993" customHeight="1">
      <c r="B1159" s="73">
        <v>150212</v>
      </c>
      <c r="C1159" s="296" t="s">
        <v>247</v>
      </c>
      <c r="D1159" s="297"/>
      <c r="E1159" s="297"/>
      <c r="F1159" s="297"/>
      <c r="G1159" s="298"/>
      <c r="H1159" s="156" t="s">
        <v>13</v>
      </c>
      <c r="I1159" s="116">
        <v>4.2</v>
      </c>
      <c r="J1159" s="162"/>
      <c r="K1159" s="183"/>
      <c r="L1159" s="55"/>
    </row>
    <row r="1160" spans="2:12" s="40" customFormat="1" ht="9.4499999999999993" customHeight="1">
      <c r="B1160" s="73" t="s">
        <v>39</v>
      </c>
      <c r="C1160" s="296" t="s">
        <v>248</v>
      </c>
      <c r="D1160" s="297"/>
      <c r="E1160" s="297"/>
      <c r="F1160" s="297"/>
      <c r="G1160" s="298"/>
      <c r="H1160" s="156"/>
      <c r="I1160" s="116"/>
      <c r="J1160" s="162"/>
      <c r="K1160" s="163"/>
      <c r="L1160" s="55"/>
    </row>
    <row r="1161" spans="2:12" s="40" customFormat="1" ht="9.4499999999999993" customHeight="1">
      <c r="B1161" s="73">
        <v>130405</v>
      </c>
      <c r="C1161" s="296" t="s">
        <v>327</v>
      </c>
      <c r="D1161" s="297"/>
      <c r="E1161" s="297"/>
      <c r="F1161" s="297"/>
      <c r="G1161" s="298"/>
      <c r="H1161" s="156" t="s">
        <v>18</v>
      </c>
      <c r="I1161" s="116">
        <v>0.82</v>
      </c>
      <c r="J1161" s="162"/>
      <c r="K1161" s="183"/>
      <c r="L1161" s="55"/>
    </row>
    <row r="1162" spans="2:12" s="40" customFormat="1" ht="9.4499999999999993" customHeight="1">
      <c r="B1162" s="73" t="s">
        <v>39</v>
      </c>
      <c r="C1162" s="296">
        <v>0.82</v>
      </c>
      <c r="D1162" s="297"/>
      <c r="E1162" s="297"/>
      <c r="F1162" s="297"/>
      <c r="G1162" s="298"/>
      <c r="H1162" s="156"/>
      <c r="I1162" s="116"/>
      <c r="J1162" s="162"/>
      <c r="K1162" s="163"/>
      <c r="L1162" s="55"/>
    </row>
    <row r="1163" spans="2:12" s="40" customFormat="1" ht="9.4499999999999993" customHeight="1">
      <c r="B1163" s="73">
        <v>110458</v>
      </c>
      <c r="C1163" s="296" t="s">
        <v>240</v>
      </c>
      <c r="D1163" s="297"/>
      <c r="E1163" s="297"/>
      <c r="F1163" s="297"/>
      <c r="G1163" s="298"/>
      <c r="H1163" s="156" t="s">
        <v>18</v>
      </c>
      <c r="I1163" s="116">
        <v>3.45</v>
      </c>
      <c r="J1163" s="162"/>
      <c r="K1163" s="183"/>
      <c r="L1163" s="55"/>
    </row>
    <row r="1164" spans="2:12" s="40" customFormat="1" ht="9.4499999999999993" customHeight="1">
      <c r="B1164" s="73" t="s">
        <v>39</v>
      </c>
      <c r="C1164" s="296" t="s">
        <v>348</v>
      </c>
      <c r="D1164" s="297"/>
      <c r="E1164" s="297"/>
      <c r="F1164" s="297"/>
      <c r="G1164" s="298"/>
      <c r="H1164" s="156"/>
      <c r="I1164" s="116"/>
      <c r="J1164" s="162"/>
      <c r="K1164" s="163"/>
      <c r="L1164" s="55"/>
    </row>
    <row r="1165" spans="2:12" s="40" customFormat="1" ht="9.4499999999999993" customHeight="1">
      <c r="B1165" s="73">
        <v>80213</v>
      </c>
      <c r="C1165" s="296" t="s">
        <v>243</v>
      </c>
      <c r="D1165" s="297"/>
      <c r="E1165" s="297"/>
      <c r="F1165" s="297"/>
      <c r="G1165" s="298"/>
      <c r="H1165" s="156" t="s">
        <v>13</v>
      </c>
      <c r="I1165" s="116">
        <v>2.68</v>
      </c>
      <c r="J1165" s="162"/>
      <c r="K1165" s="183"/>
      <c r="L1165" s="55"/>
    </row>
    <row r="1166" spans="2:12" s="40" customFormat="1" ht="9.4499999999999993" customHeight="1">
      <c r="B1166" s="73" t="s">
        <v>39</v>
      </c>
      <c r="C1166" s="296" t="s">
        <v>357</v>
      </c>
      <c r="D1166" s="297"/>
      <c r="E1166" s="297"/>
      <c r="F1166" s="297"/>
      <c r="G1166" s="298"/>
      <c r="H1166" s="156"/>
      <c r="I1166" s="116"/>
      <c r="J1166" s="162"/>
      <c r="K1166" s="163"/>
      <c r="L1166" s="55"/>
    </row>
    <row r="1167" spans="2:12" s="40" customFormat="1" ht="9.4499999999999993" customHeight="1">
      <c r="B1167" s="73">
        <v>140111</v>
      </c>
      <c r="C1167" s="296" t="s">
        <v>244</v>
      </c>
      <c r="D1167" s="297"/>
      <c r="E1167" s="297"/>
      <c r="F1167" s="297"/>
      <c r="G1167" s="298"/>
      <c r="H1167" s="156" t="s">
        <v>13</v>
      </c>
      <c r="I1167" s="116">
        <v>2.68</v>
      </c>
      <c r="J1167" s="162"/>
      <c r="K1167" s="183"/>
      <c r="L1167" s="55"/>
    </row>
    <row r="1168" spans="2:12" s="40" customFormat="1" ht="9.4499999999999993" customHeight="1">
      <c r="B1168" s="73" t="s">
        <v>39</v>
      </c>
      <c r="C1168" s="296" t="s">
        <v>357</v>
      </c>
      <c r="D1168" s="297"/>
      <c r="E1168" s="297"/>
      <c r="F1168" s="297"/>
      <c r="G1168" s="298"/>
      <c r="H1168" s="156"/>
      <c r="I1168" s="116"/>
      <c r="J1168" s="162"/>
      <c r="K1168" s="163"/>
      <c r="L1168" s="55"/>
    </row>
    <row r="1169" spans="2:12" s="40" customFormat="1" ht="9.4499999999999993" customHeight="1">
      <c r="B1169" s="73">
        <v>80276</v>
      </c>
      <c r="C1169" s="296" t="s">
        <v>258</v>
      </c>
      <c r="D1169" s="297"/>
      <c r="E1169" s="297"/>
      <c r="F1169" s="297"/>
      <c r="G1169" s="298"/>
      <c r="H1169" s="156" t="s">
        <v>13</v>
      </c>
      <c r="I1169" s="116">
        <v>2.9</v>
      </c>
      <c r="J1169" s="162"/>
      <c r="K1169" s="183"/>
      <c r="L1169" s="55"/>
    </row>
    <row r="1170" spans="2:12" s="40" customFormat="1" ht="9.4499999999999993" customHeight="1">
      <c r="B1170" s="73" t="s">
        <v>39</v>
      </c>
      <c r="C1170" s="296" t="s">
        <v>358</v>
      </c>
      <c r="D1170" s="297"/>
      <c r="E1170" s="297"/>
      <c r="F1170" s="297"/>
      <c r="G1170" s="298"/>
      <c r="H1170" s="156"/>
      <c r="I1170" s="116"/>
      <c r="J1170" s="162"/>
      <c r="K1170" s="163"/>
      <c r="L1170" s="55"/>
    </row>
    <row r="1171" spans="2:12" s="40" customFormat="1" ht="9.4499999999999993" customHeight="1">
      <c r="B1171" s="73">
        <v>150310</v>
      </c>
      <c r="C1171" s="296" t="s">
        <v>245</v>
      </c>
      <c r="D1171" s="297"/>
      <c r="E1171" s="297"/>
      <c r="F1171" s="297"/>
      <c r="G1171" s="298"/>
      <c r="H1171" s="156" t="s">
        <v>13</v>
      </c>
      <c r="I1171" s="116">
        <v>2.68</v>
      </c>
      <c r="J1171" s="162"/>
      <c r="K1171" s="183"/>
      <c r="L1171" s="55"/>
    </row>
    <row r="1172" spans="2:12" s="40" customFormat="1" ht="9.4499999999999993" customHeight="1">
      <c r="B1172" s="73" t="s">
        <v>39</v>
      </c>
      <c r="C1172" s="296" t="s">
        <v>359</v>
      </c>
      <c r="D1172" s="297"/>
      <c r="E1172" s="297"/>
      <c r="F1172" s="297"/>
      <c r="G1172" s="298"/>
      <c r="H1172" s="156"/>
      <c r="I1172" s="116"/>
      <c r="J1172" s="162"/>
      <c r="K1172" s="163"/>
      <c r="L1172" s="55"/>
    </row>
    <row r="1173" spans="2:12" s="40" customFormat="1" ht="9.4499999999999993" customHeight="1">
      <c r="B1173" s="73">
        <v>90953</v>
      </c>
      <c r="C1173" s="296" t="s">
        <v>253</v>
      </c>
      <c r="D1173" s="297"/>
      <c r="E1173" s="297"/>
      <c r="F1173" s="297"/>
      <c r="G1173" s="298"/>
      <c r="H1173" s="156" t="s">
        <v>8</v>
      </c>
      <c r="I1173" s="116">
        <v>3</v>
      </c>
      <c r="J1173" s="162"/>
      <c r="K1173" s="183"/>
      <c r="L1173" s="55"/>
    </row>
    <row r="1174" spans="2:12" s="40" customFormat="1" ht="9.4499999999999993" customHeight="1">
      <c r="B1174" s="73" t="s">
        <v>39</v>
      </c>
      <c r="C1174" s="296"/>
      <c r="D1174" s="297"/>
      <c r="E1174" s="297"/>
      <c r="F1174" s="297"/>
      <c r="G1174" s="298"/>
      <c r="H1174" s="156"/>
      <c r="I1174" s="116"/>
      <c r="J1174" s="162"/>
      <c r="K1174" s="163"/>
      <c r="L1174" s="55"/>
    </row>
    <row r="1175" spans="2:12" s="40" customFormat="1" ht="9.4499999999999993" customHeight="1">
      <c r="B1175" s="73">
        <v>90790</v>
      </c>
      <c r="C1175" s="296" t="s">
        <v>254</v>
      </c>
      <c r="D1175" s="297"/>
      <c r="E1175" s="297"/>
      <c r="F1175" s="297"/>
      <c r="G1175" s="298"/>
      <c r="H1175" s="156" t="s">
        <v>8</v>
      </c>
      <c r="I1175" s="116">
        <v>3</v>
      </c>
      <c r="J1175" s="162"/>
      <c r="K1175" s="183"/>
      <c r="L1175" s="55"/>
    </row>
    <row r="1176" spans="2:12" s="40" customFormat="1" ht="9.4499999999999993" customHeight="1">
      <c r="B1176" s="73" t="s">
        <v>39</v>
      </c>
      <c r="C1176" s="296"/>
      <c r="D1176" s="297"/>
      <c r="E1176" s="297"/>
      <c r="F1176" s="297"/>
      <c r="G1176" s="298"/>
      <c r="H1176" s="156"/>
      <c r="I1176" s="116"/>
      <c r="J1176" s="162"/>
      <c r="K1176" s="163"/>
      <c r="L1176" s="55"/>
    </row>
    <row r="1177" spans="2:12" s="40" customFormat="1" ht="9.4499999999999993" customHeight="1">
      <c r="B1177" s="73">
        <v>90703</v>
      </c>
      <c r="C1177" s="296" t="s">
        <v>409</v>
      </c>
      <c r="D1177" s="297"/>
      <c r="E1177" s="297"/>
      <c r="F1177" s="297"/>
      <c r="G1177" s="298"/>
      <c r="H1177" s="156" t="s">
        <v>8</v>
      </c>
      <c r="I1177" s="116">
        <v>1</v>
      </c>
      <c r="J1177" s="162"/>
      <c r="K1177" s="183"/>
      <c r="L1177" s="55"/>
    </row>
    <row r="1178" spans="2:12" s="40" customFormat="1" ht="9.4499999999999993" customHeight="1">
      <c r="B1178" s="73" t="s">
        <v>39</v>
      </c>
      <c r="C1178" s="296"/>
      <c r="D1178" s="297"/>
      <c r="E1178" s="297"/>
      <c r="F1178" s="297"/>
      <c r="G1178" s="298"/>
      <c r="H1178" s="156"/>
      <c r="I1178" s="116"/>
      <c r="J1178" s="162"/>
      <c r="K1178" s="163"/>
      <c r="L1178" s="55"/>
    </row>
    <row r="1179" spans="2:12" s="40" customFormat="1" ht="9.4499999999999993" customHeight="1">
      <c r="B1179" s="73">
        <v>90760</v>
      </c>
      <c r="C1179" s="296" t="s">
        <v>256</v>
      </c>
      <c r="D1179" s="297"/>
      <c r="E1179" s="297"/>
      <c r="F1179" s="297"/>
      <c r="G1179" s="298"/>
      <c r="H1179" s="156" t="s">
        <v>8</v>
      </c>
      <c r="I1179" s="116">
        <v>2</v>
      </c>
      <c r="J1179" s="162"/>
      <c r="K1179" s="183"/>
      <c r="L1179" s="55"/>
    </row>
    <row r="1180" spans="2:12" s="40" customFormat="1" ht="9.4499999999999993" customHeight="1">
      <c r="B1180" s="73" t="s">
        <v>39</v>
      </c>
      <c r="C1180" s="296"/>
      <c r="D1180" s="297"/>
      <c r="E1180" s="297"/>
      <c r="F1180" s="297"/>
      <c r="G1180" s="298"/>
      <c r="H1180" s="156"/>
      <c r="I1180" s="116"/>
      <c r="J1180" s="162"/>
      <c r="K1180" s="163"/>
      <c r="L1180" s="55"/>
    </row>
    <row r="1181" spans="2:12" s="40" customFormat="1" ht="9.4499999999999993" customHeight="1">
      <c r="B1181" s="73">
        <v>101303</v>
      </c>
      <c r="C1181" s="296" t="s">
        <v>349</v>
      </c>
      <c r="D1181" s="297"/>
      <c r="E1181" s="297"/>
      <c r="F1181" s="297"/>
      <c r="G1181" s="298"/>
      <c r="H1181" s="156" t="s">
        <v>8</v>
      </c>
      <c r="I1181" s="116">
        <v>10</v>
      </c>
      <c r="J1181" s="162"/>
      <c r="K1181" s="183"/>
      <c r="L1181" s="55"/>
    </row>
    <row r="1182" spans="2:12" s="40" customFormat="1" ht="9.4499999999999993" customHeight="1">
      <c r="B1182" s="73" t="s">
        <v>39</v>
      </c>
      <c r="C1182" s="296"/>
      <c r="D1182" s="297"/>
      <c r="E1182" s="297"/>
      <c r="F1182" s="297"/>
      <c r="G1182" s="298"/>
      <c r="H1182" s="156"/>
      <c r="I1182" s="116"/>
      <c r="J1182" s="162"/>
      <c r="K1182" s="163"/>
      <c r="L1182" s="55"/>
    </row>
    <row r="1183" spans="2:12" s="40" customFormat="1" ht="9.4499999999999993" customHeight="1">
      <c r="B1183" s="73" t="s">
        <v>350</v>
      </c>
      <c r="C1183" s="296" t="s">
        <v>352</v>
      </c>
      <c r="D1183" s="297"/>
      <c r="E1183" s="297"/>
      <c r="F1183" s="297"/>
      <c r="G1183" s="298"/>
      <c r="H1183" s="156" t="s">
        <v>8</v>
      </c>
      <c r="I1183" s="116">
        <v>10</v>
      </c>
      <c r="J1183" s="162"/>
      <c r="K1183" s="183"/>
      <c r="L1183" s="55"/>
    </row>
    <row r="1184" spans="2:12" s="40" customFormat="1" ht="9.4499999999999993" customHeight="1">
      <c r="B1184" s="73" t="s">
        <v>48</v>
      </c>
      <c r="C1184" s="296" t="s">
        <v>410</v>
      </c>
      <c r="D1184" s="297"/>
      <c r="E1184" s="297"/>
      <c r="F1184" s="297"/>
      <c r="G1184" s="298"/>
      <c r="H1184" s="156"/>
      <c r="I1184" s="116"/>
      <c r="J1184" s="162"/>
      <c r="K1184" s="163"/>
      <c r="L1184" s="55"/>
    </row>
    <row r="1185" spans="2:12" s="40" customFormat="1" ht="9.4499999999999993" customHeight="1">
      <c r="B1185" s="73" t="s">
        <v>354</v>
      </c>
      <c r="C1185" s="296" t="s">
        <v>353</v>
      </c>
      <c r="D1185" s="297"/>
      <c r="E1185" s="297"/>
      <c r="F1185" s="297"/>
      <c r="G1185" s="298"/>
      <c r="H1185" s="156" t="s">
        <v>18</v>
      </c>
      <c r="I1185" s="116">
        <v>16</v>
      </c>
      <c r="J1185" s="162"/>
      <c r="K1185" s="183"/>
      <c r="L1185" s="55"/>
    </row>
    <row r="1186" spans="2:12" s="40" customFormat="1" ht="9.4499999999999993" customHeight="1">
      <c r="B1186" s="73" t="s">
        <v>48</v>
      </c>
      <c r="C1186" s="296" t="s">
        <v>411</v>
      </c>
      <c r="D1186" s="297"/>
      <c r="E1186" s="297"/>
      <c r="F1186" s="297"/>
      <c r="G1186" s="298"/>
      <c r="H1186" s="156"/>
      <c r="I1186" s="116"/>
      <c r="J1186" s="162"/>
      <c r="K1186" s="163"/>
      <c r="L1186" s="55"/>
    </row>
    <row r="1187" spans="2:12" s="40" customFormat="1" ht="9.4499999999999993" customHeight="1">
      <c r="B1187" s="73" t="s">
        <v>414</v>
      </c>
      <c r="C1187" s="296" t="s">
        <v>412</v>
      </c>
      <c r="D1187" s="297"/>
      <c r="E1187" s="297"/>
      <c r="F1187" s="297"/>
      <c r="G1187" s="298"/>
      <c r="H1187" s="156" t="s">
        <v>18</v>
      </c>
      <c r="I1187" s="116">
        <v>3</v>
      </c>
      <c r="J1187" s="162"/>
      <c r="K1187" s="183"/>
      <c r="L1187" s="55"/>
    </row>
    <row r="1188" spans="2:12" s="40" customFormat="1" ht="9.4499999999999993" customHeight="1">
      <c r="B1188" s="73" t="s">
        <v>48</v>
      </c>
      <c r="C1188" s="296" t="s">
        <v>413</v>
      </c>
      <c r="D1188" s="297"/>
      <c r="E1188" s="297"/>
      <c r="F1188" s="297"/>
      <c r="G1188" s="298"/>
      <c r="H1188" s="156"/>
      <c r="I1188" s="116"/>
      <c r="J1188" s="162"/>
      <c r="K1188" s="163"/>
      <c r="L1188" s="55"/>
    </row>
    <row r="1189" spans="2:12" s="40" customFormat="1" ht="9.4499999999999993" customHeight="1">
      <c r="B1189" s="155"/>
      <c r="C1189" s="296"/>
      <c r="D1189" s="297"/>
      <c r="E1189" s="297"/>
      <c r="F1189" s="297"/>
      <c r="G1189" s="298"/>
      <c r="H1189" s="299" t="s">
        <v>216</v>
      </c>
      <c r="I1189" s="300"/>
      <c r="J1189" s="301"/>
      <c r="K1189" s="302"/>
      <c r="L1189" s="55"/>
    </row>
    <row r="1190" spans="2:12" s="40" customFormat="1" ht="9.4499999999999993" customHeight="1">
      <c r="B1190" s="152"/>
      <c r="C1190" s="321" t="s">
        <v>574</v>
      </c>
      <c r="D1190" s="322"/>
      <c r="E1190" s="322"/>
      <c r="F1190" s="322"/>
      <c r="G1190" s="323"/>
      <c r="H1190" s="187"/>
      <c r="I1190" s="154"/>
      <c r="J1190" s="175"/>
      <c r="K1190" s="176"/>
      <c r="L1190" s="55"/>
    </row>
    <row r="1191" spans="2:12" s="40" customFormat="1" ht="9.4499999999999993" customHeight="1">
      <c r="B1191" s="178"/>
      <c r="C1191" s="296" t="s">
        <v>406</v>
      </c>
      <c r="D1191" s="297"/>
      <c r="E1191" s="297"/>
      <c r="F1191" s="297"/>
      <c r="G1191" s="298"/>
      <c r="H1191" s="150"/>
      <c r="I1191" s="151"/>
      <c r="J1191" s="162"/>
      <c r="K1191" s="163"/>
      <c r="L1191" s="55"/>
    </row>
    <row r="1192" spans="2:12" s="40" customFormat="1" ht="9.4499999999999993" customHeight="1">
      <c r="B1192" s="73">
        <v>110101</v>
      </c>
      <c r="C1192" s="296" t="s">
        <v>226</v>
      </c>
      <c r="D1192" s="297"/>
      <c r="E1192" s="297"/>
      <c r="F1192" s="297"/>
      <c r="G1192" s="298"/>
      <c r="H1192" s="74" t="s">
        <v>13</v>
      </c>
      <c r="I1192" s="115">
        <v>80.86</v>
      </c>
      <c r="J1192" s="162"/>
      <c r="K1192" s="183"/>
      <c r="L1192" s="55"/>
    </row>
    <row r="1193" spans="2:12" s="40" customFormat="1" ht="9.4499999999999993" customHeight="1">
      <c r="B1193" s="73" t="s">
        <v>39</v>
      </c>
      <c r="C1193" s="296" t="s">
        <v>407</v>
      </c>
      <c r="D1193" s="297"/>
      <c r="E1193" s="297"/>
      <c r="F1193" s="297"/>
      <c r="G1193" s="298"/>
      <c r="H1193" s="74"/>
      <c r="I1193" s="115"/>
      <c r="J1193" s="162"/>
      <c r="K1193" s="163"/>
      <c r="L1193" s="55"/>
    </row>
    <row r="1194" spans="2:12" s="40" customFormat="1" ht="9.4499999999999993" customHeight="1">
      <c r="B1194" s="73">
        <v>110108</v>
      </c>
      <c r="C1194" s="296" t="s">
        <v>227</v>
      </c>
      <c r="D1194" s="297"/>
      <c r="E1194" s="297"/>
      <c r="F1194" s="297"/>
      <c r="G1194" s="298"/>
      <c r="H1194" s="74" t="s">
        <v>13</v>
      </c>
      <c r="I1194" s="115">
        <v>80.86</v>
      </c>
      <c r="J1194" s="160"/>
      <c r="K1194" s="183"/>
      <c r="L1194" s="55"/>
    </row>
    <row r="1195" spans="2:12" s="40" customFormat="1" ht="9.4499999999999993" customHeight="1">
      <c r="B1195" s="73" t="s">
        <v>39</v>
      </c>
      <c r="C1195" s="296" t="s">
        <v>407</v>
      </c>
      <c r="D1195" s="297"/>
      <c r="E1195" s="297"/>
      <c r="F1195" s="297"/>
      <c r="G1195" s="298"/>
      <c r="H1195" s="74"/>
      <c r="I1195" s="115"/>
      <c r="J1195" s="162"/>
      <c r="K1195" s="163"/>
      <c r="L1195" s="55"/>
    </row>
    <row r="1196" spans="2:12" s="40" customFormat="1" ht="9.4499999999999993" customHeight="1">
      <c r="B1196" s="73">
        <v>150115</v>
      </c>
      <c r="C1196" s="296" t="s">
        <v>237</v>
      </c>
      <c r="D1196" s="297"/>
      <c r="E1196" s="297"/>
      <c r="F1196" s="297"/>
      <c r="G1196" s="298"/>
      <c r="H1196" s="156" t="s">
        <v>13</v>
      </c>
      <c r="I1196" s="116">
        <v>24.32</v>
      </c>
      <c r="J1196" s="162"/>
      <c r="K1196" s="183"/>
      <c r="L1196" s="55"/>
    </row>
    <row r="1197" spans="2:12" s="40" customFormat="1" ht="9.4499999999999993" customHeight="1">
      <c r="B1197" s="73" t="s">
        <v>39</v>
      </c>
      <c r="C1197" s="296" t="s">
        <v>405</v>
      </c>
      <c r="D1197" s="297"/>
      <c r="E1197" s="297"/>
      <c r="F1197" s="297"/>
      <c r="G1197" s="298"/>
      <c r="H1197" s="156"/>
      <c r="I1197" s="116"/>
      <c r="J1197" s="162"/>
      <c r="K1197" s="163"/>
      <c r="L1197" s="55"/>
    </row>
    <row r="1198" spans="2:12" s="40" customFormat="1" ht="9.4499999999999993" customHeight="1">
      <c r="B1198" s="73">
        <v>110229</v>
      </c>
      <c r="C1198" s="296" t="s">
        <v>304</v>
      </c>
      <c r="D1198" s="297"/>
      <c r="E1198" s="297"/>
      <c r="F1198" s="297"/>
      <c r="G1198" s="298"/>
      <c r="H1198" s="75" t="s">
        <v>13</v>
      </c>
      <c r="I1198" s="116">
        <v>56.54</v>
      </c>
      <c r="J1198" s="185"/>
      <c r="K1198" s="183"/>
      <c r="L1198" s="55"/>
    </row>
    <row r="1199" spans="2:12" s="40" customFormat="1" ht="9.4499999999999993" customHeight="1">
      <c r="B1199" s="86" t="s">
        <v>158</v>
      </c>
      <c r="C1199" s="296" t="s">
        <v>408</v>
      </c>
      <c r="D1199" s="297"/>
      <c r="E1199" s="297"/>
      <c r="F1199" s="297"/>
      <c r="G1199" s="298"/>
      <c r="H1199" s="75"/>
      <c r="I1199" s="116"/>
      <c r="J1199" s="186"/>
      <c r="K1199" s="183"/>
      <c r="L1199" s="55"/>
    </row>
    <row r="1200" spans="2:12" s="40" customFormat="1" ht="9.4499999999999993" customHeight="1">
      <c r="B1200" s="73">
        <v>87263</v>
      </c>
      <c r="C1200" s="296" t="s">
        <v>478</v>
      </c>
      <c r="D1200" s="297"/>
      <c r="E1200" s="297"/>
      <c r="F1200" s="297"/>
      <c r="G1200" s="298"/>
      <c r="H1200" s="156" t="s">
        <v>13</v>
      </c>
      <c r="I1200" s="116">
        <v>24.32</v>
      </c>
      <c r="J1200" s="162"/>
      <c r="K1200" s="183"/>
      <c r="L1200" s="55"/>
    </row>
    <row r="1201" spans="2:12" s="40" customFormat="1" ht="9.4499999999999993" customHeight="1">
      <c r="B1201" s="73" t="s">
        <v>479</v>
      </c>
      <c r="C1201" s="296" t="s">
        <v>491</v>
      </c>
      <c r="D1201" s="297"/>
      <c r="E1201" s="297"/>
      <c r="F1201" s="297"/>
      <c r="G1201" s="298"/>
      <c r="H1201" s="156"/>
      <c r="I1201" s="116"/>
      <c r="J1201" s="162"/>
      <c r="K1201" s="163"/>
      <c r="L1201" s="55"/>
    </row>
    <row r="1202" spans="2:12" s="40" customFormat="1" ht="9.4499999999999993" customHeight="1">
      <c r="B1202" s="73" t="s">
        <v>134</v>
      </c>
      <c r="C1202" s="296" t="s">
        <v>278</v>
      </c>
      <c r="D1202" s="297"/>
      <c r="E1202" s="297"/>
      <c r="F1202" s="297"/>
      <c r="G1202" s="298"/>
      <c r="H1202" s="156" t="s">
        <v>8</v>
      </c>
      <c r="I1202" s="116">
        <v>1</v>
      </c>
      <c r="J1202" s="162"/>
      <c r="K1202" s="183"/>
      <c r="L1202" s="55"/>
    </row>
    <row r="1203" spans="2:12" s="40" customFormat="1" ht="9.4499999999999993" customHeight="1">
      <c r="B1203" s="73" t="s">
        <v>48</v>
      </c>
      <c r="C1203" s="296" t="s">
        <v>251</v>
      </c>
      <c r="D1203" s="297"/>
      <c r="E1203" s="297"/>
      <c r="F1203" s="297"/>
      <c r="G1203" s="298"/>
      <c r="H1203" s="156"/>
      <c r="I1203" s="116"/>
      <c r="J1203" s="162"/>
      <c r="K1203" s="163"/>
      <c r="L1203" s="55"/>
    </row>
    <row r="1204" spans="2:12" s="40" customFormat="1" ht="9.4499999999999993" customHeight="1">
      <c r="B1204" s="73">
        <v>150212</v>
      </c>
      <c r="C1204" s="296" t="s">
        <v>247</v>
      </c>
      <c r="D1204" s="297"/>
      <c r="E1204" s="297"/>
      <c r="F1204" s="297"/>
      <c r="G1204" s="298"/>
      <c r="H1204" s="156" t="s">
        <v>13</v>
      </c>
      <c r="I1204" s="116">
        <v>4.2</v>
      </c>
      <c r="J1204" s="162"/>
      <c r="K1204" s="183"/>
      <c r="L1204" s="55"/>
    </row>
    <row r="1205" spans="2:12" s="40" customFormat="1" ht="9.4499999999999993" customHeight="1">
      <c r="B1205" s="73" t="s">
        <v>39</v>
      </c>
      <c r="C1205" s="296" t="s">
        <v>248</v>
      </c>
      <c r="D1205" s="297"/>
      <c r="E1205" s="297"/>
      <c r="F1205" s="297"/>
      <c r="G1205" s="298"/>
      <c r="H1205" s="156"/>
      <c r="I1205" s="116"/>
      <c r="J1205" s="162"/>
      <c r="K1205" s="163"/>
      <c r="L1205" s="55"/>
    </row>
    <row r="1206" spans="2:12" s="40" customFormat="1" ht="9.4499999999999993" customHeight="1">
      <c r="B1206" s="73">
        <v>130405</v>
      </c>
      <c r="C1206" s="296" t="s">
        <v>327</v>
      </c>
      <c r="D1206" s="297"/>
      <c r="E1206" s="297"/>
      <c r="F1206" s="297"/>
      <c r="G1206" s="298"/>
      <c r="H1206" s="156" t="s">
        <v>18</v>
      </c>
      <c r="I1206" s="116">
        <v>0.82</v>
      </c>
      <c r="J1206" s="162"/>
      <c r="K1206" s="183"/>
      <c r="L1206" s="55"/>
    </row>
    <row r="1207" spans="2:12" s="40" customFormat="1" ht="9.4499999999999993" customHeight="1">
      <c r="B1207" s="73" t="s">
        <v>39</v>
      </c>
      <c r="C1207" s="296">
        <v>0.82</v>
      </c>
      <c r="D1207" s="297"/>
      <c r="E1207" s="297"/>
      <c r="F1207" s="297"/>
      <c r="G1207" s="298"/>
      <c r="H1207" s="156"/>
      <c r="I1207" s="116"/>
      <c r="J1207" s="162"/>
      <c r="K1207" s="163"/>
      <c r="L1207" s="55"/>
    </row>
    <row r="1208" spans="2:12" s="40" customFormat="1" ht="9.4499999999999993" customHeight="1">
      <c r="B1208" s="73">
        <v>110458</v>
      </c>
      <c r="C1208" s="296" t="s">
        <v>240</v>
      </c>
      <c r="D1208" s="297"/>
      <c r="E1208" s="297"/>
      <c r="F1208" s="297"/>
      <c r="G1208" s="298"/>
      <c r="H1208" s="156" t="s">
        <v>18</v>
      </c>
      <c r="I1208" s="116">
        <v>3.45</v>
      </c>
      <c r="J1208" s="162"/>
      <c r="K1208" s="183"/>
      <c r="L1208" s="55"/>
    </row>
    <row r="1209" spans="2:12" s="40" customFormat="1" ht="9.4499999999999993" customHeight="1">
      <c r="B1209" s="73" t="s">
        <v>39</v>
      </c>
      <c r="C1209" s="296" t="s">
        <v>348</v>
      </c>
      <c r="D1209" s="297"/>
      <c r="E1209" s="297"/>
      <c r="F1209" s="297"/>
      <c r="G1209" s="298"/>
      <c r="H1209" s="156"/>
      <c r="I1209" s="116"/>
      <c r="J1209" s="162"/>
      <c r="K1209" s="163"/>
      <c r="L1209" s="55"/>
    </row>
    <row r="1210" spans="2:12" s="40" customFormat="1" ht="9.4499999999999993" customHeight="1">
      <c r="B1210" s="73">
        <v>80213</v>
      </c>
      <c r="C1210" s="296" t="s">
        <v>243</v>
      </c>
      <c r="D1210" s="297"/>
      <c r="E1210" s="297"/>
      <c r="F1210" s="297"/>
      <c r="G1210" s="298"/>
      <c r="H1210" s="156" t="s">
        <v>13</v>
      </c>
      <c r="I1210" s="116">
        <v>2.68</v>
      </c>
      <c r="J1210" s="162"/>
      <c r="K1210" s="183"/>
      <c r="L1210" s="55"/>
    </row>
    <row r="1211" spans="2:12" s="40" customFormat="1" ht="9.4499999999999993" customHeight="1">
      <c r="B1211" s="73" t="s">
        <v>39</v>
      </c>
      <c r="C1211" s="296" t="s">
        <v>357</v>
      </c>
      <c r="D1211" s="297"/>
      <c r="E1211" s="297"/>
      <c r="F1211" s="297"/>
      <c r="G1211" s="298"/>
      <c r="H1211" s="156"/>
      <c r="I1211" s="116"/>
      <c r="J1211" s="162"/>
      <c r="K1211" s="163"/>
      <c r="L1211" s="55"/>
    </row>
    <row r="1212" spans="2:12" s="40" customFormat="1" ht="9.4499999999999993" customHeight="1">
      <c r="B1212" s="73">
        <v>140111</v>
      </c>
      <c r="C1212" s="296" t="s">
        <v>244</v>
      </c>
      <c r="D1212" s="297"/>
      <c r="E1212" s="297"/>
      <c r="F1212" s="297"/>
      <c r="G1212" s="298"/>
      <c r="H1212" s="156" t="s">
        <v>13</v>
      </c>
      <c r="I1212" s="116">
        <v>2.68</v>
      </c>
      <c r="J1212" s="162"/>
      <c r="K1212" s="183"/>
      <c r="L1212" s="55"/>
    </row>
    <row r="1213" spans="2:12" s="40" customFormat="1" ht="9.4499999999999993" customHeight="1">
      <c r="B1213" s="73" t="s">
        <v>39</v>
      </c>
      <c r="C1213" s="296" t="s">
        <v>357</v>
      </c>
      <c r="D1213" s="297"/>
      <c r="E1213" s="297"/>
      <c r="F1213" s="297"/>
      <c r="G1213" s="298"/>
      <c r="H1213" s="156"/>
      <c r="I1213" s="116"/>
      <c r="J1213" s="162"/>
      <c r="K1213" s="163"/>
      <c r="L1213" s="55"/>
    </row>
    <row r="1214" spans="2:12" s="40" customFormat="1" ht="9.4499999999999993" customHeight="1">
      <c r="B1214" s="73">
        <v>80276</v>
      </c>
      <c r="C1214" s="296" t="s">
        <v>258</v>
      </c>
      <c r="D1214" s="297"/>
      <c r="E1214" s="297"/>
      <c r="F1214" s="297"/>
      <c r="G1214" s="298"/>
      <c r="H1214" s="156" t="s">
        <v>13</v>
      </c>
      <c r="I1214" s="116">
        <v>2.9</v>
      </c>
      <c r="J1214" s="162"/>
      <c r="K1214" s="183"/>
      <c r="L1214" s="55"/>
    </row>
    <row r="1215" spans="2:12" s="40" customFormat="1" ht="9.4499999999999993" customHeight="1">
      <c r="B1215" s="73" t="s">
        <v>39</v>
      </c>
      <c r="C1215" s="296" t="s">
        <v>358</v>
      </c>
      <c r="D1215" s="297"/>
      <c r="E1215" s="297"/>
      <c r="F1215" s="297"/>
      <c r="G1215" s="298"/>
      <c r="H1215" s="156"/>
      <c r="I1215" s="116"/>
      <c r="J1215" s="162"/>
      <c r="K1215" s="163"/>
      <c r="L1215" s="55"/>
    </row>
    <row r="1216" spans="2:12" s="40" customFormat="1" ht="9.4499999999999993" customHeight="1">
      <c r="B1216" s="73">
        <v>150310</v>
      </c>
      <c r="C1216" s="296" t="s">
        <v>245</v>
      </c>
      <c r="D1216" s="297"/>
      <c r="E1216" s="297"/>
      <c r="F1216" s="297"/>
      <c r="G1216" s="298"/>
      <c r="H1216" s="156" t="s">
        <v>13</v>
      </c>
      <c r="I1216" s="116">
        <v>2.68</v>
      </c>
      <c r="J1216" s="162"/>
      <c r="K1216" s="183"/>
      <c r="L1216" s="55"/>
    </row>
    <row r="1217" spans="2:12" s="40" customFormat="1" ht="9.4499999999999993" customHeight="1">
      <c r="B1217" s="73" t="s">
        <v>39</v>
      </c>
      <c r="C1217" s="296" t="s">
        <v>359</v>
      </c>
      <c r="D1217" s="297"/>
      <c r="E1217" s="297"/>
      <c r="F1217" s="297"/>
      <c r="G1217" s="298"/>
      <c r="H1217" s="156"/>
      <c r="I1217" s="116"/>
      <c r="J1217" s="162"/>
      <c r="K1217" s="163"/>
      <c r="L1217" s="55"/>
    </row>
    <row r="1218" spans="2:12" s="40" customFormat="1" ht="9.4499999999999993" customHeight="1">
      <c r="B1218" s="73">
        <v>90953</v>
      </c>
      <c r="C1218" s="296" t="s">
        <v>253</v>
      </c>
      <c r="D1218" s="297"/>
      <c r="E1218" s="297"/>
      <c r="F1218" s="297"/>
      <c r="G1218" s="298"/>
      <c r="H1218" s="156" t="s">
        <v>8</v>
      </c>
      <c r="I1218" s="116">
        <v>3</v>
      </c>
      <c r="J1218" s="162"/>
      <c r="K1218" s="183"/>
      <c r="L1218" s="55"/>
    </row>
    <row r="1219" spans="2:12" s="40" customFormat="1" ht="9.4499999999999993" customHeight="1">
      <c r="B1219" s="73" t="s">
        <v>39</v>
      </c>
      <c r="C1219" s="296"/>
      <c r="D1219" s="297"/>
      <c r="E1219" s="297"/>
      <c r="F1219" s="297"/>
      <c r="G1219" s="298"/>
      <c r="H1219" s="156"/>
      <c r="I1219" s="116"/>
      <c r="J1219" s="162"/>
      <c r="K1219" s="163"/>
      <c r="L1219" s="55"/>
    </row>
    <row r="1220" spans="2:12" s="40" customFormat="1" ht="9.4499999999999993" customHeight="1">
      <c r="B1220" s="73">
        <v>90790</v>
      </c>
      <c r="C1220" s="296" t="s">
        <v>254</v>
      </c>
      <c r="D1220" s="297"/>
      <c r="E1220" s="297"/>
      <c r="F1220" s="297"/>
      <c r="G1220" s="298"/>
      <c r="H1220" s="156" t="s">
        <v>8</v>
      </c>
      <c r="I1220" s="116">
        <v>3</v>
      </c>
      <c r="J1220" s="162"/>
      <c r="K1220" s="183"/>
      <c r="L1220" s="55"/>
    </row>
    <row r="1221" spans="2:12" s="40" customFormat="1" ht="9.4499999999999993" customHeight="1">
      <c r="B1221" s="73" t="s">
        <v>39</v>
      </c>
      <c r="C1221" s="296"/>
      <c r="D1221" s="297"/>
      <c r="E1221" s="297"/>
      <c r="F1221" s="297"/>
      <c r="G1221" s="298"/>
      <c r="H1221" s="156"/>
      <c r="I1221" s="116"/>
      <c r="J1221" s="162"/>
      <c r="K1221" s="163"/>
      <c r="L1221" s="55"/>
    </row>
    <row r="1222" spans="2:12" s="40" customFormat="1" ht="9.4499999999999993" customHeight="1">
      <c r="B1222" s="73">
        <v>90703</v>
      </c>
      <c r="C1222" s="296" t="s">
        <v>409</v>
      </c>
      <c r="D1222" s="297"/>
      <c r="E1222" s="297"/>
      <c r="F1222" s="297"/>
      <c r="G1222" s="298"/>
      <c r="H1222" s="156" t="s">
        <v>8</v>
      </c>
      <c r="I1222" s="116">
        <v>1</v>
      </c>
      <c r="J1222" s="162"/>
      <c r="K1222" s="183"/>
      <c r="L1222" s="55"/>
    </row>
    <row r="1223" spans="2:12" s="40" customFormat="1" ht="9.4499999999999993" customHeight="1">
      <c r="B1223" s="73" t="s">
        <v>39</v>
      </c>
      <c r="C1223" s="296"/>
      <c r="D1223" s="297"/>
      <c r="E1223" s="297"/>
      <c r="F1223" s="297"/>
      <c r="G1223" s="298"/>
      <c r="H1223" s="156"/>
      <c r="I1223" s="116"/>
      <c r="J1223" s="162"/>
      <c r="K1223" s="163"/>
      <c r="L1223" s="55"/>
    </row>
    <row r="1224" spans="2:12" s="40" customFormat="1" ht="9.4499999999999993" customHeight="1">
      <c r="B1224" s="73">
        <v>90760</v>
      </c>
      <c r="C1224" s="296" t="s">
        <v>256</v>
      </c>
      <c r="D1224" s="297"/>
      <c r="E1224" s="297"/>
      <c r="F1224" s="297"/>
      <c r="G1224" s="298"/>
      <c r="H1224" s="156" t="s">
        <v>8</v>
      </c>
      <c r="I1224" s="116">
        <v>2</v>
      </c>
      <c r="J1224" s="162"/>
      <c r="K1224" s="183"/>
      <c r="L1224" s="55"/>
    </row>
    <row r="1225" spans="2:12" s="40" customFormat="1" ht="9.4499999999999993" customHeight="1">
      <c r="B1225" s="73" t="s">
        <v>39</v>
      </c>
      <c r="C1225" s="296"/>
      <c r="D1225" s="297"/>
      <c r="E1225" s="297"/>
      <c r="F1225" s="297"/>
      <c r="G1225" s="298"/>
      <c r="H1225" s="156"/>
      <c r="I1225" s="116"/>
      <c r="J1225" s="162"/>
      <c r="K1225" s="163"/>
      <c r="L1225" s="55"/>
    </row>
    <row r="1226" spans="2:12" s="40" customFormat="1" ht="9.4499999999999993" customHeight="1">
      <c r="B1226" s="73">
        <v>101303</v>
      </c>
      <c r="C1226" s="296" t="s">
        <v>349</v>
      </c>
      <c r="D1226" s="297"/>
      <c r="E1226" s="297"/>
      <c r="F1226" s="297"/>
      <c r="G1226" s="298"/>
      <c r="H1226" s="156" t="s">
        <v>8</v>
      </c>
      <c r="I1226" s="116">
        <v>10</v>
      </c>
      <c r="J1226" s="162"/>
      <c r="K1226" s="183"/>
      <c r="L1226" s="55"/>
    </row>
    <row r="1227" spans="2:12" s="40" customFormat="1" ht="9.4499999999999993" customHeight="1">
      <c r="B1227" s="73" t="s">
        <v>39</v>
      </c>
      <c r="C1227" s="296"/>
      <c r="D1227" s="297"/>
      <c r="E1227" s="297"/>
      <c r="F1227" s="297"/>
      <c r="G1227" s="298"/>
      <c r="H1227" s="156"/>
      <c r="I1227" s="116"/>
      <c r="J1227" s="162"/>
      <c r="K1227" s="163"/>
      <c r="L1227" s="55"/>
    </row>
    <row r="1228" spans="2:12" s="40" customFormat="1" ht="9.4499999999999993" customHeight="1">
      <c r="B1228" s="73" t="s">
        <v>350</v>
      </c>
      <c r="C1228" s="296" t="s">
        <v>352</v>
      </c>
      <c r="D1228" s="297"/>
      <c r="E1228" s="297"/>
      <c r="F1228" s="297"/>
      <c r="G1228" s="298"/>
      <c r="H1228" s="156" t="s">
        <v>8</v>
      </c>
      <c r="I1228" s="116">
        <v>7</v>
      </c>
      <c r="J1228" s="162"/>
      <c r="K1228" s="183"/>
      <c r="L1228" s="55"/>
    </row>
    <row r="1229" spans="2:12" s="40" customFormat="1" ht="9.4499999999999993" customHeight="1">
      <c r="B1229" s="73" t="s">
        <v>48</v>
      </c>
      <c r="C1229" s="296" t="s">
        <v>419</v>
      </c>
      <c r="D1229" s="297"/>
      <c r="E1229" s="297"/>
      <c r="F1229" s="297"/>
      <c r="G1229" s="298"/>
      <c r="H1229" s="156"/>
      <c r="I1229" s="116"/>
      <c r="J1229" s="162"/>
      <c r="K1229" s="163"/>
      <c r="L1229" s="55"/>
    </row>
    <row r="1230" spans="2:12" s="40" customFormat="1" ht="9.4499999999999993" customHeight="1">
      <c r="B1230" s="73" t="s">
        <v>354</v>
      </c>
      <c r="C1230" s="296" t="s">
        <v>353</v>
      </c>
      <c r="D1230" s="297"/>
      <c r="E1230" s="297"/>
      <c r="F1230" s="297"/>
      <c r="G1230" s="298"/>
      <c r="H1230" s="156" t="s">
        <v>18</v>
      </c>
      <c r="I1230" s="116">
        <v>12.11</v>
      </c>
      <c r="J1230" s="162"/>
      <c r="K1230" s="183"/>
      <c r="L1230" s="55"/>
    </row>
    <row r="1231" spans="2:12" s="40" customFormat="1" ht="9.4499999999999993" customHeight="1">
      <c r="B1231" s="73" t="s">
        <v>48</v>
      </c>
      <c r="C1231" s="296" t="s">
        <v>420</v>
      </c>
      <c r="D1231" s="297"/>
      <c r="E1231" s="297"/>
      <c r="F1231" s="297"/>
      <c r="G1231" s="298"/>
      <c r="H1231" s="156"/>
      <c r="I1231" s="116"/>
      <c r="J1231" s="162"/>
      <c r="K1231" s="163"/>
      <c r="L1231" s="55"/>
    </row>
    <row r="1232" spans="2:12" s="40" customFormat="1" ht="9.4499999999999993" customHeight="1">
      <c r="B1232" s="73" t="s">
        <v>414</v>
      </c>
      <c r="C1232" s="296" t="s">
        <v>412</v>
      </c>
      <c r="D1232" s="297"/>
      <c r="E1232" s="297"/>
      <c r="F1232" s="297"/>
      <c r="G1232" s="298"/>
      <c r="H1232" s="156" t="s">
        <v>18</v>
      </c>
      <c r="I1232" s="116">
        <v>3</v>
      </c>
      <c r="J1232" s="162"/>
      <c r="K1232" s="183"/>
      <c r="L1232" s="55"/>
    </row>
    <row r="1233" spans="2:12" s="40" customFormat="1" ht="9.4499999999999993" customHeight="1">
      <c r="B1233" s="73" t="s">
        <v>48</v>
      </c>
      <c r="C1233" s="296" t="s">
        <v>413</v>
      </c>
      <c r="D1233" s="297"/>
      <c r="E1233" s="297"/>
      <c r="F1233" s="297"/>
      <c r="G1233" s="298"/>
      <c r="H1233" s="156"/>
      <c r="I1233" s="116"/>
      <c r="J1233" s="162"/>
      <c r="K1233" s="163"/>
      <c r="L1233" s="55"/>
    </row>
    <row r="1234" spans="2:12" s="40" customFormat="1" ht="9.4499999999999993" customHeight="1">
      <c r="B1234" s="73" t="s">
        <v>422</v>
      </c>
      <c r="C1234" s="296" t="s">
        <v>421</v>
      </c>
      <c r="D1234" s="297"/>
      <c r="E1234" s="297"/>
      <c r="F1234" s="297"/>
      <c r="G1234" s="298"/>
      <c r="H1234" s="156" t="s">
        <v>18</v>
      </c>
      <c r="I1234" s="116">
        <v>3</v>
      </c>
      <c r="J1234" s="162"/>
      <c r="K1234" s="183"/>
      <c r="L1234" s="55"/>
    </row>
    <row r="1235" spans="2:12" s="40" customFormat="1" ht="9.4499999999999993" customHeight="1">
      <c r="B1235" s="73" t="s">
        <v>48</v>
      </c>
      <c r="C1235" s="296" t="s">
        <v>423</v>
      </c>
      <c r="D1235" s="297"/>
      <c r="E1235" s="297"/>
      <c r="F1235" s="297"/>
      <c r="G1235" s="298"/>
      <c r="H1235" s="156"/>
      <c r="I1235" s="116"/>
      <c r="J1235" s="162"/>
      <c r="K1235" s="163"/>
      <c r="L1235" s="55"/>
    </row>
    <row r="1236" spans="2:12" s="40" customFormat="1" ht="9.4499999999999993" customHeight="1">
      <c r="B1236" s="155"/>
      <c r="C1236" s="296"/>
      <c r="D1236" s="297"/>
      <c r="E1236" s="297"/>
      <c r="F1236" s="297"/>
      <c r="G1236" s="298"/>
      <c r="H1236" s="299" t="s">
        <v>216</v>
      </c>
      <c r="I1236" s="339"/>
      <c r="J1236" s="340"/>
      <c r="K1236" s="341"/>
      <c r="L1236" s="55"/>
    </row>
    <row r="1237" spans="2:12" s="40" customFormat="1" ht="9.4499999999999993" customHeight="1">
      <c r="B1237" s="152"/>
      <c r="C1237" s="321" t="s">
        <v>602</v>
      </c>
      <c r="D1237" s="322"/>
      <c r="E1237" s="322"/>
      <c r="F1237" s="322"/>
      <c r="G1237" s="323"/>
      <c r="H1237" s="153"/>
      <c r="I1237" s="154"/>
      <c r="J1237" s="175"/>
      <c r="K1237" s="176"/>
      <c r="L1237" s="55"/>
    </row>
    <row r="1238" spans="2:12" s="40" customFormat="1" ht="9.4499999999999993" customHeight="1">
      <c r="B1238" s="178"/>
      <c r="C1238" s="296" t="s">
        <v>567</v>
      </c>
      <c r="D1238" s="297"/>
      <c r="E1238" s="297"/>
      <c r="F1238" s="297"/>
      <c r="G1238" s="298"/>
      <c r="H1238" s="150"/>
      <c r="I1238" s="151"/>
      <c r="J1238" s="162"/>
      <c r="K1238" s="163"/>
      <c r="L1238" s="184"/>
    </row>
    <row r="1239" spans="2:12" s="40" customFormat="1" ht="9.4499999999999993" customHeight="1">
      <c r="B1239" s="73">
        <v>110101</v>
      </c>
      <c r="C1239" s="296" t="s">
        <v>226</v>
      </c>
      <c r="D1239" s="297"/>
      <c r="E1239" s="297"/>
      <c r="F1239" s="297"/>
      <c r="G1239" s="298"/>
      <c r="H1239" s="74" t="s">
        <v>13</v>
      </c>
      <c r="I1239" s="115">
        <v>21.47</v>
      </c>
      <c r="J1239" s="162"/>
      <c r="K1239" s="183"/>
      <c r="L1239" s="55"/>
    </row>
    <row r="1240" spans="2:12" s="40" customFormat="1" ht="9.4499999999999993" customHeight="1">
      <c r="B1240" s="73" t="s">
        <v>39</v>
      </c>
      <c r="C1240" s="296" t="s">
        <v>568</v>
      </c>
      <c r="D1240" s="297"/>
      <c r="E1240" s="297"/>
      <c r="F1240" s="297"/>
      <c r="G1240" s="298"/>
      <c r="H1240" s="74"/>
      <c r="I1240" s="115"/>
      <c r="J1240" s="162"/>
      <c r="K1240" s="163"/>
      <c r="L1240" s="55"/>
    </row>
    <row r="1241" spans="2:12" s="40" customFormat="1" ht="9.4499999999999993" customHeight="1">
      <c r="B1241" s="73">
        <v>110108</v>
      </c>
      <c r="C1241" s="296" t="s">
        <v>227</v>
      </c>
      <c r="D1241" s="297"/>
      <c r="E1241" s="297"/>
      <c r="F1241" s="297"/>
      <c r="G1241" s="298"/>
      <c r="H1241" s="74" t="s">
        <v>13</v>
      </c>
      <c r="I1241" s="115">
        <v>21.47</v>
      </c>
      <c r="J1241" s="160"/>
      <c r="K1241" s="183"/>
      <c r="L1241" s="55"/>
    </row>
    <row r="1242" spans="2:12" s="40" customFormat="1" ht="9.4499999999999993" customHeight="1">
      <c r="B1242" s="73" t="s">
        <v>39</v>
      </c>
      <c r="C1242" s="296" t="s">
        <v>568</v>
      </c>
      <c r="D1242" s="297"/>
      <c r="E1242" s="297"/>
      <c r="F1242" s="297"/>
      <c r="G1242" s="298"/>
      <c r="H1242" s="74"/>
      <c r="I1242" s="115"/>
      <c r="J1242" s="162"/>
      <c r="K1242" s="163"/>
      <c r="L1242" s="55"/>
    </row>
    <row r="1243" spans="2:12" s="40" customFormat="1" ht="9.4499999999999993" customHeight="1">
      <c r="B1243" s="73">
        <v>150115</v>
      </c>
      <c r="C1243" s="296" t="s">
        <v>237</v>
      </c>
      <c r="D1243" s="297"/>
      <c r="E1243" s="297"/>
      <c r="F1243" s="297"/>
      <c r="G1243" s="298"/>
      <c r="H1243" s="156" t="s">
        <v>13</v>
      </c>
      <c r="I1243" s="116">
        <v>2.8</v>
      </c>
      <c r="J1243" s="162"/>
      <c r="K1243" s="183"/>
      <c r="L1243" s="55"/>
    </row>
    <row r="1244" spans="2:12" s="40" customFormat="1" ht="9.4499999999999993" customHeight="1">
      <c r="B1244" s="73" t="s">
        <v>39</v>
      </c>
      <c r="C1244" s="296" t="s">
        <v>569</v>
      </c>
      <c r="D1244" s="297"/>
      <c r="E1244" s="297"/>
      <c r="F1244" s="297"/>
      <c r="G1244" s="298"/>
      <c r="H1244" s="156"/>
      <c r="I1244" s="116"/>
      <c r="J1244" s="162"/>
      <c r="K1244" s="163"/>
      <c r="L1244" s="55"/>
    </row>
    <row r="1245" spans="2:12" s="40" customFormat="1" ht="9.4499999999999993" customHeight="1">
      <c r="B1245" s="73">
        <v>110229</v>
      </c>
      <c r="C1245" s="296" t="s">
        <v>304</v>
      </c>
      <c r="D1245" s="297"/>
      <c r="E1245" s="297"/>
      <c r="F1245" s="297"/>
      <c r="G1245" s="298"/>
      <c r="H1245" s="75" t="s">
        <v>13</v>
      </c>
      <c r="I1245" s="116">
        <v>18.670000000000002</v>
      </c>
      <c r="J1245" s="185"/>
      <c r="K1245" s="183"/>
      <c r="L1245" s="55"/>
    </row>
    <row r="1246" spans="2:12" s="40" customFormat="1" ht="9.4499999999999993" customHeight="1">
      <c r="B1246" s="86" t="s">
        <v>158</v>
      </c>
      <c r="C1246" s="296" t="s">
        <v>570</v>
      </c>
      <c r="D1246" s="297"/>
      <c r="E1246" s="297"/>
      <c r="F1246" s="297"/>
      <c r="G1246" s="298"/>
      <c r="H1246" s="75"/>
      <c r="I1246" s="116"/>
      <c r="J1246" s="186"/>
      <c r="K1246" s="183"/>
      <c r="L1246" s="55"/>
    </row>
    <row r="1247" spans="2:12" s="40" customFormat="1" ht="9.4499999999999993" customHeight="1">
      <c r="B1247" s="73">
        <v>87263</v>
      </c>
      <c r="C1247" s="296" t="s">
        <v>478</v>
      </c>
      <c r="D1247" s="297"/>
      <c r="E1247" s="297"/>
      <c r="F1247" s="297"/>
      <c r="G1247" s="298"/>
      <c r="H1247" s="156" t="s">
        <v>13</v>
      </c>
      <c r="I1247" s="116">
        <v>2.8</v>
      </c>
      <c r="J1247" s="162"/>
      <c r="K1247" s="183"/>
      <c r="L1247" s="55"/>
    </row>
    <row r="1248" spans="2:12" s="40" customFormat="1" ht="9.4499999999999993" customHeight="1">
      <c r="B1248" s="73" t="s">
        <v>479</v>
      </c>
      <c r="C1248" s="296" t="s">
        <v>571</v>
      </c>
      <c r="D1248" s="297"/>
      <c r="E1248" s="297"/>
      <c r="F1248" s="297"/>
      <c r="G1248" s="298"/>
      <c r="H1248" s="156"/>
      <c r="I1248" s="116"/>
      <c r="J1248" s="162"/>
      <c r="K1248" s="163"/>
      <c r="L1248" s="55"/>
    </row>
    <row r="1249" spans="2:13" s="40" customFormat="1" ht="9.4499999999999993" customHeight="1">
      <c r="B1249" s="73" t="s">
        <v>372</v>
      </c>
      <c r="C1249" s="296" t="s">
        <v>371</v>
      </c>
      <c r="D1249" s="297"/>
      <c r="E1249" s="297"/>
      <c r="F1249" s="297"/>
      <c r="G1249" s="298"/>
      <c r="H1249" s="156" t="s">
        <v>8</v>
      </c>
      <c r="I1249" s="116">
        <v>1</v>
      </c>
      <c r="J1249" s="162"/>
      <c r="K1249" s="183"/>
      <c r="L1249" s="234"/>
      <c r="M1249" s="295"/>
    </row>
    <row r="1250" spans="2:13" s="40" customFormat="1" ht="9.4499999999999993" customHeight="1">
      <c r="B1250" s="73" t="s">
        <v>48</v>
      </c>
      <c r="C1250" s="296" t="s">
        <v>251</v>
      </c>
      <c r="D1250" s="297"/>
      <c r="E1250" s="297"/>
      <c r="F1250" s="297"/>
      <c r="G1250" s="298"/>
      <c r="H1250" s="156"/>
      <c r="I1250" s="116"/>
      <c r="J1250" s="162"/>
      <c r="K1250" s="163"/>
      <c r="L1250" s="76"/>
    </row>
    <row r="1251" spans="2:13" s="40" customFormat="1" ht="9.4499999999999993" customHeight="1">
      <c r="B1251" s="73">
        <v>150212</v>
      </c>
      <c r="C1251" s="296" t="s">
        <v>247</v>
      </c>
      <c r="D1251" s="297"/>
      <c r="E1251" s="297"/>
      <c r="F1251" s="297"/>
      <c r="G1251" s="298"/>
      <c r="H1251" s="156" t="s">
        <v>13</v>
      </c>
      <c r="I1251" s="116">
        <v>4.6100000000000003</v>
      </c>
      <c r="J1251" s="162"/>
      <c r="K1251" s="183"/>
      <c r="L1251" s="55"/>
    </row>
    <row r="1252" spans="2:13" s="40" customFormat="1" ht="9.4499999999999993" customHeight="1">
      <c r="B1252" s="73" t="s">
        <v>39</v>
      </c>
      <c r="C1252" s="296" t="s">
        <v>373</v>
      </c>
      <c r="D1252" s="297"/>
      <c r="E1252" s="297"/>
      <c r="F1252" s="297"/>
      <c r="G1252" s="298"/>
      <c r="H1252" s="156"/>
      <c r="I1252" s="116"/>
      <c r="J1252" s="162"/>
      <c r="K1252" s="163"/>
      <c r="L1252" s="55"/>
    </row>
    <row r="1253" spans="2:13" s="40" customFormat="1" ht="9.4499999999999993" customHeight="1">
      <c r="B1253" s="73">
        <v>130405</v>
      </c>
      <c r="C1253" s="296" t="s">
        <v>327</v>
      </c>
      <c r="D1253" s="297"/>
      <c r="E1253" s="297"/>
      <c r="F1253" s="297"/>
      <c r="G1253" s="298"/>
      <c r="H1253" s="156" t="s">
        <v>18</v>
      </c>
      <c r="I1253" s="116">
        <v>0.92</v>
      </c>
      <c r="J1253" s="162"/>
      <c r="K1253" s="183"/>
      <c r="L1253" s="55"/>
    </row>
    <row r="1254" spans="2:13" s="40" customFormat="1" ht="9.4499999999999993" customHeight="1">
      <c r="B1254" s="73" t="s">
        <v>39</v>
      </c>
      <c r="C1254" s="296">
        <v>0.92</v>
      </c>
      <c r="D1254" s="297"/>
      <c r="E1254" s="297"/>
      <c r="F1254" s="297"/>
      <c r="G1254" s="298"/>
      <c r="H1254" s="156"/>
      <c r="I1254" s="116"/>
      <c r="J1254" s="162"/>
      <c r="K1254" s="163"/>
      <c r="L1254" s="55"/>
    </row>
    <row r="1255" spans="2:13" s="40" customFormat="1" ht="9.4499999999999993" customHeight="1">
      <c r="B1255" s="73" t="s">
        <v>375</v>
      </c>
      <c r="C1255" s="296" t="s">
        <v>374</v>
      </c>
      <c r="D1255" s="297"/>
      <c r="E1255" s="297"/>
      <c r="F1255" s="297"/>
      <c r="G1255" s="298"/>
      <c r="H1255" s="156" t="s">
        <v>26</v>
      </c>
      <c r="I1255" s="116">
        <v>1</v>
      </c>
      <c r="J1255" s="162"/>
      <c r="K1255" s="183"/>
      <c r="L1255" s="184"/>
      <c r="M1255" s="295"/>
    </row>
    <row r="1256" spans="2:13" s="40" customFormat="1" ht="9.4499999999999993" customHeight="1">
      <c r="B1256" s="73" t="s">
        <v>39</v>
      </c>
      <c r="C1256" s="296" t="s">
        <v>376</v>
      </c>
      <c r="D1256" s="297"/>
      <c r="E1256" s="297"/>
      <c r="F1256" s="297"/>
      <c r="G1256" s="298"/>
      <c r="H1256" s="156"/>
      <c r="I1256" s="116"/>
      <c r="J1256" s="162"/>
      <c r="K1256" s="163"/>
      <c r="L1256" s="55"/>
    </row>
    <row r="1257" spans="2:13" s="40" customFormat="1" ht="9.4499999999999993" customHeight="1">
      <c r="B1257" s="73" t="s">
        <v>378</v>
      </c>
      <c r="C1257" s="296" t="s">
        <v>377</v>
      </c>
      <c r="D1257" s="297"/>
      <c r="E1257" s="297"/>
      <c r="F1257" s="297"/>
      <c r="G1257" s="298"/>
      <c r="H1257" s="156" t="s">
        <v>26</v>
      </c>
      <c r="I1257" s="116">
        <v>1</v>
      </c>
      <c r="J1257" s="162"/>
      <c r="K1257" s="183"/>
      <c r="L1257" s="55"/>
      <c r="M1257" s="295"/>
    </row>
    <row r="1258" spans="2:13" s="40" customFormat="1" ht="9.4499999999999993" customHeight="1">
      <c r="B1258" s="73" t="s">
        <v>39</v>
      </c>
      <c r="C1258" s="296" t="s">
        <v>376</v>
      </c>
      <c r="D1258" s="297"/>
      <c r="E1258" s="297"/>
      <c r="F1258" s="297"/>
      <c r="G1258" s="298"/>
      <c r="H1258" s="156"/>
      <c r="I1258" s="116"/>
      <c r="J1258" s="162"/>
      <c r="K1258" s="163"/>
      <c r="L1258" s="55"/>
    </row>
    <row r="1259" spans="2:13" s="40" customFormat="1" ht="9.4499999999999993" customHeight="1">
      <c r="B1259" s="73">
        <v>90953</v>
      </c>
      <c r="C1259" s="296" t="s">
        <v>253</v>
      </c>
      <c r="D1259" s="297"/>
      <c r="E1259" s="297"/>
      <c r="F1259" s="297"/>
      <c r="G1259" s="298"/>
      <c r="H1259" s="156" t="s">
        <v>8</v>
      </c>
      <c r="I1259" s="116">
        <v>1</v>
      </c>
      <c r="J1259" s="162"/>
      <c r="K1259" s="183"/>
      <c r="L1259" s="55"/>
    </row>
    <row r="1260" spans="2:13" s="40" customFormat="1" ht="9.4499999999999993" customHeight="1">
      <c r="B1260" s="73" t="s">
        <v>39</v>
      </c>
      <c r="C1260" s="296"/>
      <c r="D1260" s="297"/>
      <c r="E1260" s="297"/>
      <c r="F1260" s="297"/>
      <c r="G1260" s="298"/>
      <c r="H1260" s="156"/>
      <c r="I1260" s="116"/>
      <c r="J1260" s="162"/>
      <c r="K1260" s="163"/>
      <c r="L1260" s="55"/>
    </row>
    <row r="1261" spans="2:13" s="40" customFormat="1" ht="9.4499999999999993" customHeight="1">
      <c r="B1261" s="73">
        <v>90790</v>
      </c>
      <c r="C1261" s="296" t="s">
        <v>254</v>
      </c>
      <c r="D1261" s="297"/>
      <c r="E1261" s="297"/>
      <c r="F1261" s="297"/>
      <c r="G1261" s="298"/>
      <c r="H1261" s="156" t="s">
        <v>8</v>
      </c>
      <c r="I1261" s="116">
        <v>1</v>
      </c>
      <c r="J1261" s="162"/>
      <c r="K1261" s="183"/>
      <c r="L1261" s="55"/>
    </row>
    <row r="1262" spans="2:13" s="40" customFormat="1" ht="9.4499999999999993" customHeight="1">
      <c r="B1262" s="73" t="s">
        <v>39</v>
      </c>
      <c r="C1262" s="296"/>
      <c r="D1262" s="297"/>
      <c r="E1262" s="297"/>
      <c r="F1262" s="297"/>
      <c r="G1262" s="298"/>
      <c r="H1262" s="156"/>
      <c r="I1262" s="116"/>
      <c r="J1262" s="162"/>
      <c r="K1262" s="163"/>
      <c r="L1262" s="55"/>
    </row>
    <row r="1263" spans="2:13" s="40" customFormat="1" ht="9.4499999999999993" customHeight="1">
      <c r="B1263" s="73">
        <v>90701</v>
      </c>
      <c r="C1263" s="296" t="s">
        <v>343</v>
      </c>
      <c r="D1263" s="297"/>
      <c r="E1263" s="297"/>
      <c r="F1263" s="297"/>
      <c r="G1263" s="298"/>
      <c r="H1263" s="156" t="s">
        <v>8</v>
      </c>
      <c r="I1263" s="116">
        <v>1</v>
      </c>
      <c r="J1263" s="162"/>
      <c r="K1263" s="183"/>
      <c r="L1263" s="55"/>
    </row>
    <row r="1264" spans="2:13" s="40" customFormat="1" ht="9.4499999999999993" customHeight="1">
      <c r="B1264" s="73" t="s">
        <v>39</v>
      </c>
      <c r="C1264" s="296"/>
      <c r="D1264" s="297"/>
      <c r="E1264" s="297"/>
      <c r="F1264" s="297"/>
      <c r="G1264" s="298"/>
      <c r="H1264" s="156"/>
      <c r="I1264" s="116"/>
      <c r="J1264" s="162"/>
      <c r="K1264" s="163"/>
      <c r="L1264" s="55"/>
    </row>
    <row r="1265" spans="2:12" s="40" customFormat="1" ht="9.4499999999999993" customHeight="1">
      <c r="B1265" s="73">
        <v>90760</v>
      </c>
      <c r="C1265" s="296" t="s">
        <v>256</v>
      </c>
      <c r="D1265" s="297"/>
      <c r="E1265" s="297"/>
      <c r="F1265" s="297"/>
      <c r="G1265" s="298"/>
      <c r="H1265" s="156" t="s">
        <v>8</v>
      </c>
      <c r="I1265" s="116">
        <v>1</v>
      </c>
      <c r="J1265" s="162"/>
      <c r="K1265" s="183"/>
      <c r="L1265" s="55"/>
    </row>
    <row r="1266" spans="2:12" s="40" customFormat="1" ht="9.4499999999999993" customHeight="1">
      <c r="B1266" s="73" t="s">
        <v>39</v>
      </c>
      <c r="C1266" s="296"/>
      <c r="D1266" s="297"/>
      <c r="E1266" s="297"/>
      <c r="F1266" s="297"/>
      <c r="G1266" s="298"/>
      <c r="H1266" s="156"/>
      <c r="I1266" s="116"/>
      <c r="J1266" s="162"/>
      <c r="K1266" s="163"/>
      <c r="L1266" s="55"/>
    </row>
    <row r="1267" spans="2:12" s="40" customFormat="1" ht="9.4499999999999993" customHeight="1">
      <c r="B1267" s="155"/>
      <c r="C1267" s="296"/>
      <c r="D1267" s="297"/>
      <c r="E1267" s="297"/>
      <c r="F1267" s="297"/>
      <c r="G1267" s="298"/>
      <c r="H1267" s="299" t="s">
        <v>216</v>
      </c>
      <c r="I1267" s="300"/>
      <c r="J1267" s="301"/>
      <c r="K1267" s="302"/>
      <c r="L1267" s="55"/>
    </row>
    <row r="1268" spans="2:12" s="40" customFormat="1" ht="9.4499999999999993" customHeight="1">
      <c r="B1268" s="152"/>
      <c r="C1268" s="321" t="s">
        <v>603</v>
      </c>
      <c r="D1268" s="322"/>
      <c r="E1268" s="322"/>
      <c r="F1268" s="322"/>
      <c r="G1268" s="323"/>
      <c r="H1268" s="153"/>
      <c r="I1268" s="154"/>
      <c r="J1268" s="175"/>
      <c r="K1268" s="176"/>
      <c r="L1268" s="55"/>
    </row>
    <row r="1269" spans="2:12" s="40" customFormat="1" ht="9.4499999999999993" customHeight="1">
      <c r="B1269" s="178"/>
      <c r="C1269" s="296" t="s">
        <v>567</v>
      </c>
      <c r="D1269" s="297"/>
      <c r="E1269" s="297"/>
      <c r="F1269" s="297"/>
      <c r="G1269" s="298"/>
      <c r="H1269" s="150"/>
      <c r="I1269" s="151"/>
      <c r="J1269" s="162"/>
      <c r="K1269" s="163"/>
      <c r="L1269" s="55"/>
    </row>
    <row r="1270" spans="2:12" s="40" customFormat="1" ht="9.4499999999999993" customHeight="1">
      <c r="B1270" s="73">
        <v>110101</v>
      </c>
      <c r="C1270" s="296" t="s">
        <v>226</v>
      </c>
      <c r="D1270" s="297"/>
      <c r="E1270" s="297"/>
      <c r="F1270" s="297"/>
      <c r="G1270" s="298"/>
      <c r="H1270" s="74" t="s">
        <v>13</v>
      </c>
      <c r="I1270" s="115">
        <v>21.47</v>
      </c>
      <c r="J1270" s="162"/>
      <c r="K1270" s="183"/>
      <c r="L1270" s="55"/>
    </row>
    <row r="1271" spans="2:12" s="40" customFormat="1" ht="9.4499999999999993" customHeight="1">
      <c r="B1271" s="73" t="s">
        <v>39</v>
      </c>
      <c r="C1271" s="296" t="s">
        <v>568</v>
      </c>
      <c r="D1271" s="297"/>
      <c r="E1271" s="297"/>
      <c r="F1271" s="297"/>
      <c r="G1271" s="298"/>
      <c r="H1271" s="74"/>
      <c r="I1271" s="115"/>
      <c r="J1271" s="162"/>
      <c r="K1271" s="163"/>
      <c r="L1271" s="55"/>
    </row>
    <row r="1272" spans="2:12" s="40" customFormat="1" ht="9.4499999999999993" customHeight="1">
      <c r="B1272" s="73">
        <v>110108</v>
      </c>
      <c r="C1272" s="296" t="s">
        <v>227</v>
      </c>
      <c r="D1272" s="297"/>
      <c r="E1272" s="297"/>
      <c r="F1272" s="297"/>
      <c r="G1272" s="298"/>
      <c r="H1272" s="74" t="s">
        <v>13</v>
      </c>
      <c r="I1272" s="115">
        <v>21.47</v>
      </c>
      <c r="J1272" s="160"/>
      <c r="K1272" s="183"/>
      <c r="L1272" s="55"/>
    </row>
    <row r="1273" spans="2:12" s="40" customFormat="1" ht="9.4499999999999993" customHeight="1">
      <c r="B1273" s="73" t="s">
        <v>39</v>
      </c>
      <c r="C1273" s="296" t="s">
        <v>568</v>
      </c>
      <c r="D1273" s="297"/>
      <c r="E1273" s="297"/>
      <c r="F1273" s="297"/>
      <c r="G1273" s="298"/>
      <c r="H1273" s="74"/>
      <c r="I1273" s="115"/>
      <c r="J1273" s="162"/>
      <c r="K1273" s="163"/>
      <c r="L1273" s="55"/>
    </row>
    <row r="1274" spans="2:12" s="40" customFormat="1" ht="9.4499999999999993" customHeight="1">
      <c r="B1274" s="73">
        <v>150115</v>
      </c>
      <c r="C1274" s="296" t="s">
        <v>237</v>
      </c>
      <c r="D1274" s="297"/>
      <c r="E1274" s="297"/>
      <c r="F1274" s="297"/>
      <c r="G1274" s="298"/>
      <c r="H1274" s="156" t="s">
        <v>13</v>
      </c>
      <c r="I1274" s="116">
        <v>2.8</v>
      </c>
      <c r="J1274" s="162"/>
      <c r="K1274" s="183"/>
      <c r="L1274" s="55"/>
    </row>
    <row r="1275" spans="2:12" s="40" customFormat="1" ht="9.4499999999999993" customHeight="1">
      <c r="B1275" s="73" t="s">
        <v>39</v>
      </c>
      <c r="C1275" s="296" t="s">
        <v>569</v>
      </c>
      <c r="D1275" s="297"/>
      <c r="E1275" s="297"/>
      <c r="F1275" s="297"/>
      <c r="G1275" s="298"/>
      <c r="H1275" s="156"/>
      <c r="I1275" s="116"/>
      <c r="J1275" s="162"/>
      <c r="K1275" s="163"/>
      <c r="L1275" s="55"/>
    </row>
    <row r="1276" spans="2:12" s="40" customFormat="1" ht="9.4499999999999993" customHeight="1">
      <c r="B1276" s="73">
        <v>110229</v>
      </c>
      <c r="C1276" s="296" t="s">
        <v>304</v>
      </c>
      <c r="D1276" s="297"/>
      <c r="E1276" s="297"/>
      <c r="F1276" s="297"/>
      <c r="G1276" s="298"/>
      <c r="H1276" s="75" t="s">
        <v>13</v>
      </c>
      <c r="I1276" s="116">
        <v>18.670000000000002</v>
      </c>
      <c r="J1276" s="185"/>
      <c r="K1276" s="183"/>
      <c r="L1276" s="55"/>
    </row>
    <row r="1277" spans="2:12" s="40" customFormat="1" ht="9.4499999999999993" customHeight="1">
      <c r="B1277" s="86" t="s">
        <v>158</v>
      </c>
      <c r="C1277" s="296" t="s">
        <v>570</v>
      </c>
      <c r="D1277" s="297"/>
      <c r="E1277" s="297"/>
      <c r="F1277" s="297"/>
      <c r="G1277" s="298"/>
      <c r="H1277" s="75"/>
      <c r="I1277" s="116"/>
      <c r="J1277" s="186"/>
      <c r="K1277" s="183"/>
      <c r="L1277" s="55"/>
    </row>
    <row r="1278" spans="2:12" s="40" customFormat="1" ht="9.4499999999999993" customHeight="1">
      <c r="B1278" s="73">
        <v>87263</v>
      </c>
      <c r="C1278" s="296" t="s">
        <v>478</v>
      </c>
      <c r="D1278" s="297"/>
      <c r="E1278" s="297"/>
      <c r="F1278" s="297"/>
      <c r="G1278" s="298"/>
      <c r="H1278" s="156" t="s">
        <v>13</v>
      </c>
      <c r="I1278" s="116">
        <v>2.8</v>
      </c>
      <c r="J1278" s="162"/>
      <c r="K1278" s="183"/>
      <c r="L1278" s="55"/>
    </row>
    <row r="1279" spans="2:12" s="40" customFormat="1" ht="9.4499999999999993" customHeight="1">
      <c r="B1279" s="73" t="s">
        <v>479</v>
      </c>
      <c r="C1279" s="296" t="s">
        <v>571</v>
      </c>
      <c r="D1279" s="297"/>
      <c r="E1279" s="297"/>
      <c r="F1279" s="297"/>
      <c r="G1279" s="298"/>
      <c r="H1279" s="156"/>
      <c r="I1279" s="116"/>
      <c r="J1279" s="162"/>
      <c r="K1279" s="163"/>
      <c r="L1279" s="55"/>
    </row>
    <row r="1280" spans="2:12" s="40" customFormat="1" ht="9.4499999999999993" customHeight="1">
      <c r="B1280" s="73" t="s">
        <v>372</v>
      </c>
      <c r="C1280" s="296" t="s">
        <v>371</v>
      </c>
      <c r="D1280" s="297"/>
      <c r="E1280" s="297"/>
      <c r="F1280" s="297"/>
      <c r="G1280" s="298"/>
      <c r="H1280" s="156" t="s">
        <v>8</v>
      </c>
      <c r="I1280" s="116">
        <v>1</v>
      </c>
      <c r="J1280" s="162"/>
      <c r="K1280" s="183"/>
      <c r="L1280" s="55"/>
    </row>
    <row r="1281" spans="2:12" s="40" customFormat="1" ht="9.4499999999999993" customHeight="1">
      <c r="B1281" s="73" t="s">
        <v>48</v>
      </c>
      <c r="C1281" s="296" t="s">
        <v>251</v>
      </c>
      <c r="D1281" s="297"/>
      <c r="E1281" s="297"/>
      <c r="F1281" s="297"/>
      <c r="G1281" s="298"/>
      <c r="H1281" s="156"/>
      <c r="I1281" s="116"/>
      <c r="J1281" s="162"/>
      <c r="K1281" s="163"/>
      <c r="L1281" s="55"/>
    </row>
    <row r="1282" spans="2:12" s="40" customFormat="1" ht="9.4499999999999993" customHeight="1">
      <c r="B1282" s="73">
        <v>150212</v>
      </c>
      <c r="C1282" s="296" t="s">
        <v>247</v>
      </c>
      <c r="D1282" s="297"/>
      <c r="E1282" s="297"/>
      <c r="F1282" s="297"/>
      <c r="G1282" s="298"/>
      <c r="H1282" s="156" t="s">
        <v>13</v>
      </c>
      <c r="I1282" s="116">
        <v>4.6100000000000003</v>
      </c>
      <c r="J1282" s="162"/>
      <c r="K1282" s="183"/>
      <c r="L1282" s="55"/>
    </row>
    <row r="1283" spans="2:12" s="40" customFormat="1" ht="9.4499999999999993" customHeight="1">
      <c r="B1283" s="73" t="s">
        <v>39</v>
      </c>
      <c r="C1283" s="296" t="s">
        <v>373</v>
      </c>
      <c r="D1283" s="297"/>
      <c r="E1283" s="297"/>
      <c r="F1283" s="297"/>
      <c r="G1283" s="298"/>
      <c r="H1283" s="156"/>
      <c r="I1283" s="116"/>
      <c r="J1283" s="162"/>
      <c r="K1283" s="163"/>
      <c r="L1283" s="55"/>
    </row>
    <row r="1284" spans="2:12" s="40" customFormat="1" ht="9.4499999999999993" customHeight="1">
      <c r="B1284" s="73">
        <v>130405</v>
      </c>
      <c r="C1284" s="296" t="s">
        <v>327</v>
      </c>
      <c r="D1284" s="297"/>
      <c r="E1284" s="297"/>
      <c r="F1284" s="297"/>
      <c r="G1284" s="298"/>
      <c r="H1284" s="156" t="s">
        <v>18</v>
      </c>
      <c r="I1284" s="116">
        <v>0.92</v>
      </c>
      <c r="J1284" s="162"/>
      <c r="K1284" s="183"/>
      <c r="L1284" s="55"/>
    </row>
    <row r="1285" spans="2:12" s="40" customFormat="1" ht="9.4499999999999993" customHeight="1">
      <c r="B1285" s="73" t="s">
        <v>39</v>
      </c>
      <c r="C1285" s="296">
        <v>0.92</v>
      </c>
      <c r="D1285" s="297"/>
      <c r="E1285" s="297"/>
      <c r="F1285" s="297"/>
      <c r="G1285" s="298"/>
      <c r="H1285" s="156"/>
      <c r="I1285" s="116"/>
      <c r="J1285" s="162"/>
      <c r="K1285" s="163"/>
      <c r="L1285" s="55"/>
    </row>
    <row r="1286" spans="2:12" s="40" customFormat="1" ht="9.4499999999999993" customHeight="1">
      <c r="B1286" s="73" t="s">
        <v>375</v>
      </c>
      <c r="C1286" s="296" t="s">
        <v>374</v>
      </c>
      <c r="D1286" s="297"/>
      <c r="E1286" s="297"/>
      <c r="F1286" s="297"/>
      <c r="G1286" s="298"/>
      <c r="H1286" s="156" t="s">
        <v>26</v>
      </c>
      <c r="I1286" s="116">
        <v>1</v>
      </c>
      <c r="J1286" s="162"/>
      <c r="K1286" s="183"/>
      <c r="L1286" s="55"/>
    </row>
    <row r="1287" spans="2:12" s="40" customFormat="1" ht="9.4499999999999993" customHeight="1">
      <c r="B1287" s="73" t="s">
        <v>39</v>
      </c>
      <c r="C1287" s="296" t="s">
        <v>376</v>
      </c>
      <c r="D1287" s="297"/>
      <c r="E1287" s="297"/>
      <c r="F1287" s="297"/>
      <c r="G1287" s="298"/>
      <c r="H1287" s="156"/>
      <c r="I1287" s="116"/>
      <c r="J1287" s="162"/>
      <c r="K1287" s="163"/>
      <c r="L1287" s="55"/>
    </row>
    <row r="1288" spans="2:12" s="40" customFormat="1" ht="9.4499999999999993" customHeight="1">
      <c r="B1288" s="73" t="s">
        <v>378</v>
      </c>
      <c r="C1288" s="296" t="s">
        <v>377</v>
      </c>
      <c r="D1288" s="297"/>
      <c r="E1288" s="297"/>
      <c r="F1288" s="297"/>
      <c r="G1288" s="298"/>
      <c r="H1288" s="156" t="s">
        <v>26</v>
      </c>
      <c r="I1288" s="116">
        <v>1</v>
      </c>
      <c r="J1288" s="162"/>
      <c r="K1288" s="183"/>
      <c r="L1288" s="55"/>
    </row>
    <row r="1289" spans="2:12" s="40" customFormat="1" ht="9.4499999999999993" customHeight="1">
      <c r="B1289" s="73" t="s">
        <v>39</v>
      </c>
      <c r="C1289" s="296" t="s">
        <v>376</v>
      </c>
      <c r="D1289" s="297"/>
      <c r="E1289" s="297"/>
      <c r="F1289" s="297"/>
      <c r="G1289" s="298"/>
      <c r="H1289" s="156"/>
      <c r="I1289" s="116"/>
      <c r="J1289" s="162"/>
      <c r="K1289" s="163"/>
      <c r="L1289" s="55"/>
    </row>
    <row r="1290" spans="2:12" s="40" customFormat="1" ht="9.4499999999999993" customHeight="1">
      <c r="B1290" s="73">
        <v>90953</v>
      </c>
      <c r="C1290" s="296" t="s">
        <v>253</v>
      </c>
      <c r="D1290" s="297"/>
      <c r="E1290" s="297"/>
      <c r="F1290" s="297"/>
      <c r="G1290" s="298"/>
      <c r="H1290" s="156" t="s">
        <v>8</v>
      </c>
      <c r="I1290" s="116">
        <v>1</v>
      </c>
      <c r="J1290" s="162"/>
      <c r="K1290" s="183"/>
      <c r="L1290" s="55"/>
    </row>
    <row r="1291" spans="2:12" s="40" customFormat="1" ht="9.4499999999999993" customHeight="1">
      <c r="B1291" s="73" t="s">
        <v>39</v>
      </c>
      <c r="C1291" s="296"/>
      <c r="D1291" s="297"/>
      <c r="E1291" s="297"/>
      <c r="F1291" s="297"/>
      <c r="G1291" s="298"/>
      <c r="H1291" s="156"/>
      <c r="I1291" s="116"/>
      <c r="J1291" s="162"/>
      <c r="K1291" s="163"/>
      <c r="L1291" s="55"/>
    </row>
    <row r="1292" spans="2:12" s="40" customFormat="1" ht="9.4499999999999993" customHeight="1">
      <c r="B1292" s="73">
        <v>90790</v>
      </c>
      <c r="C1292" s="296" t="s">
        <v>254</v>
      </c>
      <c r="D1292" s="297"/>
      <c r="E1292" s="297"/>
      <c r="F1292" s="297"/>
      <c r="G1292" s="298"/>
      <c r="H1292" s="156" t="s">
        <v>8</v>
      </c>
      <c r="I1292" s="116">
        <v>1</v>
      </c>
      <c r="J1292" s="162"/>
      <c r="K1292" s="183"/>
      <c r="L1292" s="55"/>
    </row>
    <row r="1293" spans="2:12" s="40" customFormat="1" ht="9.4499999999999993" customHeight="1">
      <c r="B1293" s="73" t="s">
        <v>39</v>
      </c>
      <c r="C1293" s="296"/>
      <c r="D1293" s="297"/>
      <c r="E1293" s="297"/>
      <c r="F1293" s="297"/>
      <c r="G1293" s="298"/>
      <c r="H1293" s="156"/>
      <c r="I1293" s="116"/>
      <c r="J1293" s="162"/>
      <c r="K1293" s="163"/>
      <c r="L1293" s="55"/>
    </row>
    <row r="1294" spans="2:12" s="40" customFormat="1" ht="9.4499999999999993" customHeight="1">
      <c r="B1294" s="73">
        <v>90701</v>
      </c>
      <c r="C1294" s="296" t="s">
        <v>343</v>
      </c>
      <c r="D1294" s="297"/>
      <c r="E1294" s="297"/>
      <c r="F1294" s="297"/>
      <c r="G1294" s="298"/>
      <c r="H1294" s="156" t="s">
        <v>8</v>
      </c>
      <c r="I1294" s="116">
        <v>1</v>
      </c>
      <c r="J1294" s="162"/>
      <c r="K1294" s="183"/>
      <c r="L1294" s="55"/>
    </row>
    <row r="1295" spans="2:12" s="40" customFormat="1" ht="9.4499999999999993" customHeight="1">
      <c r="B1295" s="73" t="s">
        <v>39</v>
      </c>
      <c r="C1295" s="296"/>
      <c r="D1295" s="297"/>
      <c r="E1295" s="297"/>
      <c r="F1295" s="297"/>
      <c r="G1295" s="298"/>
      <c r="H1295" s="156"/>
      <c r="I1295" s="116"/>
      <c r="J1295" s="162"/>
      <c r="K1295" s="163"/>
      <c r="L1295" s="55"/>
    </row>
    <row r="1296" spans="2:12" s="40" customFormat="1" ht="9.4499999999999993" customHeight="1">
      <c r="B1296" s="73">
        <v>90760</v>
      </c>
      <c r="C1296" s="296" t="s">
        <v>256</v>
      </c>
      <c r="D1296" s="297"/>
      <c r="E1296" s="297"/>
      <c r="F1296" s="297"/>
      <c r="G1296" s="298"/>
      <c r="H1296" s="156" t="s">
        <v>8</v>
      </c>
      <c r="I1296" s="116">
        <v>1</v>
      </c>
      <c r="J1296" s="162"/>
      <c r="K1296" s="183"/>
      <c r="L1296" s="55"/>
    </row>
    <row r="1297" spans="2:13" s="40" customFormat="1" ht="9.4499999999999993" customHeight="1">
      <c r="B1297" s="73" t="s">
        <v>39</v>
      </c>
      <c r="C1297" s="296"/>
      <c r="D1297" s="297"/>
      <c r="E1297" s="297"/>
      <c r="F1297" s="297"/>
      <c r="G1297" s="298"/>
      <c r="H1297" s="156"/>
      <c r="I1297" s="116"/>
      <c r="J1297" s="162"/>
      <c r="K1297" s="163"/>
      <c r="L1297" s="55"/>
    </row>
    <row r="1298" spans="2:13" s="40" customFormat="1" ht="9.4499999999999993" customHeight="1">
      <c r="B1298" s="155"/>
      <c r="C1298" s="296"/>
      <c r="D1298" s="297"/>
      <c r="E1298" s="297"/>
      <c r="F1298" s="297"/>
      <c r="G1298" s="298"/>
      <c r="H1298" s="299" t="s">
        <v>216</v>
      </c>
      <c r="I1298" s="300"/>
      <c r="J1298" s="301"/>
      <c r="K1298" s="302"/>
      <c r="L1298" s="55"/>
    </row>
    <row r="1299" spans="2:13" s="40" customFormat="1" ht="9.4499999999999993" customHeight="1">
      <c r="B1299" s="62"/>
      <c r="C1299" s="310" t="s">
        <v>97</v>
      </c>
      <c r="D1299" s="310"/>
      <c r="E1299" s="310"/>
      <c r="F1299" s="310"/>
      <c r="G1299" s="310"/>
      <c r="H1299" s="238"/>
      <c r="I1299" s="238"/>
      <c r="J1299" s="239"/>
      <c r="K1299" s="216"/>
      <c r="L1299" s="122"/>
    </row>
    <row r="1300" spans="2:13" s="40" customFormat="1" ht="9.4499999999999993" customHeight="1">
      <c r="B1300" s="237">
        <v>170535</v>
      </c>
      <c r="C1300" s="311" t="s">
        <v>139</v>
      </c>
      <c r="D1300" s="312"/>
      <c r="E1300" s="312"/>
      <c r="F1300" s="312"/>
      <c r="G1300" s="313"/>
      <c r="H1300" s="80" t="s">
        <v>13</v>
      </c>
      <c r="I1300" s="113">
        <v>12.96</v>
      </c>
      <c r="J1300" s="236"/>
      <c r="K1300" s="161"/>
      <c r="L1300" s="55"/>
    </row>
    <row r="1301" spans="2:13" s="40" customFormat="1" ht="9.4499999999999993" customHeight="1">
      <c r="B1301" s="237">
        <v>171071</v>
      </c>
      <c r="C1301" s="314" t="s">
        <v>188</v>
      </c>
      <c r="D1301" s="315"/>
      <c r="E1301" s="315"/>
      <c r="F1301" s="315"/>
      <c r="G1301" s="316"/>
      <c r="H1301" s="80" t="s">
        <v>8</v>
      </c>
      <c r="I1301" s="113">
        <v>17</v>
      </c>
      <c r="J1301" s="236"/>
      <c r="K1301" s="161"/>
      <c r="L1301" s="55"/>
    </row>
    <row r="1302" spans="2:13" s="40" customFormat="1" ht="9.4499999999999993" customHeight="1">
      <c r="B1302" s="155" t="s">
        <v>653</v>
      </c>
      <c r="C1302" s="296" t="s">
        <v>614</v>
      </c>
      <c r="D1302" s="297"/>
      <c r="E1302" s="297"/>
      <c r="F1302" s="297"/>
      <c r="G1302" s="298"/>
      <c r="H1302" s="156" t="s">
        <v>8</v>
      </c>
      <c r="I1302" s="116">
        <v>12</v>
      </c>
      <c r="J1302" s="233"/>
      <c r="K1302" s="183"/>
      <c r="L1302" s="234"/>
      <c r="M1302" s="295"/>
    </row>
    <row r="1303" spans="2:13" s="40" customFormat="1" ht="9.4499999999999993" customHeight="1">
      <c r="B1303" s="155" t="s">
        <v>48</v>
      </c>
      <c r="C1303" s="296"/>
      <c r="D1303" s="297"/>
      <c r="E1303" s="297"/>
      <c r="F1303" s="297"/>
      <c r="G1303" s="298"/>
      <c r="H1303" s="156"/>
      <c r="I1303" s="116"/>
      <c r="J1303" s="162"/>
      <c r="K1303" s="163"/>
      <c r="L1303" s="76"/>
    </row>
    <row r="1304" spans="2:13" s="40" customFormat="1" ht="9.4499999999999993" customHeight="1">
      <c r="B1304" s="155"/>
      <c r="C1304" s="296"/>
      <c r="D1304" s="297"/>
      <c r="E1304" s="297"/>
      <c r="F1304" s="297"/>
      <c r="G1304" s="298"/>
      <c r="H1304" s="299" t="s">
        <v>216</v>
      </c>
      <c r="I1304" s="300"/>
      <c r="J1304" s="301"/>
      <c r="K1304" s="302"/>
      <c r="L1304" s="55"/>
    </row>
    <row r="1305" spans="2:13" s="40" customFormat="1" ht="9.4499999999999993" customHeight="1">
      <c r="B1305" s="155"/>
      <c r="C1305" s="222"/>
      <c r="D1305" s="223"/>
      <c r="E1305" s="223"/>
      <c r="F1305" s="223"/>
      <c r="G1305" s="224"/>
      <c r="H1305" s="207"/>
      <c r="I1305" s="208"/>
      <c r="J1305" s="228"/>
      <c r="K1305" s="229"/>
      <c r="L1305" s="55"/>
    </row>
    <row r="1306" spans="2:13" s="40" customFormat="1" ht="9.4499999999999993" customHeight="1">
      <c r="B1306" s="244"/>
      <c r="C1306" s="303"/>
      <c r="D1306" s="304"/>
      <c r="E1306" s="304"/>
      <c r="F1306" s="304"/>
      <c r="G1306" s="305"/>
      <c r="H1306" s="306" t="s">
        <v>216</v>
      </c>
      <c r="I1306" s="307"/>
      <c r="J1306" s="308"/>
      <c r="K1306" s="309"/>
      <c r="L1306" s="55"/>
    </row>
    <row r="1307" spans="2:13" s="40" customFormat="1" ht="9.4499999999999993" customHeight="1">
      <c r="B1307" s="177" t="s">
        <v>606</v>
      </c>
      <c r="C1307" s="324" t="s">
        <v>629</v>
      </c>
      <c r="D1307" s="325"/>
      <c r="E1307" s="325"/>
      <c r="F1307" s="325"/>
      <c r="G1307" s="326"/>
      <c r="H1307" s="51"/>
      <c r="I1307" s="114"/>
      <c r="J1307" s="171"/>
      <c r="K1307" s="172"/>
      <c r="L1307" s="55"/>
    </row>
    <row r="1308" spans="2:13" s="40" customFormat="1" ht="9.4499999999999993" customHeight="1">
      <c r="B1308" s="152"/>
      <c r="C1308" s="321" t="s">
        <v>228</v>
      </c>
      <c r="D1308" s="322"/>
      <c r="E1308" s="322"/>
      <c r="F1308" s="322"/>
      <c r="G1308" s="323"/>
      <c r="H1308" s="153"/>
      <c r="I1308" s="154"/>
      <c r="J1308" s="175"/>
      <c r="K1308" s="176"/>
      <c r="L1308" s="55"/>
    </row>
    <row r="1309" spans="2:13" s="40" customFormat="1" ht="9.4499999999999993" customHeight="1">
      <c r="B1309" s="178"/>
      <c r="C1309" s="296" t="s">
        <v>560</v>
      </c>
      <c r="D1309" s="297"/>
      <c r="E1309" s="297"/>
      <c r="F1309" s="297"/>
      <c r="G1309" s="298"/>
      <c r="H1309" s="150"/>
      <c r="I1309" s="151"/>
      <c r="J1309" s="162"/>
      <c r="K1309" s="163"/>
      <c r="L1309" s="55"/>
    </row>
    <row r="1310" spans="2:13" s="40" customFormat="1" ht="9.4499999999999993" customHeight="1">
      <c r="B1310" s="152"/>
      <c r="C1310" s="321" t="s">
        <v>441</v>
      </c>
      <c r="D1310" s="322"/>
      <c r="E1310" s="322"/>
      <c r="F1310" s="322"/>
      <c r="G1310" s="323"/>
      <c r="H1310" s="153"/>
      <c r="I1310" s="154"/>
      <c r="J1310" s="175"/>
      <c r="K1310" s="176"/>
      <c r="L1310" s="55"/>
    </row>
    <row r="1311" spans="2:13" s="40" customFormat="1" ht="9.4499999999999993" customHeight="1">
      <c r="B1311" s="178"/>
      <c r="C1311" s="296" t="s">
        <v>563</v>
      </c>
      <c r="D1311" s="297"/>
      <c r="E1311" s="297"/>
      <c r="F1311" s="297"/>
      <c r="G1311" s="298"/>
      <c r="H1311" s="150"/>
      <c r="I1311" s="151"/>
      <c r="J1311" s="162"/>
      <c r="K1311" s="163"/>
      <c r="L1311" s="55"/>
    </row>
    <row r="1312" spans="2:13" s="40" customFormat="1" ht="9.4499999999999993" customHeight="1">
      <c r="B1312" s="73">
        <v>110101</v>
      </c>
      <c r="C1312" s="296" t="s">
        <v>226</v>
      </c>
      <c r="D1312" s="297"/>
      <c r="E1312" s="297"/>
      <c r="F1312" s="297"/>
      <c r="G1312" s="298"/>
      <c r="H1312" s="74" t="s">
        <v>13</v>
      </c>
      <c r="I1312" s="115">
        <v>901.78</v>
      </c>
      <c r="J1312" s="162"/>
      <c r="K1312" s="183"/>
      <c r="L1312" s="55"/>
    </row>
    <row r="1313" spans="2:13" s="40" customFormat="1" ht="9.4499999999999993" customHeight="1">
      <c r="B1313" s="73" t="s">
        <v>39</v>
      </c>
      <c r="C1313" s="296" t="s">
        <v>561</v>
      </c>
      <c r="D1313" s="297"/>
      <c r="E1313" s="297"/>
      <c r="F1313" s="297"/>
      <c r="G1313" s="298"/>
      <c r="H1313" s="74"/>
      <c r="I1313" s="115"/>
      <c r="J1313" s="162"/>
      <c r="K1313" s="163"/>
      <c r="L1313" s="55"/>
    </row>
    <row r="1314" spans="2:13" s="40" customFormat="1" ht="9.4499999999999993" customHeight="1">
      <c r="B1314" s="73">
        <v>110108</v>
      </c>
      <c r="C1314" s="296" t="s">
        <v>227</v>
      </c>
      <c r="D1314" s="297"/>
      <c r="E1314" s="297"/>
      <c r="F1314" s="297"/>
      <c r="G1314" s="298"/>
      <c r="H1314" s="74" t="s">
        <v>13</v>
      </c>
      <c r="I1314" s="115">
        <v>901.78</v>
      </c>
      <c r="J1314" s="160"/>
      <c r="K1314" s="183"/>
      <c r="L1314" s="55"/>
    </row>
    <row r="1315" spans="2:13" s="40" customFormat="1" ht="9.4499999999999993" customHeight="1">
      <c r="B1315" s="73" t="s">
        <v>39</v>
      </c>
      <c r="C1315" s="296" t="s">
        <v>561</v>
      </c>
      <c r="D1315" s="297"/>
      <c r="E1315" s="297"/>
      <c r="F1315" s="297"/>
      <c r="G1315" s="298"/>
      <c r="H1315" s="74"/>
      <c r="I1315" s="115"/>
      <c r="J1315" s="162"/>
      <c r="K1315" s="163"/>
      <c r="L1315" s="55"/>
    </row>
    <row r="1316" spans="2:13" s="40" customFormat="1" ht="9.4499999999999993" customHeight="1">
      <c r="B1316" s="73">
        <v>150115</v>
      </c>
      <c r="C1316" s="296" t="s">
        <v>237</v>
      </c>
      <c r="D1316" s="297"/>
      <c r="E1316" s="297"/>
      <c r="F1316" s="297"/>
      <c r="G1316" s="298"/>
      <c r="H1316" s="156" t="s">
        <v>13</v>
      </c>
      <c r="I1316" s="116">
        <v>1007.69</v>
      </c>
      <c r="J1316" s="162"/>
      <c r="K1316" s="183"/>
      <c r="L1316" s="55"/>
    </row>
    <row r="1317" spans="2:13" s="40" customFormat="1" ht="9.4499999999999993" customHeight="1">
      <c r="B1317" s="73" t="s">
        <v>39</v>
      </c>
      <c r="C1317" s="296" t="s">
        <v>562</v>
      </c>
      <c r="D1317" s="297"/>
      <c r="E1317" s="297"/>
      <c r="F1317" s="297"/>
      <c r="G1317" s="298"/>
      <c r="H1317" s="156"/>
      <c r="I1317" s="116"/>
      <c r="J1317" s="162"/>
      <c r="K1317" s="163"/>
      <c r="L1317" s="55"/>
    </row>
    <row r="1318" spans="2:13" s="40" customFormat="1" ht="9.4499999999999993" customHeight="1">
      <c r="B1318" s="73" t="s">
        <v>615</v>
      </c>
      <c r="C1318" s="296" t="s">
        <v>616</v>
      </c>
      <c r="D1318" s="297"/>
      <c r="E1318" s="297"/>
      <c r="F1318" s="297"/>
      <c r="G1318" s="298"/>
      <c r="H1318" s="156" t="s">
        <v>13</v>
      </c>
      <c r="I1318" s="116">
        <v>56</v>
      </c>
      <c r="J1318" s="162"/>
      <c r="K1318" s="183"/>
      <c r="L1318" s="55"/>
    </row>
    <row r="1319" spans="2:13" s="40" customFormat="1" ht="9.4499999999999993" customHeight="1">
      <c r="B1319" s="73" t="s">
        <v>39</v>
      </c>
      <c r="C1319" s="296" t="s">
        <v>617</v>
      </c>
      <c r="D1319" s="297"/>
      <c r="E1319" s="297"/>
      <c r="F1319" s="297"/>
      <c r="G1319" s="298"/>
      <c r="H1319" s="156"/>
      <c r="I1319" s="116"/>
      <c r="J1319" s="162"/>
      <c r="K1319" s="163"/>
      <c r="L1319" s="55"/>
    </row>
    <row r="1320" spans="2:13" s="40" customFormat="1" ht="9.4499999999999993" customHeight="1">
      <c r="B1320" s="155"/>
      <c r="C1320" s="296"/>
      <c r="D1320" s="297"/>
      <c r="E1320" s="297"/>
      <c r="F1320" s="297"/>
      <c r="G1320" s="298"/>
      <c r="H1320" s="299" t="s">
        <v>216</v>
      </c>
      <c r="I1320" s="300"/>
      <c r="J1320" s="301"/>
      <c r="K1320" s="302"/>
      <c r="L1320" s="55"/>
    </row>
    <row r="1321" spans="2:13" s="40" customFormat="1" ht="9.4499999999999993" customHeight="1">
      <c r="B1321" s="198"/>
      <c r="C1321" s="342" t="s">
        <v>159</v>
      </c>
      <c r="D1321" s="343"/>
      <c r="E1321" s="343"/>
      <c r="F1321" s="343"/>
      <c r="G1321" s="344"/>
      <c r="H1321" s="57"/>
      <c r="I1321" s="149"/>
      <c r="J1321" s="167"/>
      <c r="K1321" s="168"/>
      <c r="L1321" s="55"/>
    </row>
    <row r="1322" spans="2:13" s="40" customFormat="1" ht="9.4499999999999993" customHeight="1">
      <c r="B1322" s="71" t="s">
        <v>160</v>
      </c>
      <c r="C1322" s="320" t="s">
        <v>161</v>
      </c>
      <c r="D1322" s="332"/>
      <c r="E1322" s="332"/>
      <c r="F1322" s="332"/>
      <c r="G1322" s="333"/>
      <c r="H1322" s="72" t="s">
        <v>8</v>
      </c>
      <c r="I1322" s="113">
        <v>2.5499999999999998</v>
      </c>
      <c r="J1322" s="200"/>
      <c r="K1322" s="201"/>
      <c r="L1322" s="184"/>
      <c r="M1322" s="295"/>
    </row>
    <row r="1323" spans="2:13" s="40" customFormat="1" ht="9.4499999999999993" customHeight="1">
      <c r="B1323" s="198"/>
      <c r="C1323" s="342" t="s">
        <v>162</v>
      </c>
      <c r="D1323" s="343"/>
      <c r="E1323" s="343"/>
      <c r="F1323" s="343"/>
      <c r="G1323" s="344"/>
      <c r="H1323" s="57"/>
      <c r="I1323" s="149"/>
      <c r="J1323" s="167"/>
      <c r="K1323" s="168"/>
      <c r="L1323" s="55"/>
    </row>
    <row r="1324" spans="2:13" s="40" customFormat="1" ht="9.4499999999999993" customHeight="1">
      <c r="B1324" s="71" t="s">
        <v>163</v>
      </c>
      <c r="C1324" s="320" t="s">
        <v>164</v>
      </c>
      <c r="D1324" s="332"/>
      <c r="E1324" s="332"/>
      <c r="F1324" s="332"/>
      <c r="G1324" s="333"/>
      <c r="H1324" s="72" t="s">
        <v>8</v>
      </c>
      <c r="I1324" s="113">
        <v>1</v>
      </c>
      <c r="J1324" s="200"/>
      <c r="K1324" s="201"/>
      <c r="L1324" s="184"/>
      <c r="M1324" s="295"/>
    </row>
    <row r="1325" spans="2:13" s="40" customFormat="1" ht="9.4499999999999993" customHeight="1">
      <c r="B1325" s="199"/>
      <c r="C1325" s="345"/>
      <c r="D1325" s="346"/>
      <c r="E1325" s="346"/>
      <c r="F1325" s="346"/>
      <c r="G1325" s="347"/>
      <c r="H1325" s="72"/>
      <c r="I1325" s="113"/>
      <c r="J1325" s="165"/>
      <c r="K1325" s="166"/>
      <c r="L1325" s="55"/>
    </row>
    <row r="1326" spans="2:13" s="40" customFormat="1" ht="9.4499999999999993" customHeight="1">
      <c r="B1326" s="155"/>
      <c r="C1326" s="296"/>
      <c r="D1326" s="297"/>
      <c r="E1326" s="297"/>
      <c r="F1326" s="297"/>
      <c r="G1326" s="298"/>
      <c r="H1326" s="299" t="s">
        <v>216</v>
      </c>
      <c r="I1326" s="300"/>
      <c r="J1326" s="301"/>
      <c r="K1326" s="302"/>
      <c r="L1326" s="55"/>
    </row>
    <row r="1327" spans="2:13" s="40" customFormat="1" ht="9.4499999999999993" customHeight="1">
      <c r="B1327" s="155"/>
      <c r="C1327" s="222"/>
      <c r="D1327" s="223"/>
      <c r="E1327" s="223"/>
      <c r="F1327" s="223"/>
      <c r="G1327" s="224"/>
      <c r="H1327" s="225"/>
      <c r="I1327" s="225"/>
      <c r="J1327" s="226"/>
      <c r="K1327" s="227"/>
      <c r="L1327" s="55"/>
    </row>
    <row r="1328" spans="2:13" s="40" customFormat="1" ht="9.4499999999999993" customHeight="1">
      <c r="B1328" s="244"/>
      <c r="C1328" s="303"/>
      <c r="D1328" s="304"/>
      <c r="E1328" s="304"/>
      <c r="F1328" s="304"/>
      <c r="G1328" s="305"/>
      <c r="H1328" s="306" t="s">
        <v>216</v>
      </c>
      <c r="I1328" s="307"/>
      <c r="J1328" s="308"/>
      <c r="K1328" s="309"/>
      <c r="L1328" s="55"/>
    </row>
    <row r="1329" spans="2:12" s="40" customFormat="1" ht="9.4499999999999993" customHeight="1">
      <c r="B1329" s="243" t="s">
        <v>607</v>
      </c>
      <c r="C1329" s="324" t="s">
        <v>128</v>
      </c>
      <c r="D1329" s="325"/>
      <c r="E1329" s="325"/>
      <c r="F1329" s="325"/>
      <c r="G1329" s="326"/>
      <c r="H1329" s="56"/>
      <c r="I1329" s="118"/>
      <c r="J1329" s="218"/>
      <c r="K1329" s="219"/>
      <c r="L1329" s="55"/>
    </row>
    <row r="1330" spans="2:12" s="40" customFormat="1" ht="9.4499999999999993" customHeight="1">
      <c r="B1330" s="71" t="s">
        <v>32</v>
      </c>
      <c r="C1330" s="296" t="s">
        <v>184</v>
      </c>
      <c r="D1330" s="297"/>
      <c r="E1330" s="297"/>
      <c r="F1330" s="297"/>
      <c r="G1330" s="298"/>
      <c r="H1330" s="72" t="s">
        <v>18</v>
      </c>
      <c r="I1330" s="113">
        <v>150.4</v>
      </c>
      <c r="J1330" s="160"/>
      <c r="K1330" s="161"/>
      <c r="L1330" s="76"/>
    </row>
    <row r="1331" spans="2:12" s="40" customFormat="1" ht="9.4499999999999993" customHeight="1">
      <c r="B1331" s="71" t="s">
        <v>33</v>
      </c>
      <c r="C1331" s="296" t="s">
        <v>34</v>
      </c>
      <c r="D1331" s="297"/>
      <c r="E1331" s="297"/>
      <c r="F1331" s="297"/>
      <c r="G1331" s="298"/>
      <c r="H1331" s="72" t="s">
        <v>18</v>
      </c>
      <c r="I1331" s="113">
        <v>90</v>
      </c>
      <c r="J1331" s="160"/>
      <c r="K1331" s="161"/>
      <c r="L1331" s="76"/>
    </row>
    <row r="1332" spans="2:12" s="40" customFormat="1" ht="9.4499999999999993" customHeight="1">
      <c r="B1332" s="71" t="s">
        <v>35</v>
      </c>
      <c r="C1332" s="320" t="s">
        <v>185</v>
      </c>
      <c r="D1332" s="297"/>
      <c r="E1332" s="297"/>
      <c r="F1332" s="297"/>
      <c r="G1332" s="298"/>
      <c r="H1332" s="72" t="s">
        <v>18</v>
      </c>
      <c r="I1332" s="113">
        <v>14</v>
      </c>
      <c r="J1332" s="160"/>
      <c r="K1332" s="161"/>
      <c r="L1332" s="76"/>
    </row>
    <row r="1333" spans="2:12" s="40" customFormat="1" ht="9.4499999999999993" customHeight="1">
      <c r="B1333" s="71" t="s">
        <v>36</v>
      </c>
      <c r="C1333" s="320" t="s">
        <v>186</v>
      </c>
      <c r="D1333" s="297"/>
      <c r="E1333" s="297"/>
      <c r="F1333" s="297"/>
      <c r="G1333" s="298"/>
      <c r="H1333" s="72" t="s">
        <v>18</v>
      </c>
      <c r="I1333" s="113">
        <v>140</v>
      </c>
      <c r="J1333" s="160"/>
      <c r="K1333" s="161"/>
      <c r="L1333" s="76"/>
    </row>
    <row r="1334" spans="2:12" s="40" customFormat="1" ht="9.4499999999999993" customHeight="1">
      <c r="B1334" s="71" t="s">
        <v>129</v>
      </c>
      <c r="C1334" s="296" t="s">
        <v>37</v>
      </c>
      <c r="D1334" s="297"/>
      <c r="E1334" s="297"/>
      <c r="F1334" s="297"/>
      <c r="G1334" s="298"/>
      <c r="H1334" s="72" t="s">
        <v>8</v>
      </c>
      <c r="I1334" s="113">
        <v>12</v>
      </c>
      <c r="J1334" s="160"/>
      <c r="K1334" s="161"/>
      <c r="L1334" s="76"/>
    </row>
    <row r="1335" spans="2:12" s="40" customFormat="1" ht="9.4499999999999993" customHeight="1">
      <c r="B1335" s="71" t="s">
        <v>130</v>
      </c>
      <c r="C1335" s="296" t="str">
        <f>'[1]page 1'!$B$344</f>
        <v>CONEXAO EXOTERMICA CABO/HASTE</v>
      </c>
      <c r="D1335" s="297"/>
      <c r="E1335" s="297"/>
      <c r="F1335" s="297"/>
      <c r="G1335" s="298"/>
      <c r="H1335" s="72" t="s">
        <v>8</v>
      </c>
      <c r="I1335" s="113">
        <v>12</v>
      </c>
      <c r="J1335" s="160"/>
      <c r="K1335" s="161"/>
      <c r="L1335" s="76"/>
    </row>
    <row r="1336" spans="2:12" s="40" customFormat="1" ht="9.4499999999999993" customHeight="1">
      <c r="B1336" s="71" t="s">
        <v>131</v>
      </c>
      <c r="C1336" s="296" t="str">
        <f>'[1]page 1'!$B$345</f>
        <v>CONEXAO EXOTERMICA EM ESTRUTURA METALICA</v>
      </c>
      <c r="D1336" s="297"/>
      <c r="E1336" s="297"/>
      <c r="F1336" s="297"/>
      <c r="G1336" s="298"/>
      <c r="H1336" s="72" t="s">
        <v>8</v>
      </c>
      <c r="I1336" s="113">
        <v>28</v>
      </c>
      <c r="J1336" s="160"/>
      <c r="K1336" s="161"/>
      <c r="L1336" s="76"/>
    </row>
    <row r="1337" spans="2:12" s="40" customFormat="1" ht="9.4499999999999993" customHeight="1">
      <c r="B1337" s="155"/>
      <c r="C1337" s="296"/>
      <c r="D1337" s="297"/>
      <c r="E1337" s="297"/>
      <c r="F1337" s="297"/>
      <c r="G1337" s="298"/>
      <c r="H1337" s="299" t="s">
        <v>216</v>
      </c>
      <c r="I1337" s="300"/>
      <c r="J1337" s="301"/>
      <c r="K1337" s="302"/>
      <c r="L1337" s="55"/>
    </row>
    <row r="1338" spans="2:12" s="40" customFormat="1" ht="9.4499999999999993" customHeight="1">
      <c r="B1338" s="244"/>
      <c r="C1338" s="303"/>
      <c r="D1338" s="304"/>
      <c r="E1338" s="304"/>
      <c r="F1338" s="304"/>
      <c r="G1338" s="305"/>
      <c r="H1338" s="306" t="s">
        <v>216</v>
      </c>
      <c r="I1338" s="307"/>
      <c r="J1338" s="308"/>
      <c r="K1338" s="309"/>
      <c r="L1338" s="55"/>
    </row>
    <row r="1339" spans="2:12" s="41" customFormat="1" ht="9.4499999999999993" customHeight="1">
      <c r="B1339" s="243" t="s">
        <v>609</v>
      </c>
      <c r="C1339" s="324" t="s">
        <v>147</v>
      </c>
      <c r="D1339" s="325"/>
      <c r="E1339" s="325"/>
      <c r="F1339" s="325"/>
      <c r="G1339" s="326"/>
      <c r="H1339" s="56"/>
      <c r="I1339" s="118"/>
      <c r="J1339" s="218"/>
      <c r="K1339" s="174"/>
      <c r="L1339" s="55"/>
    </row>
    <row r="1340" spans="2:12" s="41" customFormat="1" ht="9.4499999999999993" customHeight="1">
      <c r="B1340" s="71" t="s">
        <v>40</v>
      </c>
      <c r="C1340" s="320" t="s">
        <v>41</v>
      </c>
      <c r="D1340" s="297"/>
      <c r="E1340" s="297"/>
      <c r="F1340" s="297"/>
      <c r="G1340" s="298"/>
      <c r="H1340" s="72" t="s">
        <v>8</v>
      </c>
      <c r="I1340" s="113">
        <v>12</v>
      </c>
      <c r="J1340" s="200"/>
      <c r="K1340" s="201"/>
      <c r="L1340" s="55"/>
    </row>
    <row r="1341" spans="2:12" s="41" customFormat="1" ht="9.4499999999999993" customHeight="1">
      <c r="B1341" s="71" t="s">
        <v>42</v>
      </c>
      <c r="C1341" s="320" t="s">
        <v>43</v>
      </c>
      <c r="D1341" s="297"/>
      <c r="E1341" s="297"/>
      <c r="F1341" s="297"/>
      <c r="G1341" s="298"/>
      <c r="H1341" s="72" t="s">
        <v>8</v>
      </c>
      <c r="I1341" s="113">
        <v>37</v>
      </c>
      <c r="J1341" s="200"/>
      <c r="K1341" s="201"/>
      <c r="L1341" s="55"/>
    </row>
    <row r="1342" spans="2:12" s="41" customFormat="1" ht="9.4499999999999993" customHeight="1">
      <c r="B1342" s="71" t="s">
        <v>148</v>
      </c>
      <c r="C1342" s="320" t="s">
        <v>149</v>
      </c>
      <c r="D1342" s="297"/>
      <c r="E1342" s="297"/>
      <c r="F1342" s="297"/>
      <c r="G1342" s="298"/>
      <c r="H1342" s="72" t="s">
        <v>8</v>
      </c>
      <c r="I1342" s="113">
        <v>11</v>
      </c>
      <c r="J1342" s="200"/>
      <c r="K1342" s="201"/>
      <c r="L1342" s="55"/>
    </row>
    <row r="1343" spans="2:12" s="41" customFormat="1" ht="9.4499999999999993" customHeight="1">
      <c r="B1343" s="71" t="s">
        <v>150</v>
      </c>
      <c r="C1343" s="320" t="s">
        <v>151</v>
      </c>
      <c r="D1343" s="297"/>
      <c r="E1343" s="297"/>
      <c r="F1343" s="297"/>
      <c r="G1343" s="298"/>
      <c r="H1343" s="72" t="s">
        <v>8</v>
      </c>
      <c r="I1343" s="113">
        <v>1</v>
      </c>
      <c r="J1343" s="200"/>
      <c r="K1343" s="201"/>
      <c r="L1343" s="55"/>
    </row>
    <row r="1344" spans="2:12" s="41" customFormat="1" ht="9.4499999999999993" customHeight="1">
      <c r="B1344" s="71" t="s">
        <v>45</v>
      </c>
      <c r="C1344" s="320" t="s">
        <v>152</v>
      </c>
      <c r="D1344" s="297"/>
      <c r="E1344" s="297"/>
      <c r="F1344" s="297"/>
      <c r="G1344" s="298"/>
      <c r="H1344" s="72" t="s">
        <v>8</v>
      </c>
      <c r="I1344" s="113">
        <v>4</v>
      </c>
      <c r="J1344" s="200"/>
      <c r="K1344" s="201"/>
      <c r="L1344" s="55"/>
    </row>
    <row r="1345" spans="2:12" s="41" customFormat="1" ht="9.4499999999999993" customHeight="1">
      <c r="B1345" s="71" t="s">
        <v>153</v>
      </c>
      <c r="C1345" s="320" t="s">
        <v>154</v>
      </c>
      <c r="D1345" s="297"/>
      <c r="E1345" s="297"/>
      <c r="F1345" s="297"/>
      <c r="G1345" s="298"/>
      <c r="H1345" s="72" t="s">
        <v>8</v>
      </c>
      <c r="I1345" s="113">
        <v>8</v>
      </c>
      <c r="J1345" s="200"/>
      <c r="K1345" s="201"/>
      <c r="L1345" s="55"/>
    </row>
    <row r="1346" spans="2:12" s="41" customFormat="1" ht="9.4499999999999993" customHeight="1">
      <c r="B1346" s="71" t="s">
        <v>155</v>
      </c>
      <c r="C1346" s="320" t="s">
        <v>156</v>
      </c>
      <c r="D1346" s="297"/>
      <c r="E1346" s="297"/>
      <c r="F1346" s="297"/>
      <c r="G1346" s="298"/>
      <c r="H1346" s="72" t="s">
        <v>8</v>
      </c>
      <c r="I1346" s="113">
        <v>1</v>
      </c>
      <c r="J1346" s="200"/>
      <c r="K1346" s="201"/>
      <c r="L1346" s="55"/>
    </row>
    <row r="1347" spans="2:12" s="41" customFormat="1" ht="9.4499999999999993" customHeight="1">
      <c r="B1347" s="71" t="s">
        <v>44</v>
      </c>
      <c r="C1347" s="320" t="s">
        <v>157</v>
      </c>
      <c r="D1347" s="297"/>
      <c r="E1347" s="297"/>
      <c r="F1347" s="297"/>
      <c r="G1347" s="298"/>
      <c r="H1347" s="72" t="s">
        <v>8</v>
      </c>
      <c r="I1347" s="113">
        <v>1</v>
      </c>
      <c r="J1347" s="200"/>
      <c r="K1347" s="201"/>
      <c r="L1347" s="55"/>
    </row>
    <row r="1348" spans="2:12" s="41" customFormat="1" ht="9.4499999999999993" customHeight="1">
      <c r="B1348" s="155"/>
      <c r="C1348" s="296"/>
      <c r="D1348" s="297"/>
      <c r="E1348" s="297"/>
      <c r="F1348" s="297"/>
      <c r="G1348" s="298"/>
      <c r="H1348" s="299" t="s">
        <v>216</v>
      </c>
      <c r="I1348" s="300"/>
      <c r="J1348" s="301"/>
      <c r="K1348" s="302"/>
      <c r="L1348" s="55"/>
    </row>
    <row r="1349" spans="2:12" s="41" customFormat="1" ht="9.4499999999999993" customHeight="1">
      <c r="B1349" s="244"/>
      <c r="C1349" s="303"/>
      <c r="D1349" s="304"/>
      <c r="E1349" s="304"/>
      <c r="F1349" s="304"/>
      <c r="G1349" s="305"/>
      <c r="H1349" s="306" t="s">
        <v>216</v>
      </c>
      <c r="I1349" s="307"/>
      <c r="J1349" s="308"/>
      <c r="K1349" s="309"/>
      <c r="L1349" s="55"/>
    </row>
    <row r="1350" spans="2:12" s="41" customFormat="1" ht="9.4499999999999993" customHeight="1">
      <c r="B1350" s="243" t="s">
        <v>610</v>
      </c>
      <c r="C1350" s="324" t="s">
        <v>132</v>
      </c>
      <c r="D1350" s="334"/>
      <c r="E1350" s="334"/>
      <c r="F1350" s="334"/>
      <c r="G1350" s="335"/>
      <c r="H1350" s="56"/>
      <c r="I1350" s="118"/>
      <c r="J1350" s="220"/>
      <c r="K1350" s="221"/>
      <c r="L1350" s="55"/>
    </row>
    <row r="1351" spans="2:12" s="41" customFormat="1" ht="9.4499999999999993" customHeight="1">
      <c r="B1351" s="71">
        <v>200533</v>
      </c>
      <c r="C1351" s="320" t="s">
        <v>165</v>
      </c>
      <c r="D1351" s="332"/>
      <c r="E1351" s="332"/>
      <c r="F1351" s="332"/>
      <c r="G1351" s="333"/>
      <c r="H1351" s="72" t="s">
        <v>8</v>
      </c>
      <c r="I1351" s="113">
        <v>1</v>
      </c>
      <c r="J1351" s="200"/>
      <c r="K1351" s="201"/>
      <c r="L1351" s="76"/>
    </row>
    <row r="1352" spans="2:12" s="41" customFormat="1" ht="9.4499999999999993" customHeight="1">
      <c r="B1352" s="71" t="s">
        <v>158</v>
      </c>
      <c r="C1352" s="320" t="s">
        <v>166</v>
      </c>
      <c r="D1352" s="332"/>
      <c r="E1352" s="332"/>
      <c r="F1352" s="332"/>
      <c r="G1352" s="333"/>
      <c r="H1352" s="72"/>
      <c r="I1352" s="113"/>
      <c r="J1352" s="200"/>
      <c r="K1352" s="201"/>
      <c r="L1352" s="76"/>
    </row>
    <row r="1353" spans="2:12" s="41" customFormat="1" ht="9.4499999999999993" customHeight="1">
      <c r="B1353" s="71">
        <v>200533</v>
      </c>
      <c r="C1353" s="320" t="s">
        <v>167</v>
      </c>
      <c r="D1353" s="332"/>
      <c r="E1353" s="332"/>
      <c r="F1353" s="332"/>
      <c r="G1353" s="333"/>
      <c r="H1353" s="72" t="s">
        <v>8</v>
      </c>
      <c r="I1353" s="113">
        <v>1</v>
      </c>
      <c r="J1353" s="200"/>
      <c r="K1353" s="201"/>
      <c r="L1353" s="76"/>
    </row>
    <row r="1354" spans="2:12" s="41" customFormat="1" ht="11.1" customHeight="1">
      <c r="B1354" s="71" t="s">
        <v>158</v>
      </c>
      <c r="C1354" s="296" t="s">
        <v>168</v>
      </c>
      <c r="D1354" s="332"/>
      <c r="E1354" s="332"/>
      <c r="F1354" s="332"/>
      <c r="G1354" s="333"/>
      <c r="H1354" s="72"/>
      <c r="I1354" s="113"/>
      <c r="J1354" s="200"/>
      <c r="K1354" s="201"/>
      <c r="L1354" s="76"/>
    </row>
    <row r="1355" spans="2:12" s="41" customFormat="1" ht="9.4499999999999993" customHeight="1">
      <c r="B1355" s="71">
        <v>200533</v>
      </c>
      <c r="C1355" s="296" t="s">
        <v>167</v>
      </c>
      <c r="D1355" s="332"/>
      <c r="E1355" s="332"/>
      <c r="F1355" s="332"/>
      <c r="G1355" s="333"/>
      <c r="H1355" s="72" t="s">
        <v>8</v>
      </c>
      <c r="I1355" s="113">
        <v>1</v>
      </c>
      <c r="J1355" s="200"/>
      <c r="K1355" s="201"/>
      <c r="L1355" s="76"/>
    </row>
    <row r="1356" spans="2:12" s="41" customFormat="1" ht="9.4499999999999993" customHeight="1">
      <c r="B1356" s="71" t="s">
        <v>158</v>
      </c>
      <c r="C1356" s="336" t="s">
        <v>608</v>
      </c>
      <c r="D1356" s="337"/>
      <c r="E1356" s="337"/>
      <c r="F1356" s="337"/>
      <c r="G1356" s="338"/>
      <c r="H1356" s="72"/>
      <c r="I1356" s="113"/>
      <c r="J1356" s="200"/>
      <c r="K1356" s="201"/>
      <c r="L1356" s="76"/>
    </row>
    <row r="1357" spans="2:12" s="41" customFormat="1" ht="9.4499999999999993" customHeight="1">
      <c r="B1357" s="71">
        <v>200533</v>
      </c>
      <c r="C1357" s="320" t="s">
        <v>169</v>
      </c>
      <c r="D1357" s="332"/>
      <c r="E1357" s="332"/>
      <c r="F1357" s="332"/>
      <c r="G1357" s="333"/>
      <c r="H1357" s="72" t="s">
        <v>8</v>
      </c>
      <c r="I1357" s="113">
        <v>1</v>
      </c>
      <c r="J1357" s="200"/>
      <c r="K1357" s="201"/>
      <c r="L1357" s="76"/>
    </row>
    <row r="1358" spans="2:12" s="41" customFormat="1" ht="9.4499999999999993" customHeight="1">
      <c r="B1358" s="71" t="s">
        <v>158</v>
      </c>
      <c r="C1358" s="296" t="s">
        <v>593</v>
      </c>
      <c r="D1358" s="332"/>
      <c r="E1358" s="332"/>
      <c r="F1358" s="332"/>
      <c r="G1358" s="333"/>
      <c r="H1358" s="72"/>
      <c r="I1358" s="113"/>
      <c r="J1358" s="200"/>
      <c r="K1358" s="201"/>
      <c r="L1358" s="76"/>
    </row>
    <row r="1359" spans="2:12" s="41" customFormat="1" ht="9.4499999999999993" customHeight="1">
      <c r="B1359" s="79" t="s">
        <v>133</v>
      </c>
      <c r="C1359" s="320" t="s">
        <v>170</v>
      </c>
      <c r="D1359" s="297"/>
      <c r="E1359" s="297"/>
      <c r="F1359" s="297"/>
      <c r="G1359" s="298"/>
      <c r="H1359" s="72" t="s">
        <v>13</v>
      </c>
      <c r="I1359" s="113">
        <v>1429.48</v>
      </c>
      <c r="J1359" s="200"/>
      <c r="K1359" s="201"/>
      <c r="L1359" s="76"/>
    </row>
    <row r="1360" spans="2:12" s="41" customFormat="1" ht="9.4499999999999993" customHeight="1">
      <c r="B1360" s="155"/>
      <c r="C1360" s="296"/>
      <c r="D1360" s="297"/>
      <c r="E1360" s="297"/>
      <c r="F1360" s="297"/>
      <c r="G1360" s="298"/>
      <c r="H1360" s="299" t="s">
        <v>216</v>
      </c>
      <c r="I1360" s="300"/>
      <c r="J1360" s="301"/>
      <c r="K1360" s="302"/>
      <c r="L1360" s="55"/>
    </row>
    <row r="1361" spans="2:12" s="41" customFormat="1" ht="9.4499999999999993" customHeight="1">
      <c r="B1361" s="244"/>
      <c r="C1361" s="303"/>
      <c r="D1361" s="304"/>
      <c r="E1361" s="304"/>
      <c r="F1361" s="304"/>
      <c r="G1361" s="305"/>
      <c r="H1361" s="306" t="s">
        <v>216</v>
      </c>
      <c r="I1361" s="307"/>
      <c r="J1361" s="308"/>
      <c r="K1361" s="309"/>
      <c r="L1361" s="55"/>
    </row>
    <row r="1362" spans="2:12" s="41" customFormat="1" ht="9.4499999999999993" customHeight="1">
      <c r="B1362" s="84"/>
      <c r="C1362" s="357"/>
      <c r="D1362" s="358"/>
      <c r="E1362" s="358"/>
      <c r="F1362" s="358"/>
      <c r="G1362" s="359"/>
      <c r="H1362" s="85"/>
      <c r="I1362" s="121"/>
      <c r="J1362" s="169"/>
      <c r="K1362" s="170"/>
      <c r="L1362" s="55"/>
    </row>
    <row r="1363" spans="2:12" s="41" customFormat="1" ht="9.4499999999999993" customHeight="1">
      <c r="B1363" s="360"/>
      <c r="C1363" s="360"/>
      <c r="D1363" s="360"/>
      <c r="E1363" s="360"/>
      <c r="F1363" s="360"/>
      <c r="G1363" s="360"/>
      <c r="H1363" s="55"/>
      <c r="I1363" s="272"/>
      <c r="J1363" s="267"/>
      <c r="K1363" s="268">
        <f>SUM(J1361,J1349,J1338,J1328,J1306,J1028,J224,J215,J167,J146,J97,J66,J19)</f>
        <v>0</v>
      </c>
    </row>
    <row r="1364" spans="2:12" ht="9.4499999999999993" customHeight="1">
      <c r="B1364" s="58"/>
      <c r="C1364" s="55"/>
      <c r="D1364" s="55"/>
      <c r="E1364" s="55"/>
      <c r="F1364" s="55"/>
      <c r="G1364" s="55"/>
      <c r="H1364" s="55"/>
      <c r="I1364" s="269" t="s">
        <v>49</v>
      </c>
      <c r="J1364" s="270"/>
      <c r="K1364" s="271">
        <f>K1363*0.25</f>
        <v>0</v>
      </c>
    </row>
    <row r="1365" spans="2:12" ht="9.4499999999999993" customHeight="1">
      <c r="B1365" s="58"/>
      <c r="H1365" s="55"/>
      <c r="I1365" s="273"/>
      <c r="J1365" s="274"/>
      <c r="K1365" s="261">
        <f>SUM(K1363:K1364)</f>
        <v>0</v>
      </c>
    </row>
    <row r="1366" spans="2:12" ht="9.4499999999999993" customHeight="1">
      <c r="B1366" s="58"/>
      <c r="C1366" s="356"/>
      <c r="D1366" s="356"/>
      <c r="E1366" s="356"/>
      <c r="F1366" s="356"/>
      <c r="G1366" s="356"/>
      <c r="H1366" s="55"/>
      <c r="I1366" s="59"/>
      <c r="J1366" s="124"/>
      <c r="K1366" s="260"/>
    </row>
    <row r="1367" spans="2:12" ht="9.4499999999999993" customHeight="1">
      <c r="B1367" s="254"/>
      <c r="C1367" s="384"/>
      <c r="D1367" s="385"/>
      <c r="E1367" s="385"/>
      <c r="F1367" s="385"/>
      <c r="G1367" s="386"/>
      <c r="H1367" s="255"/>
      <c r="I1367" s="256"/>
      <c r="J1367" s="257"/>
      <c r="K1367" s="258"/>
    </row>
    <row r="1368" spans="2:12" ht="9.4499999999999993" customHeight="1">
      <c r="B1368" s="259"/>
      <c r="C1368" s="351"/>
      <c r="D1368" s="352"/>
      <c r="E1368" s="352"/>
      <c r="F1368" s="352"/>
      <c r="G1368" s="353"/>
      <c r="H1368" s="255"/>
      <c r="I1368" s="256"/>
      <c r="J1368" s="257"/>
      <c r="K1368" s="258"/>
    </row>
    <row r="1369" spans="2:12" ht="9.4499999999999993" customHeight="1">
      <c r="B1369" s="253" t="s">
        <v>647</v>
      </c>
      <c r="C1369" s="253"/>
      <c r="D1369" s="253"/>
      <c r="E1369" s="253"/>
      <c r="F1369" s="253"/>
      <c r="G1369" s="253"/>
      <c r="H1369" s="253"/>
      <c r="I1369" s="253"/>
      <c r="J1369" s="253"/>
      <c r="K1369" s="253"/>
    </row>
    <row r="1370" spans="2:12" ht="9.4499999999999993" customHeight="1">
      <c r="B1370" s="230" t="s">
        <v>618</v>
      </c>
      <c r="C1370" s="230"/>
      <c r="D1370" s="230"/>
      <c r="E1370" s="230"/>
      <c r="F1370" s="230"/>
      <c r="G1370" s="230"/>
      <c r="H1370" s="230"/>
      <c r="I1370" s="252"/>
      <c r="J1370" s="251"/>
      <c r="K1370" s="251"/>
    </row>
    <row r="1371" spans="2:12" ht="9.4499999999999993" customHeight="1">
      <c r="B1371" s="230" t="s">
        <v>648</v>
      </c>
      <c r="C1371" s="231"/>
      <c r="D1371" s="231"/>
      <c r="E1371" s="231"/>
      <c r="F1371" s="231"/>
      <c r="G1371" s="231"/>
      <c r="H1371" s="231"/>
      <c r="I1371" s="231"/>
      <c r="J1371" s="251"/>
      <c r="K1371" s="251"/>
    </row>
    <row r="1372" spans="2:12" ht="9.4499999999999993" customHeight="1">
      <c r="B1372" s="354" t="s">
        <v>619</v>
      </c>
      <c r="C1372" s="354"/>
      <c r="D1372" s="354"/>
      <c r="E1372" s="354"/>
      <c r="F1372" s="354"/>
      <c r="G1372" s="354"/>
      <c r="H1372" s="55"/>
      <c r="I1372" s="59"/>
      <c r="J1372" s="124"/>
      <c r="K1372" s="124"/>
    </row>
    <row r="1376" spans="2:12">
      <c r="D1376" s="355"/>
      <c r="E1376" s="355"/>
      <c r="F1376" s="355"/>
      <c r="G1376" s="355"/>
      <c r="H1376" s="355"/>
    </row>
    <row r="1377" spans="7:7">
      <c r="G1377" s="35" t="s">
        <v>51</v>
      </c>
    </row>
  </sheetData>
  <mergeCells count="1484">
    <mergeCell ref="C1367:G1367"/>
    <mergeCell ref="C1337:G1337"/>
    <mergeCell ref="C1328:G1328"/>
    <mergeCell ref="C175:G175"/>
    <mergeCell ref="C177:G177"/>
    <mergeCell ref="C178:G178"/>
    <mergeCell ref="C179:G179"/>
    <mergeCell ref="C168:G168"/>
    <mergeCell ref="C169:G169"/>
    <mergeCell ref="C170:G170"/>
    <mergeCell ref="C171:G171"/>
    <mergeCell ref="C172:G172"/>
    <mergeCell ref="C173:G173"/>
    <mergeCell ref="C174:G174"/>
    <mergeCell ref="H1326:I1326"/>
    <mergeCell ref="J1326:K1326"/>
    <mergeCell ref="C839:G839"/>
    <mergeCell ref="C840:G840"/>
    <mergeCell ref="C1326:G1326"/>
    <mergeCell ref="C1319:G1319"/>
    <mergeCell ref="C862:G862"/>
    <mergeCell ref="C1085:G1085"/>
    <mergeCell ref="C1086:G1086"/>
    <mergeCell ref="C1054:G1054"/>
    <mergeCell ref="C1055:G1055"/>
    <mergeCell ref="C1088:G1088"/>
    <mergeCell ref="C1089:G1089"/>
    <mergeCell ref="C1090:G1090"/>
    <mergeCell ref="C1091:G1091"/>
    <mergeCell ref="C1092:G1092"/>
    <mergeCell ref="C1093:G1093"/>
    <mergeCell ref="C1094:G1094"/>
    <mergeCell ref="C1235:G1235"/>
    <mergeCell ref="C1136:G1136"/>
    <mergeCell ref="C1137:G1137"/>
    <mergeCell ref="C1232:G1232"/>
    <mergeCell ref="C1177:G1177"/>
    <mergeCell ref="C1178:G1178"/>
    <mergeCell ref="C1179:G1179"/>
    <mergeCell ref="C1180:G1180"/>
    <mergeCell ref="C1104:G1104"/>
    <mergeCell ref="C1105:G1105"/>
    <mergeCell ref="C1106:G1106"/>
    <mergeCell ref="C1107:G1107"/>
    <mergeCell ref="C1110:G1110"/>
    <mergeCell ref="C1111:G1111"/>
    <mergeCell ref="C1113:G1113"/>
    <mergeCell ref="C1159:G1159"/>
    <mergeCell ref="C1160:G1160"/>
    <mergeCell ref="C1161:G1161"/>
    <mergeCell ref="C1162:G1162"/>
    <mergeCell ref="C1163:G1163"/>
    <mergeCell ref="C1164:G1164"/>
    <mergeCell ref="C1165:G1165"/>
    <mergeCell ref="C1168:G1168"/>
    <mergeCell ref="C1114:G1114"/>
    <mergeCell ref="C1115:G1115"/>
    <mergeCell ref="C1146:G1146"/>
    <mergeCell ref="C1147:G1147"/>
    <mergeCell ref="C1148:G1148"/>
    <mergeCell ref="C1149:G1149"/>
    <mergeCell ref="C1150:G1150"/>
    <mergeCell ref="C459:G459"/>
    <mergeCell ref="C460:G460"/>
    <mergeCell ref="C586:G586"/>
    <mergeCell ref="C587:G587"/>
    <mergeCell ref="C588:G588"/>
    <mergeCell ref="C589:G589"/>
    <mergeCell ref="C658:G658"/>
    <mergeCell ref="C659:G659"/>
    <mergeCell ref="C861:G861"/>
    <mergeCell ref="C276:G276"/>
    <mergeCell ref="C277:G277"/>
    <mergeCell ref="C809:G809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22:G822"/>
    <mergeCell ref="C828:G828"/>
    <mergeCell ref="C829:G829"/>
    <mergeCell ref="C830:G830"/>
    <mergeCell ref="C361:G361"/>
    <mergeCell ref="C699:G699"/>
    <mergeCell ref="C698:G698"/>
    <mergeCell ref="C700:G700"/>
    <mergeCell ref="C701:G701"/>
    <mergeCell ref="C939:G939"/>
    <mergeCell ref="C956:G956"/>
    <mergeCell ref="C957:G957"/>
    <mergeCell ref="C958:G958"/>
    <mergeCell ref="H935:I935"/>
    <mergeCell ref="C959:G959"/>
    <mergeCell ref="C960:G960"/>
    <mergeCell ref="C961:G961"/>
    <mergeCell ref="C1059:G1059"/>
    <mergeCell ref="C1060:G1060"/>
    <mergeCell ref="C1074:G1074"/>
    <mergeCell ref="C1075:G1075"/>
    <mergeCell ref="C1076:G1076"/>
    <mergeCell ref="C1077:G1077"/>
    <mergeCell ref="C1078:G1078"/>
    <mergeCell ref="C1079:G1079"/>
    <mergeCell ref="C1080:G1080"/>
    <mergeCell ref="C1062:G1062"/>
    <mergeCell ref="C1063:G1063"/>
    <mergeCell ref="C1064:G1064"/>
    <mergeCell ref="C1065:G1065"/>
    <mergeCell ref="C1066:G1066"/>
    <mergeCell ref="C1067:G1067"/>
    <mergeCell ref="C1068:G1068"/>
    <mergeCell ref="C1069:G1069"/>
    <mergeCell ref="C1070:G1070"/>
    <mergeCell ref="C1071:G1071"/>
    <mergeCell ref="C1072:G1072"/>
    <mergeCell ref="C1073:G1073"/>
    <mergeCell ref="C977:G977"/>
    <mergeCell ref="C980:G980"/>
    <mergeCell ref="C981:G981"/>
    <mergeCell ref="C918:G918"/>
    <mergeCell ref="H875:I875"/>
    <mergeCell ref="J875:K875"/>
    <mergeCell ref="C935:G935"/>
    <mergeCell ref="C866:G866"/>
    <mergeCell ref="C867:G867"/>
    <mergeCell ref="C868:G868"/>
    <mergeCell ref="C869:G869"/>
    <mergeCell ref="C870:G870"/>
    <mergeCell ref="C871:G871"/>
    <mergeCell ref="C872:G872"/>
    <mergeCell ref="C893:G893"/>
    <mergeCell ref="C875:G875"/>
    <mergeCell ref="C901:G901"/>
    <mergeCell ref="C902:G902"/>
    <mergeCell ref="C899:G899"/>
    <mergeCell ref="C900:G900"/>
    <mergeCell ref="C913:G913"/>
    <mergeCell ref="C853:G853"/>
    <mergeCell ref="C854:G854"/>
    <mergeCell ref="C855:G855"/>
    <mergeCell ref="C856:G856"/>
    <mergeCell ref="C857:G857"/>
    <mergeCell ref="C858:G858"/>
    <mergeCell ref="C859:G859"/>
    <mergeCell ref="C860:G860"/>
    <mergeCell ref="C863:G863"/>
    <mergeCell ref="C917:G917"/>
    <mergeCell ref="C876:G876"/>
    <mergeCell ref="C877:G877"/>
    <mergeCell ref="C878:G878"/>
    <mergeCell ref="C879:G879"/>
    <mergeCell ref="C880:G880"/>
    <mergeCell ref="C881:G881"/>
    <mergeCell ref="C882:G882"/>
    <mergeCell ref="C883:G883"/>
    <mergeCell ref="C884:G884"/>
    <mergeCell ref="C873:G873"/>
    <mergeCell ref="C874:G874"/>
    <mergeCell ref="C914:G914"/>
    <mergeCell ref="C915:G915"/>
    <mergeCell ref="C916:G916"/>
    <mergeCell ref="C885:G885"/>
    <mergeCell ref="C886:G886"/>
    <mergeCell ref="C887:G887"/>
    <mergeCell ref="C888:G888"/>
    <mergeCell ref="C889:G889"/>
    <mergeCell ref="C890:G890"/>
    <mergeCell ref="C891:G891"/>
    <mergeCell ref="C892:G892"/>
    <mergeCell ref="C864:G864"/>
    <mergeCell ref="C865:G865"/>
    <mergeCell ref="C897:G897"/>
    <mergeCell ref="C898:G898"/>
    <mergeCell ref="J819:K819"/>
    <mergeCell ref="C823:G823"/>
    <mergeCell ref="C824:G824"/>
    <mergeCell ref="C825:G825"/>
    <mergeCell ref="C826:G826"/>
    <mergeCell ref="C827:G827"/>
    <mergeCell ref="C843:G843"/>
    <mergeCell ref="C844:G844"/>
    <mergeCell ref="C845:G845"/>
    <mergeCell ref="H888:I888"/>
    <mergeCell ref="J888:K888"/>
    <mergeCell ref="C894:G894"/>
    <mergeCell ref="C895:G895"/>
    <mergeCell ref="C896:G896"/>
    <mergeCell ref="C846:G846"/>
    <mergeCell ref="C847:G847"/>
    <mergeCell ref="C848:G848"/>
    <mergeCell ref="C849:G849"/>
    <mergeCell ref="C850:G850"/>
    <mergeCell ref="C851:G851"/>
    <mergeCell ref="C852:G852"/>
    <mergeCell ref="H852:I852"/>
    <mergeCell ref="J852:K852"/>
    <mergeCell ref="C837:G837"/>
    <mergeCell ref="C838:G838"/>
    <mergeCell ref="C841:G841"/>
    <mergeCell ref="C842:G842"/>
    <mergeCell ref="C820:G820"/>
    <mergeCell ref="C821:G821"/>
    <mergeCell ref="J739:K739"/>
    <mergeCell ref="C831:G831"/>
    <mergeCell ref="C832:G832"/>
    <mergeCell ref="C833:G833"/>
    <mergeCell ref="C834:G834"/>
    <mergeCell ref="C835:G835"/>
    <mergeCell ref="C836:G836"/>
    <mergeCell ref="C818:G818"/>
    <mergeCell ref="H819:I819"/>
    <mergeCell ref="C760:G760"/>
    <mergeCell ref="C761:G761"/>
    <mergeCell ref="C762:G762"/>
    <mergeCell ref="C763:G763"/>
    <mergeCell ref="C764:G764"/>
    <mergeCell ref="C765:G765"/>
    <mergeCell ref="C766:G766"/>
    <mergeCell ref="C805:G805"/>
    <mergeCell ref="C806:G806"/>
    <mergeCell ref="C807:G807"/>
    <mergeCell ref="C808:G808"/>
    <mergeCell ref="C796:G796"/>
    <mergeCell ref="C797:G797"/>
    <mergeCell ref="C798:G798"/>
    <mergeCell ref="C799:G799"/>
    <mergeCell ref="C800:G800"/>
    <mergeCell ref="C801:G801"/>
    <mergeCell ref="C802:G802"/>
    <mergeCell ref="C803:G803"/>
    <mergeCell ref="C804:G804"/>
    <mergeCell ref="C787:G787"/>
    <mergeCell ref="C788:G788"/>
    <mergeCell ref="H786:I786"/>
    <mergeCell ref="J786:K786"/>
    <mergeCell ref="C741:G741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67:G767"/>
    <mergeCell ref="C768:G768"/>
    <mergeCell ref="C769:G769"/>
    <mergeCell ref="C770:G770"/>
    <mergeCell ref="C771:G771"/>
    <mergeCell ref="C772:G772"/>
    <mergeCell ref="C774:G774"/>
    <mergeCell ref="C775:G775"/>
    <mergeCell ref="C751:G751"/>
    <mergeCell ref="C752:G752"/>
    <mergeCell ref="C753:G753"/>
    <mergeCell ref="C754:G754"/>
    <mergeCell ref="C755:G755"/>
    <mergeCell ref="C756:G756"/>
    <mergeCell ref="C757:G757"/>
    <mergeCell ref="C742:G742"/>
    <mergeCell ref="C743:G743"/>
    <mergeCell ref="C744:G744"/>
    <mergeCell ref="C236:G236"/>
    <mergeCell ref="C237:G237"/>
    <mergeCell ref="C238:G238"/>
    <mergeCell ref="C239:G239"/>
    <mergeCell ref="C275:G275"/>
    <mergeCell ref="C795:G795"/>
    <mergeCell ref="C746:G746"/>
    <mergeCell ref="C747:G747"/>
    <mergeCell ref="C748:G748"/>
    <mergeCell ref="C749:G749"/>
    <mergeCell ref="C750:G750"/>
    <mergeCell ref="C731:G731"/>
    <mergeCell ref="C732:G732"/>
    <mergeCell ref="C776:G776"/>
    <mergeCell ref="C790:G790"/>
    <mergeCell ref="C362:G362"/>
    <mergeCell ref="C363:G363"/>
    <mergeCell ref="C364:G364"/>
    <mergeCell ref="C396:G396"/>
    <mergeCell ref="C724:G724"/>
    <mergeCell ref="C725:G725"/>
    <mergeCell ref="C726:G726"/>
    <mergeCell ref="C727:G727"/>
    <mergeCell ref="C728:G728"/>
    <mergeCell ref="C710:G710"/>
    <mergeCell ref="C712:G712"/>
    <mergeCell ref="C713:G713"/>
    <mergeCell ref="C714:G714"/>
    <mergeCell ref="C789:G789"/>
    <mergeCell ref="C443:G443"/>
    <mergeCell ref="C457:G457"/>
    <mergeCell ref="C458:G458"/>
    <mergeCell ref="C220:G220"/>
    <mergeCell ref="C740:G740"/>
    <mergeCell ref="C538:G538"/>
    <mergeCell ref="C539:G539"/>
    <mergeCell ref="C733:G733"/>
    <mergeCell ref="C734:G734"/>
    <mergeCell ref="C735:G735"/>
    <mergeCell ref="C736:G736"/>
    <mergeCell ref="C737:G737"/>
    <mergeCell ref="C738:G738"/>
    <mergeCell ref="C739:G739"/>
    <mergeCell ref="C703:G703"/>
    <mergeCell ref="C704:G704"/>
    <mergeCell ref="C705:G705"/>
    <mergeCell ref="C706:G706"/>
    <mergeCell ref="C707:G707"/>
    <mergeCell ref="C708:G708"/>
    <mergeCell ref="C696:G696"/>
    <mergeCell ref="C697:G697"/>
    <mergeCell ref="C221:G221"/>
    <mergeCell ref="C222:G222"/>
    <mergeCell ref="C369:G369"/>
    <mergeCell ref="C370:G370"/>
    <mergeCell ref="C371:G371"/>
    <mergeCell ref="C372:G372"/>
    <mergeCell ref="C373:G373"/>
    <mergeCell ref="C374:G374"/>
    <mergeCell ref="C375:G375"/>
    <mergeCell ref="C702:G702"/>
    <mergeCell ref="C382:G382"/>
    <mergeCell ref="C383:G383"/>
    <mergeCell ref="C384:G384"/>
    <mergeCell ref="C376:G376"/>
    <mergeCell ref="C377:G377"/>
    <mergeCell ref="C378:G378"/>
    <mergeCell ref="C397:G397"/>
    <mergeCell ref="C398:G398"/>
    <mergeCell ref="C399:G399"/>
    <mergeCell ref="C386:G386"/>
    <mergeCell ref="C352:G352"/>
    <mergeCell ref="C301:G301"/>
    <mergeCell ref="C225:G225"/>
    <mergeCell ref="C223:G223"/>
    <mergeCell ref="H352:I352"/>
    <mergeCell ref="J352:K352"/>
    <mergeCell ref="C355:G355"/>
    <mergeCell ref="C356:G356"/>
    <mergeCell ref="C357:G357"/>
    <mergeCell ref="C358:G358"/>
    <mergeCell ref="C345:G345"/>
    <mergeCell ref="C344:G344"/>
    <mergeCell ref="C346:G346"/>
    <mergeCell ref="C347:G347"/>
    <mergeCell ref="C348:G348"/>
    <mergeCell ref="C349:G349"/>
    <mergeCell ref="C350:G350"/>
    <mergeCell ref="C351:G351"/>
    <mergeCell ref="J387:K387"/>
    <mergeCell ref="C338:G338"/>
    <mergeCell ref="C339:G339"/>
    <mergeCell ref="C340:G340"/>
    <mergeCell ref="C341:G341"/>
    <mergeCell ref="C342:G342"/>
    <mergeCell ref="C343:G343"/>
    <mergeCell ref="C359:G359"/>
    <mergeCell ref="C360:G360"/>
    <mergeCell ref="C365:G365"/>
    <mergeCell ref="C366:G366"/>
    <mergeCell ref="C367:G367"/>
    <mergeCell ref="C368:G368"/>
    <mergeCell ref="C379:G379"/>
    <mergeCell ref="C380:G380"/>
    <mergeCell ref="C381:G381"/>
    <mergeCell ref="C385:G385"/>
    <mergeCell ref="H326:I326"/>
    <mergeCell ref="J326:K326"/>
    <mergeCell ref="C318:G318"/>
    <mergeCell ref="C319:G319"/>
    <mergeCell ref="C320:G320"/>
    <mergeCell ref="C321:G321"/>
    <mergeCell ref="C303:G303"/>
    <mergeCell ref="C322:G322"/>
    <mergeCell ref="C326:G326"/>
    <mergeCell ref="C330:G330"/>
    <mergeCell ref="C331:G331"/>
    <mergeCell ref="C332:G332"/>
    <mergeCell ref="C333:G333"/>
    <mergeCell ref="C334:G334"/>
    <mergeCell ref="C335:G335"/>
    <mergeCell ref="C336:G336"/>
    <mergeCell ref="C317:G317"/>
    <mergeCell ref="C304:G304"/>
    <mergeCell ref="C305:G305"/>
    <mergeCell ref="C306:G306"/>
    <mergeCell ref="C307:G307"/>
    <mergeCell ref="C308:G308"/>
    <mergeCell ref="C312:G312"/>
    <mergeCell ref="C313:G313"/>
    <mergeCell ref="H301:I301"/>
    <mergeCell ref="J301:K301"/>
    <mergeCell ref="C254:G254"/>
    <mergeCell ref="C255:G255"/>
    <mergeCell ref="C256:G256"/>
    <mergeCell ref="C258:G258"/>
    <mergeCell ref="C259:G259"/>
    <mergeCell ref="C260:G260"/>
    <mergeCell ref="C261:G261"/>
    <mergeCell ref="H266:I266"/>
    <mergeCell ref="J266:K266"/>
    <mergeCell ref="C271:G271"/>
    <mergeCell ref="C272:G272"/>
    <mergeCell ref="C273:G273"/>
    <mergeCell ref="C274:G274"/>
    <mergeCell ref="C279:G279"/>
    <mergeCell ref="C280:G280"/>
    <mergeCell ref="C281:G281"/>
    <mergeCell ref="C282:G282"/>
    <mergeCell ref="C286:G286"/>
    <mergeCell ref="C262:G262"/>
    <mergeCell ref="C263:G263"/>
    <mergeCell ref="C278:G278"/>
    <mergeCell ref="C264:G264"/>
    <mergeCell ref="C265:G265"/>
    <mergeCell ref="C284:G284"/>
    <mergeCell ref="C298:G298"/>
    <mergeCell ref="C287:G287"/>
    <mergeCell ref="H223:I223"/>
    <mergeCell ref="J223:K223"/>
    <mergeCell ref="C268:G268"/>
    <mergeCell ref="C269:G269"/>
    <mergeCell ref="C270:G270"/>
    <mergeCell ref="C354:G354"/>
    <mergeCell ref="C266:G266"/>
    <mergeCell ref="C257:G257"/>
    <mergeCell ref="C240:G240"/>
    <mergeCell ref="C241:G241"/>
    <mergeCell ref="C244:G244"/>
    <mergeCell ref="C245:G245"/>
    <mergeCell ref="C248:G248"/>
    <mergeCell ref="C249:G249"/>
    <mergeCell ref="C252:G252"/>
    <mergeCell ref="C253:G253"/>
    <mergeCell ref="C242:G242"/>
    <mergeCell ref="C243:G243"/>
    <mergeCell ref="C309:G309"/>
    <mergeCell ref="C314:G314"/>
    <mergeCell ref="C315:G315"/>
    <mergeCell ref="C316:G316"/>
    <mergeCell ref="C328:G328"/>
    <mergeCell ref="C329:G329"/>
    <mergeCell ref="C227:G227"/>
    <mergeCell ref="C228:G228"/>
    <mergeCell ref="C267:G267"/>
    <mergeCell ref="C299:G299"/>
    <mergeCell ref="C300:G300"/>
    <mergeCell ref="C302:G302"/>
    <mergeCell ref="C231:G231"/>
    <mergeCell ref="C232:G232"/>
    <mergeCell ref="C936:G936"/>
    <mergeCell ref="C971:G971"/>
    <mergeCell ref="C972:G972"/>
    <mergeCell ref="C973:G973"/>
    <mergeCell ref="C337:G337"/>
    <mergeCell ref="C324:G324"/>
    <mergeCell ref="C327:G327"/>
    <mergeCell ref="C444:G444"/>
    <mergeCell ref="C415:G415"/>
    <mergeCell ref="C416:G416"/>
    <mergeCell ref="C323:G323"/>
    <mergeCell ref="C310:G310"/>
    <mergeCell ref="C441:G441"/>
    <mergeCell ref="C442:G442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400:G400"/>
    <mergeCell ref="C401:G401"/>
    <mergeCell ref="C402:G402"/>
    <mergeCell ref="C720:G720"/>
    <mergeCell ref="C721:G721"/>
    <mergeCell ref="C722:G722"/>
    <mergeCell ref="C723:G723"/>
    <mergeCell ref="C353:G353"/>
    <mergeCell ref="C325:G325"/>
    <mergeCell ref="C311:G311"/>
    <mergeCell ref="J9:J10"/>
    <mergeCell ref="K9:K10"/>
    <mergeCell ref="H18:I18"/>
    <mergeCell ref="J18:K18"/>
    <mergeCell ref="C12:G12"/>
    <mergeCell ref="C13:G13"/>
    <mergeCell ref="C217:G217"/>
    <mergeCell ref="C36:G36"/>
    <mergeCell ref="C37:G37"/>
    <mergeCell ref="C65:G65"/>
    <mergeCell ref="C63:G63"/>
    <mergeCell ref="C64:G64"/>
    <mergeCell ref="C57:G57"/>
    <mergeCell ref="C40:G40"/>
    <mergeCell ref="C41:G41"/>
    <mergeCell ref="C46:G46"/>
    <mergeCell ref="C42:G42"/>
    <mergeCell ref="C43:G43"/>
    <mergeCell ref="C44:G44"/>
    <mergeCell ref="C45:G45"/>
    <mergeCell ref="C53:G53"/>
    <mergeCell ref="C54:G54"/>
    <mergeCell ref="C27:G27"/>
    <mergeCell ref="C28:G28"/>
    <mergeCell ref="C33:G33"/>
    <mergeCell ref="C34:G34"/>
    <mergeCell ref="C48:G48"/>
    <mergeCell ref="C49:G49"/>
    <mergeCell ref="C50:G50"/>
    <mergeCell ref="C51:G51"/>
    <mergeCell ref="C35:G35"/>
    <mergeCell ref="C135:G135"/>
    <mergeCell ref="C450:G450"/>
    <mergeCell ref="C29:G29"/>
    <mergeCell ref="C229:G229"/>
    <mergeCell ref="C285:G285"/>
    <mergeCell ref="C230:G230"/>
    <mergeCell ref="C1347:G1347"/>
    <mergeCell ref="C1346:G1346"/>
    <mergeCell ref="C30:G30"/>
    <mergeCell ref="C31:G31"/>
    <mergeCell ref="C32:G32"/>
    <mergeCell ref="C47:G47"/>
    <mergeCell ref="C38:G38"/>
    <mergeCell ref="C39:G39"/>
    <mergeCell ref="H65:I65"/>
    <mergeCell ref="J65:K65"/>
    <mergeCell ref="C233:G233"/>
    <mergeCell ref="C234:G234"/>
    <mergeCell ref="C235:G235"/>
    <mergeCell ref="C246:G246"/>
    <mergeCell ref="C247:G247"/>
    <mergeCell ref="C283:G283"/>
    <mergeCell ref="C978:G978"/>
    <mergeCell ref="C979:G979"/>
    <mergeCell ref="C601:G601"/>
    <mergeCell ref="C602:G602"/>
    <mergeCell ref="C603:G603"/>
    <mergeCell ref="C604:G604"/>
    <mergeCell ref="C638:G638"/>
    <mergeCell ref="C819:G819"/>
    <mergeCell ref="C938:G938"/>
    <mergeCell ref="C250:G250"/>
    <mergeCell ref="C251:G251"/>
    <mergeCell ref="C288:G288"/>
    <mergeCell ref="C289:G289"/>
    <mergeCell ref="C294:G294"/>
    <mergeCell ref="C290:G290"/>
    <mergeCell ref="C291:G291"/>
    <mergeCell ref="C11:G11"/>
    <mergeCell ref="C14:G14"/>
    <mergeCell ref="C15:G15"/>
    <mergeCell ref="C16:G16"/>
    <mergeCell ref="C17:G17"/>
    <mergeCell ref="C56:G56"/>
    <mergeCell ref="C975:G975"/>
    <mergeCell ref="C216:G216"/>
    <mergeCell ref="C226:G226"/>
    <mergeCell ref="C218:G218"/>
    <mergeCell ref="C219:G219"/>
    <mergeCell ref="C974:G974"/>
    <mergeCell ref="C20:G20"/>
    <mergeCell ref="C55:G55"/>
    <mergeCell ref="C21:G21"/>
    <mergeCell ref="C52:G52"/>
    <mergeCell ref="C690:G690"/>
    <mergeCell ref="C691:G691"/>
    <mergeCell ref="C692:G692"/>
    <mergeCell ref="C292:G292"/>
    <mergeCell ref="C293:G293"/>
    <mergeCell ref="C295:G295"/>
    <mergeCell ref="C296:G296"/>
    <mergeCell ref="C297:G297"/>
    <mergeCell ref="C438:G438"/>
    <mergeCell ref="C439:G439"/>
    <mergeCell ref="C403:G403"/>
    <mergeCell ref="C1368:G1368"/>
    <mergeCell ref="B1372:G1372"/>
    <mergeCell ref="D1376:H1376"/>
    <mergeCell ref="C1366:G1366"/>
    <mergeCell ref="C1339:G1339"/>
    <mergeCell ref="C1340:G1340"/>
    <mergeCell ref="C1341:G1341"/>
    <mergeCell ref="C1342:G1342"/>
    <mergeCell ref="C1343:G1343"/>
    <mergeCell ref="C1344:G1344"/>
    <mergeCell ref="C1345:G1345"/>
    <mergeCell ref="C1361:G1361"/>
    <mergeCell ref="C1362:G1362"/>
    <mergeCell ref="B1363:G1363"/>
    <mergeCell ref="C1352:G1352"/>
    <mergeCell ref="C1353:G1353"/>
    <mergeCell ref="D2:F2"/>
    <mergeCell ref="G2:I2"/>
    <mergeCell ref="D3:F3"/>
    <mergeCell ref="G3:I3"/>
    <mergeCell ref="G4:I4"/>
    <mergeCell ref="B6:F6"/>
    <mergeCell ref="G6:I6"/>
    <mergeCell ref="B7:E7"/>
    <mergeCell ref="H7:I7"/>
    <mergeCell ref="B2:C4"/>
    <mergeCell ref="B9:B10"/>
    <mergeCell ref="H9:H10"/>
    <mergeCell ref="I9:I10"/>
    <mergeCell ref="C9:G10"/>
    <mergeCell ref="C937:G937"/>
    <mergeCell ref="C940:G940"/>
    <mergeCell ref="C414:G414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29:G429"/>
    <mergeCell ref="C430:G430"/>
    <mergeCell ref="C440:G440"/>
    <mergeCell ref="C417:G417"/>
    <mergeCell ref="C427:G427"/>
    <mergeCell ref="C428:G428"/>
    <mergeCell ref="C478:G478"/>
    <mergeCell ref="C479:G479"/>
    <mergeCell ref="H435:I435"/>
    <mergeCell ref="J435:K435"/>
    <mergeCell ref="H448:I448"/>
    <mergeCell ref="J448:K448"/>
    <mergeCell ref="C437:G437"/>
    <mergeCell ref="C387:G387"/>
    <mergeCell ref="H387:I387"/>
    <mergeCell ref="C451:G451"/>
    <mergeCell ref="H422:I422"/>
    <mergeCell ref="J422:K422"/>
    <mergeCell ref="C424:G424"/>
    <mergeCell ref="C425:G425"/>
    <mergeCell ref="C426:G426"/>
    <mergeCell ref="C431:G431"/>
    <mergeCell ref="C432:G432"/>
    <mergeCell ref="C433:G433"/>
    <mergeCell ref="C434:G434"/>
    <mergeCell ref="C449:G449"/>
    <mergeCell ref="C418:G418"/>
    <mergeCell ref="C419:G419"/>
    <mergeCell ref="C420:G420"/>
    <mergeCell ref="C421:G421"/>
    <mergeCell ref="C447:G447"/>
    <mergeCell ref="C448:G448"/>
    <mergeCell ref="C422:G422"/>
    <mergeCell ref="C423:G423"/>
    <mergeCell ref="C445:G445"/>
    <mergeCell ref="C446:G446"/>
    <mergeCell ref="C435:G435"/>
    <mergeCell ref="C436:G436"/>
    <mergeCell ref="C546:G546"/>
    <mergeCell ref="C525:G525"/>
    <mergeCell ref="C474:G474"/>
    <mergeCell ref="C494:G494"/>
    <mergeCell ref="C495:G495"/>
    <mergeCell ref="C508:G508"/>
    <mergeCell ref="C509:G509"/>
    <mergeCell ref="C510:G510"/>
    <mergeCell ref="C452:G452"/>
    <mergeCell ref="C453:G453"/>
    <mergeCell ref="C454:G454"/>
    <mergeCell ref="C455:G455"/>
    <mergeCell ref="C456:G456"/>
    <mergeCell ref="C461:G461"/>
    <mergeCell ref="C506:G506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500:G500"/>
    <mergeCell ref="C501:G501"/>
    <mergeCell ref="C475:G475"/>
    <mergeCell ref="C476:G476"/>
    <mergeCell ref="C477:G477"/>
    <mergeCell ref="C480:G480"/>
    <mergeCell ref="C481:G481"/>
    <mergeCell ref="C486:G486"/>
    <mergeCell ref="C487:G487"/>
    <mergeCell ref="C488:G488"/>
    <mergeCell ref="C489:G489"/>
    <mergeCell ref="C490:G490"/>
    <mergeCell ref="C491:G491"/>
    <mergeCell ref="C492:G492"/>
    <mergeCell ref="C482:G482"/>
    <mergeCell ref="C483:G483"/>
    <mergeCell ref="C484:G484"/>
    <mergeCell ref="H483:I483"/>
    <mergeCell ref="J483:K483"/>
    <mergeCell ref="C485:G485"/>
    <mergeCell ref="C553:G553"/>
    <mergeCell ref="C554:G554"/>
    <mergeCell ref="C532:G532"/>
    <mergeCell ref="C537:G537"/>
    <mergeCell ref="C540:G540"/>
    <mergeCell ref="C541:G541"/>
    <mergeCell ref="C542:G542"/>
    <mergeCell ref="C543:G543"/>
    <mergeCell ref="C544:G544"/>
    <mergeCell ref="C507:G507"/>
    <mergeCell ref="C514:G514"/>
    <mergeCell ref="C515:G515"/>
    <mergeCell ref="C519:G519"/>
    <mergeCell ref="C520:G520"/>
    <mergeCell ref="C521:G521"/>
    <mergeCell ref="C522:G522"/>
    <mergeCell ref="C523:G523"/>
    <mergeCell ref="H542:I542"/>
    <mergeCell ref="J542:K542"/>
    <mergeCell ref="C493:G493"/>
    <mergeCell ref="C496:G496"/>
    <mergeCell ref="C497:G497"/>
    <mergeCell ref="C498:G498"/>
    <mergeCell ref="C499:G499"/>
    <mergeCell ref="C502:G502"/>
    <mergeCell ref="C503:G503"/>
    <mergeCell ref="C504:G504"/>
    <mergeCell ref="C505:G505"/>
    <mergeCell ref="C547:G547"/>
    <mergeCell ref="C548:G548"/>
    <mergeCell ref="C549:G549"/>
    <mergeCell ref="C516:G516"/>
    <mergeCell ref="C517:G517"/>
    <mergeCell ref="C518:G518"/>
    <mergeCell ref="C545:G545"/>
    <mergeCell ref="C533:G533"/>
    <mergeCell ref="C534:G534"/>
    <mergeCell ref="C535:G535"/>
    <mergeCell ref="C536:G536"/>
    <mergeCell ref="C524:G524"/>
    <mergeCell ref="C511:G511"/>
    <mergeCell ref="C512:G512"/>
    <mergeCell ref="C513:G513"/>
    <mergeCell ref="C526:G526"/>
    <mergeCell ref="C527:G527"/>
    <mergeCell ref="C528:G528"/>
    <mergeCell ref="C529:G529"/>
    <mergeCell ref="C530:G530"/>
    <mergeCell ref="C531:G531"/>
    <mergeCell ref="C565:G565"/>
    <mergeCell ref="C566:G566"/>
    <mergeCell ref="C567:G567"/>
    <mergeCell ref="C568:G568"/>
    <mergeCell ref="C569:G569"/>
    <mergeCell ref="C570:G570"/>
    <mergeCell ref="C571:G571"/>
    <mergeCell ref="C572:G572"/>
    <mergeCell ref="C573:G573"/>
    <mergeCell ref="C574:G574"/>
    <mergeCell ref="C575:G575"/>
    <mergeCell ref="C576:G576"/>
    <mergeCell ref="C550:G550"/>
    <mergeCell ref="C551:G551"/>
    <mergeCell ref="C552:G552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97:G597"/>
    <mergeCell ref="C598:G598"/>
    <mergeCell ref="C599:G599"/>
    <mergeCell ref="H602:I602"/>
    <mergeCell ref="J602:K602"/>
    <mergeCell ref="C584:G584"/>
    <mergeCell ref="C585:G585"/>
    <mergeCell ref="C577:G577"/>
    <mergeCell ref="C578:G578"/>
    <mergeCell ref="C579:G579"/>
    <mergeCell ref="C580:G580"/>
    <mergeCell ref="C581:G581"/>
    <mergeCell ref="C582:G582"/>
    <mergeCell ref="C583:G583"/>
    <mergeCell ref="C605:G605"/>
    <mergeCell ref="C600:G600"/>
    <mergeCell ref="C590:G590"/>
    <mergeCell ref="C591:G591"/>
    <mergeCell ref="C592:G592"/>
    <mergeCell ref="C593:G593"/>
    <mergeCell ref="C594:G594"/>
    <mergeCell ref="C595:G595"/>
    <mergeCell ref="C596:G596"/>
    <mergeCell ref="H577:I577"/>
    <mergeCell ref="J577:K577"/>
    <mergeCell ref="C609:G609"/>
    <mergeCell ref="C610:G610"/>
    <mergeCell ref="C611:G611"/>
    <mergeCell ref="C612:G612"/>
    <mergeCell ref="C613:G613"/>
    <mergeCell ref="C625:G625"/>
    <mergeCell ref="C626:G626"/>
    <mergeCell ref="C614:G614"/>
    <mergeCell ref="C615:G615"/>
    <mergeCell ref="C627:G627"/>
    <mergeCell ref="C628:G628"/>
    <mergeCell ref="C629:G629"/>
    <mergeCell ref="C630:G630"/>
    <mergeCell ref="C616:G616"/>
    <mergeCell ref="C619:G619"/>
    <mergeCell ref="C620:G620"/>
    <mergeCell ref="C621:G621"/>
    <mergeCell ref="C622:G622"/>
    <mergeCell ref="C623:G623"/>
    <mergeCell ref="C624:G624"/>
    <mergeCell ref="C617:G617"/>
    <mergeCell ref="C618:G618"/>
    <mergeCell ref="J692:K692"/>
    <mergeCell ref="C685:G685"/>
    <mergeCell ref="C687:G687"/>
    <mergeCell ref="C689:G689"/>
    <mergeCell ref="C681:G681"/>
    <mergeCell ref="C682:G682"/>
    <mergeCell ref="C683:G683"/>
    <mergeCell ref="C684:G684"/>
    <mergeCell ref="C688:G688"/>
    <mergeCell ref="C680:G680"/>
    <mergeCell ref="C676:G676"/>
    <mergeCell ref="C678:G678"/>
    <mergeCell ref="C679:G679"/>
    <mergeCell ref="C677:G677"/>
    <mergeCell ref="C655:G655"/>
    <mergeCell ref="C656:G656"/>
    <mergeCell ref="C657:G657"/>
    <mergeCell ref="C660:G660"/>
    <mergeCell ref="C670:G670"/>
    <mergeCell ref="C671:G671"/>
    <mergeCell ref="C639:G639"/>
    <mergeCell ref="C647:G647"/>
    <mergeCell ref="C648:G648"/>
    <mergeCell ref="C653:G653"/>
    <mergeCell ref="C654:G654"/>
    <mergeCell ref="C634:G634"/>
    <mergeCell ref="C635:G635"/>
    <mergeCell ref="C636:G636"/>
    <mergeCell ref="C637:G637"/>
    <mergeCell ref="C632:G632"/>
    <mergeCell ref="C633:G633"/>
    <mergeCell ref="C631:G631"/>
    <mergeCell ref="J647:K647"/>
    <mergeCell ref="C640:G640"/>
    <mergeCell ref="C641:G641"/>
    <mergeCell ref="C642:G642"/>
    <mergeCell ref="C649:G649"/>
    <mergeCell ref="C650:G650"/>
    <mergeCell ref="C651:G651"/>
    <mergeCell ref="C652:G652"/>
    <mergeCell ref="C643:G643"/>
    <mergeCell ref="C644:G644"/>
    <mergeCell ref="C645:G645"/>
    <mergeCell ref="C646:G646"/>
    <mergeCell ref="H647:I647"/>
    <mergeCell ref="C606:G606"/>
    <mergeCell ref="C607:G607"/>
    <mergeCell ref="C608:G608"/>
    <mergeCell ref="H980:I980"/>
    <mergeCell ref="J980:K980"/>
    <mergeCell ref="C919:G919"/>
    <mergeCell ref="C920:G920"/>
    <mergeCell ref="C927:G927"/>
    <mergeCell ref="C928:G928"/>
    <mergeCell ref="C929:G929"/>
    <mergeCell ref="C930:G930"/>
    <mergeCell ref="C921:G921"/>
    <mergeCell ref="C922:G922"/>
    <mergeCell ref="C923:G923"/>
    <mergeCell ref="C924:G924"/>
    <mergeCell ref="C925:G925"/>
    <mergeCell ref="C926:G926"/>
    <mergeCell ref="J935:K935"/>
    <mergeCell ref="C709:G709"/>
    <mergeCell ref="C694:G694"/>
    <mergeCell ref="C695:G695"/>
    <mergeCell ref="C962:G962"/>
    <mergeCell ref="C963:G963"/>
    <mergeCell ref="C964:G964"/>
    <mergeCell ref="C965:G965"/>
    <mergeCell ref="C966:G966"/>
    <mergeCell ref="C949:G949"/>
    <mergeCell ref="C950:G950"/>
    <mergeCell ref="C951:G951"/>
    <mergeCell ref="C952:G952"/>
    <mergeCell ref="C953:G953"/>
    <mergeCell ref="C954:G954"/>
    <mergeCell ref="C745:G745"/>
    <mergeCell ref="C719:G719"/>
    <mergeCell ref="C729:G729"/>
    <mergeCell ref="C730:G730"/>
    <mergeCell ref="H739:I739"/>
    <mergeCell ref="C773:G773"/>
    <mergeCell ref="C758:G758"/>
    <mergeCell ref="C759:G759"/>
    <mergeCell ref="C661:G661"/>
    <mergeCell ref="C662:G662"/>
    <mergeCell ref="C663:G663"/>
    <mergeCell ref="C672:G672"/>
    <mergeCell ref="C673:G673"/>
    <mergeCell ref="C674:G674"/>
    <mergeCell ref="C675:G675"/>
    <mergeCell ref="C664:G664"/>
    <mergeCell ref="C665:G665"/>
    <mergeCell ref="C666:G666"/>
    <mergeCell ref="C667:G667"/>
    <mergeCell ref="C668:G668"/>
    <mergeCell ref="C669:G669"/>
    <mergeCell ref="C686:G686"/>
    <mergeCell ref="H692:I692"/>
    <mergeCell ref="C693:G693"/>
    <mergeCell ref="C711:G711"/>
    <mergeCell ref="C715:G715"/>
    <mergeCell ref="C716:G716"/>
    <mergeCell ref="C717:G717"/>
    <mergeCell ref="C718:G718"/>
    <mergeCell ref="C791:G791"/>
    <mergeCell ref="C792:G792"/>
    <mergeCell ref="C793:G793"/>
    <mergeCell ref="C794:G794"/>
    <mergeCell ref="C991:G991"/>
    <mergeCell ref="C992:G992"/>
    <mergeCell ref="C993:G993"/>
    <mergeCell ref="C994:G994"/>
    <mergeCell ref="C995:G995"/>
    <mergeCell ref="C996:G996"/>
    <mergeCell ref="C997:G997"/>
    <mergeCell ref="C998:G998"/>
    <mergeCell ref="C999:G999"/>
    <mergeCell ref="C1000:G1000"/>
    <mergeCell ref="C1001:G1001"/>
    <mergeCell ref="C982:G982"/>
    <mergeCell ref="C983:G983"/>
    <mergeCell ref="C984:G984"/>
    <mergeCell ref="C955:G955"/>
    <mergeCell ref="C941:G941"/>
    <mergeCell ref="C942:G942"/>
    <mergeCell ref="C943:G943"/>
    <mergeCell ref="C967:G967"/>
    <mergeCell ref="C968:G968"/>
    <mergeCell ref="C969:G969"/>
    <mergeCell ref="C970:G970"/>
    <mergeCell ref="C944:G944"/>
    <mergeCell ref="C945:G945"/>
    <mergeCell ref="C946:G946"/>
    <mergeCell ref="C947:G947"/>
    <mergeCell ref="C948:G948"/>
    <mergeCell ref="C976:G976"/>
    <mergeCell ref="H1027:I1027"/>
    <mergeCell ref="J1027:K1027"/>
    <mergeCell ref="C1023:G1023"/>
    <mergeCell ref="C1024:G1024"/>
    <mergeCell ref="C58:G58"/>
    <mergeCell ref="C59:G59"/>
    <mergeCell ref="C60:G60"/>
    <mergeCell ref="C61:G61"/>
    <mergeCell ref="C62:G62"/>
    <mergeCell ref="C1002:G1002"/>
    <mergeCell ref="C1003:G1003"/>
    <mergeCell ref="C1004:G1004"/>
    <mergeCell ref="C1005:G1005"/>
    <mergeCell ref="C1006:G1006"/>
    <mergeCell ref="C1007:G1007"/>
    <mergeCell ref="C1008:G1008"/>
    <mergeCell ref="C1009:G1009"/>
    <mergeCell ref="C1010:G1010"/>
    <mergeCell ref="C1011:G1011"/>
    <mergeCell ref="C1012:G1012"/>
    <mergeCell ref="C1013:G1013"/>
    <mergeCell ref="C1014:G1014"/>
    <mergeCell ref="C1015:G1015"/>
    <mergeCell ref="C1016:G1016"/>
    <mergeCell ref="C1017:G1017"/>
    <mergeCell ref="C1018:G1018"/>
    <mergeCell ref="C985:G985"/>
    <mergeCell ref="C986:G986"/>
    <mergeCell ref="C987:G987"/>
    <mergeCell ref="C988:G988"/>
    <mergeCell ref="C1021:G1021"/>
    <mergeCell ref="C1022:G1022"/>
    <mergeCell ref="C1153:G1153"/>
    <mergeCell ref="C1154:G1154"/>
    <mergeCell ref="C1155:G1155"/>
    <mergeCell ref="C1338:G1338"/>
    <mergeCell ref="C1314:G1314"/>
    <mergeCell ref="C1315:G1315"/>
    <mergeCell ref="C1316:G1316"/>
    <mergeCell ref="C1317:G1317"/>
    <mergeCell ref="C1116:G1116"/>
    <mergeCell ref="C1133:G1133"/>
    <mergeCell ref="C1134:G1134"/>
    <mergeCell ref="C1135:G1135"/>
    <mergeCell ref="C1138:G1138"/>
    <mergeCell ref="C1139:G1139"/>
    <mergeCell ref="C1140:G1140"/>
    <mergeCell ref="C1141:G1141"/>
    <mergeCell ref="C1142:G1142"/>
    <mergeCell ref="C1143:G1143"/>
    <mergeCell ref="C1234:G1234"/>
    <mergeCell ref="C1321:G1321"/>
    <mergeCell ref="C1322:G1322"/>
    <mergeCell ref="C1323:G1323"/>
    <mergeCell ref="C1166:G1166"/>
    <mergeCell ref="C1324:G1324"/>
    <mergeCell ref="C1325:G1325"/>
    <mergeCell ref="C1122:G1122"/>
    <mergeCell ref="C1123:G1123"/>
    <mergeCell ref="C1124:G1124"/>
    <mergeCell ref="C1125:G1125"/>
    <mergeCell ref="C1126:G1126"/>
    <mergeCell ref="C1117:G1117"/>
    <mergeCell ref="C1118:G1118"/>
    <mergeCell ref="C1129:G1129"/>
    <mergeCell ref="C1130:G1130"/>
    <mergeCell ref="C1131:G1131"/>
    <mergeCell ref="C1132:G1132"/>
    <mergeCell ref="C1236:G1236"/>
    <mergeCell ref="C1237:G1237"/>
    <mergeCell ref="C1310:G1310"/>
    <mergeCell ref="C1311:G1311"/>
    <mergeCell ref="C1312:G1312"/>
    <mergeCell ref="C1313:G1313"/>
    <mergeCell ref="C1231:G1231"/>
    <mergeCell ref="C1156:G1156"/>
    <mergeCell ref="C1157:G1157"/>
    <mergeCell ref="C1158:G1158"/>
    <mergeCell ref="C1233:G1233"/>
    <mergeCell ref="C1145:G1145"/>
    <mergeCell ref="C1190:G1190"/>
    <mergeCell ref="C1169:G1169"/>
    <mergeCell ref="C1170:G1170"/>
    <mergeCell ref="C1171:G1171"/>
    <mergeCell ref="C1172:G1172"/>
    <mergeCell ref="C1173:G1173"/>
    <mergeCell ref="C1260:G1260"/>
    <mergeCell ref="C1261:G1261"/>
    <mergeCell ref="C1262:G1262"/>
    <mergeCell ref="C1263:G1263"/>
    <mergeCell ref="C1264:G1264"/>
    <mergeCell ref="C1256:G1256"/>
    <mergeCell ref="C1257:G1257"/>
    <mergeCell ref="C1258:G1258"/>
    <mergeCell ref="C1151:G1151"/>
    <mergeCell ref="C1152:G1152"/>
    <mergeCell ref="H1320:I1320"/>
    <mergeCell ref="J1320:K1320"/>
    <mergeCell ref="C1240:G1240"/>
    <mergeCell ref="C1238:G1238"/>
    <mergeCell ref="C1239:G1239"/>
    <mergeCell ref="C1307:G1307"/>
    <mergeCell ref="C1308:G1308"/>
    <mergeCell ref="C1320:G1320"/>
    <mergeCell ref="C903:G903"/>
    <mergeCell ref="C904:G904"/>
    <mergeCell ref="C911:G911"/>
    <mergeCell ref="C912:G912"/>
    <mergeCell ref="C905:G905"/>
    <mergeCell ref="C906:G906"/>
    <mergeCell ref="C907:G907"/>
    <mergeCell ref="C908:G908"/>
    <mergeCell ref="C909:G909"/>
    <mergeCell ref="C910:G910"/>
    <mergeCell ref="H1236:I1236"/>
    <mergeCell ref="J1236:K1236"/>
    <mergeCell ref="C1309:G1309"/>
    <mergeCell ref="C1039:G1039"/>
    <mergeCell ref="C1041:G1041"/>
    <mergeCell ref="C1042:G1042"/>
    <mergeCell ref="C1043:G1043"/>
    <mergeCell ref="C1044:G1044"/>
    <mergeCell ref="C1040:G1040"/>
    <mergeCell ref="C1101:G1101"/>
    <mergeCell ref="C1102:G1102"/>
    <mergeCell ref="C1103:G1103"/>
    <mergeCell ref="C989:G989"/>
    <mergeCell ref="C1167:G1167"/>
    <mergeCell ref="C1025:G1025"/>
    <mergeCell ref="C1026:G1026"/>
    <mergeCell ref="C1027:G1027"/>
    <mergeCell ref="C1029:G1029"/>
    <mergeCell ref="C1030:G1030"/>
    <mergeCell ref="C1031:G1031"/>
    <mergeCell ref="C1032:G1032"/>
    <mergeCell ref="C1033:G1033"/>
    <mergeCell ref="C1034:G1034"/>
    <mergeCell ref="C1035:G1035"/>
    <mergeCell ref="C1036:G1036"/>
    <mergeCell ref="C1037:G1037"/>
    <mergeCell ref="C1038:G1038"/>
    <mergeCell ref="C1175:G1175"/>
    <mergeCell ref="C1174:G1174"/>
    <mergeCell ref="C1121:G1121"/>
    <mergeCell ref="C1087:G1087"/>
    <mergeCell ref="C1108:G1108"/>
    <mergeCell ref="C1109:G1109"/>
    <mergeCell ref="C1095:G1095"/>
    <mergeCell ref="C1096:G1096"/>
    <mergeCell ref="C1081:G1081"/>
    <mergeCell ref="C1082:G1082"/>
    <mergeCell ref="C1083:G1083"/>
    <mergeCell ref="C1097:G1097"/>
    <mergeCell ref="C1098:G1098"/>
    <mergeCell ref="C1099:G1099"/>
    <mergeCell ref="C1100:G1100"/>
    <mergeCell ref="C1119:G1119"/>
    <mergeCell ref="C1120:G1120"/>
    <mergeCell ref="C1127:G1127"/>
    <mergeCell ref="C1128:G1128"/>
    <mergeCell ref="C1359:G1359"/>
    <mergeCell ref="C1360:G1360"/>
    <mergeCell ref="C1228:G1228"/>
    <mergeCell ref="C1229:G1229"/>
    <mergeCell ref="C1230:G1230"/>
    <mergeCell ref="C1061:G1061"/>
    <mergeCell ref="H1061:I1061"/>
    <mergeCell ref="J1061:K1061"/>
    <mergeCell ref="C1084:G1084"/>
    <mergeCell ref="H1084:I1084"/>
    <mergeCell ref="J1084:K1084"/>
    <mergeCell ref="C1112:G1112"/>
    <mergeCell ref="H1112:I1112"/>
    <mergeCell ref="J1112:K1112"/>
    <mergeCell ref="C1144:G1144"/>
    <mergeCell ref="H1144:I1144"/>
    <mergeCell ref="J1144:K1144"/>
    <mergeCell ref="C1189:G1189"/>
    <mergeCell ref="H1189:I1189"/>
    <mergeCell ref="J1189:K1189"/>
    <mergeCell ref="C1206:G1206"/>
    <mergeCell ref="C1207:G1207"/>
    <mergeCell ref="C1208:G1208"/>
    <mergeCell ref="C1209:G1209"/>
    <mergeCell ref="C1219:G1219"/>
    <mergeCell ref="C1181:G1181"/>
    <mergeCell ref="C1182:G1182"/>
    <mergeCell ref="C1220:G1220"/>
    <mergeCell ref="C1226:G1226"/>
    <mergeCell ref="C1227:G1227"/>
    <mergeCell ref="C1188:G1188"/>
    <mergeCell ref="C1222:G1222"/>
    <mergeCell ref="C115:G115"/>
    <mergeCell ref="C116:G116"/>
    <mergeCell ref="C117:G117"/>
    <mergeCell ref="C138:G138"/>
    <mergeCell ref="C139:G139"/>
    <mergeCell ref="C140:G140"/>
    <mergeCell ref="C1213:G1213"/>
    <mergeCell ref="C1214:G1214"/>
    <mergeCell ref="C1215:G1215"/>
    <mergeCell ref="C1223:G1223"/>
    <mergeCell ref="C1224:G1224"/>
    <mergeCell ref="C1225:G1225"/>
    <mergeCell ref="C1354:G1354"/>
    <mergeCell ref="C1355:G1355"/>
    <mergeCell ref="C1356:G1356"/>
    <mergeCell ref="C1357:G1357"/>
    <mergeCell ref="C1211:G1211"/>
    <mergeCell ref="C1212:G1212"/>
    <mergeCell ref="C1056:G1056"/>
    <mergeCell ref="C1057:G1057"/>
    <mergeCell ref="C1058:G1058"/>
    <mergeCell ref="C1183:G1183"/>
    <mergeCell ref="C1184:G1184"/>
    <mergeCell ref="C1185:G1185"/>
    <mergeCell ref="C1186:G1186"/>
    <mergeCell ref="C1187:G1187"/>
    <mergeCell ref="C136:G136"/>
    <mergeCell ref="C137:G137"/>
    <mergeCell ref="C145:G145"/>
    <mergeCell ref="C162:G162"/>
    <mergeCell ref="C118:G118"/>
    <mergeCell ref="C1176:G1176"/>
    <mergeCell ref="C1358:G1358"/>
    <mergeCell ref="C1192:G1192"/>
    <mergeCell ref="C1193:G1193"/>
    <mergeCell ref="C1194:G1194"/>
    <mergeCell ref="C1195:G1195"/>
    <mergeCell ref="C1196:G1196"/>
    <mergeCell ref="C1197:G1197"/>
    <mergeCell ref="C1198:G1198"/>
    <mergeCell ref="C1199:G1199"/>
    <mergeCell ref="C1200:G1200"/>
    <mergeCell ref="C1201:G1201"/>
    <mergeCell ref="C1202:G1202"/>
    <mergeCell ref="C1203:G1203"/>
    <mergeCell ref="C1204:G1204"/>
    <mergeCell ref="C1205:G1205"/>
    <mergeCell ref="C1221:G1221"/>
    <mergeCell ref="C163:G163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349:G1349"/>
    <mergeCell ref="C1350:G1350"/>
    <mergeCell ref="C1351:G1351"/>
    <mergeCell ref="C1210:G1210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H145:I145"/>
    <mergeCell ref="J145:K145"/>
    <mergeCell ref="C148:G148"/>
    <mergeCell ref="C149:G149"/>
    <mergeCell ref="C150:G150"/>
    <mergeCell ref="C151:G151"/>
    <mergeCell ref="C152:G152"/>
    <mergeCell ref="C153:G153"/>
    <mergeCell ref="C147:G147"/>
    <mergeCell ref="C154:G154"/>
    <mergeCell ref="C141:G141"/>
    <mergeCell ref="C155:G155"/>
    <mergeCell ref="C156:G156"/>
    <mergeCell ref="C157:G157"/>
    <mergeCell ref="C159:G159"/>
    <mergeCell ref="C160:G160"/>
    <mergeCell ref="C161:G161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259:G1259"/>
    <mergeCell ref="C1191:G1191"/>
    <mergeCell ref="C990:G990"/>
    <mergeCell ref="C1216:G1216"/>
    <mergeCell ref="C1217:G1217"/>
    <mergeCell ref="C1218:G1218"/>
    <mergeCell ref="C1045:G1045"/>
    <mergeCell ref="C1046:G1046"/>
    <mergeCell ref="C1047:G1047"/>
    <mergeCell ref="C1048:G1048"/>
    <mergeCell ref="C1049:G1049"/>
    <mergeCell ref="C1050:G1050"/>
    <mergeCell ref="C1051:G1051"/>
    <mergeCell ref="C1052:G1052"/>
    <mergeCell ref="C1053:G1053"/>
    <mergeCell ref="C1019:G1019"/>
    <mergeCell ref="H215:I215"/>
    <mergeCell ref="J215:K215"/>
    <mergeCell ref="C176:G176"/>
    <mergeCell ref="C194:G194"/>
    <mergeCell ref="C195:G195"/>
    <mergeCell ref="C196:G196"/>
    <mergeCell ref="C197:G197"/>
    <mergeCell ref="C198:G198"/>
    <mergeCell ref="C199:G199"/>
    <mergeCell ref="C201:G201"/>
    <mergeCell ref="C202:G202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H214:I214"/>
    <mergeCell ref="J214:K214"/>
    <mergeCell ref="C192:G192"/>
    <mergeCell ref="C193:G193"/>
    <mergeCell ref="C224:G224"/>
    <mergeCell ref="C191:G191"/>
    <mergeCell ref="C1020:G1020"/>
    <mergeCell ref="H1267:I1267"/>
    <mergeCell ref="J1267:K1267"/>
    <mergeCell ref="C1268:G1268"/>
    <mergeCell ref="C1269:G1269"/>
    <mergeCell ref="C1270:G1270"/>
    <mergeCell ref="C1271:G1271"/>
    <mergeCell ref="C1272:G1272"/>
    <mergeCell ref="C1273:G1273"/>
    <mergeCell ref="C1274:G1274"/>
    <mergeCell ref="C1275:G1275"/>
    <mergeCell ref="C1276:G1276"/>
    <mergeCell ref="C1277:G1277"/>
    <mergeCell ref="C1278:G1278"/>
    <mergeCell ref="C1279:G1279"/>
    <mergeCell ref="C1241:G1241"/>
    <mergeCell ref="C1242:G1242"/>
    <mergeCell ref="C1243:G1243"/>
    <mergeCell ref="C1244:G1244"/>
    <mergeCell ref="C1245:G1245"/>
    <mergeCell ref="C1246:G1246"/>
    <mergeCell ref="C1247:G1247"/>
    <mergeCell ref="C1248:G1248"/>
    <mergeCell ref="C1249:G1249"/>
    <mergeCell ref="C1250:G1250"/>
    <mergeCell ref="C1251:G1251"/>
    <mergeCell ref="C1252:G1252"/>
    <mergeCell ref="C1253:G1253"/>
    <mergeCell ref="C1254:G1254"/>
    <mergeCell ref="C1255:G1255"/>
    <mergeCell ref="C1306:G1306"/>
    <mergeCell ref="H1306:I1306"/>
    <mergeCell ref="J1306:K1306"/>
    <mergeCell ref="C1280:G1280"/>
    <mergeCell ref="C1281:G1281"/>
    <mergeCell ref="C1282:G1282"/>
    <mergeCell ref="C1283:G1283"/>
    <mergeCell ref="C1284:G1284"/>
    <mergeCell ref="C1285:G1285"/>
    <mergeCell ref="C1286:G1286"/>
    <mergeCell ref="C1287:G1287"/>
    <mergeCell ref="C1288:G1288"/>
    <mergeCell ref="C1289:G1289"/>
    <mergeCell ref="C1290:G1290"/>
    <mergeCell ref="C1291:G1291"/>
    <mergeCell ref="C1292:G1292"/>
    <mergeCell ref="C1293:G1293"/>
    <mergeCell ref="C1294:G1294"/>
    <mergeCell ref="C1295:G1295"/>
    <mergeCell ref="C1296:G1296"/>
    <mergeCell ref="H1328:I1328"/>
    <mergeCell ref="J1328:K1328"/>
    <mergeCell ref="H1338:I1338"/>
    <mergeCell ref="J1338:K1338"/>
    <mergeCell ref="H1349:I1349"/>
    <mergeCell ref="J1349:K1349"/>
    <mergeCell ref="H1361:I1361"/>
    <mergeCell ref="J1361:K1361"/>
    <mergeCell ref="H224:I224"/>
    <mergeCell ref="J224:K224"/>
    <mergeCell ref="C1318:G1318"/>
    <mergeCell ref="C1302:G1302"/>
    <mergeCell ref="C1303:G1303"/>
    <mergeCell ref="C1297:G1297"/>
    <mergeCell ref="C1304:G1304"/>
    <mergeCell ref="H1304:I1304"/>
    <mergeCell ref="J1304:K1304"/>
    <mergeCell ref="C1329:G1329"/>
    <mergeCell ref="C1330:G1330"/>
    <mergeCell ref="C1331:G1331"/>
    <mergeCell ref="C1332:G1332"/>
    <mergeCell ref="C1333:G1333"/>
    <mergeCell ref="C1334:G1334"/>
    <mergeCell ref="C1335:G1335"/>
    <mergeCell ref="C1336:G1336"/>
    <mergeCell ref="H1337:I1337"/>
    <mergeCell ref="J1337:K1337"/>
    <mergeCell ref="H1360:I1360"/>
    <mergeCell ref="J1360:K1360"/>
    <mergeCell ref="C1348:G1348"/>
    <mergeCell ref="H1348:I1348"/>
    <mergeCell ref="J1348:K1348"/>
    <mergeCell ref="C66:G66"/>
    <mergeCell ref="H66:I66"/>
    <mergeCell ref="J66:K66"/>
    <mergeCell ref="C931:G931"/>
    <mergeCell ref="C932:G932"/>
    <mergeCell ref="C933:G933"/>
    <mergeCell ref="C19:G19"/>
    <mergeCell ref="H19:I19"/>
    <mergeCell ref="J19:K19"/>
    <mergeCell ref="C142:G142"/>
    <mergeCell ref="C143:G143"/>
    <mergeCell ref="C144:G144"/>
    <mergeCell ref="C26:G26"/>
    <mergeCell ref="C22:G22"/>
    <mergeCell ref="C23:G23"/>
    <mergeCell ref="C24:G24"/>
    <mergeCell ref="C25:G25"/>
    <mergeCell ref="C67:G67"/>
    <mergeCell ref="C68:G68"/>
    <mergeCell ref="C69:G69"/>
    <mergeCell ref="C70:G70"/>
    <mergeCell ref="C200:G200"/>
    <mergeCell ref="C203:G203"/>
    <mergeCell ref="C204:G204"/>
    <mergeCell ref="C205:G205"/>
    <mergeCell ref="C215:G215"/>
    <mergeCell ref="C158:G158"/>
    <mergeCell ref="C166:G166"/>
    <mergeCell ref="H166:I166"/>
    <mergeCell ref="J166:K166"/>
    <mergeCell ref="C164:G164"/>
    <mergeCell ref="C165:G165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H96:I96"/>
    <mergeCell ref="J96:K96"/>
    <mergeCell ref="C97:G97"/>
    <mergeCell ref="H97:I97"/>
    <mergeCell ref="J97:K97"/>
    <mergeCell ref="C1299:G1299"/>
    <mergeCell ref="C1300:G1300"/>
    <mergeCell ref="C1301:G1301"/>
    <mergeCell ref="C1298:G1298"/>
    <mergeCell ref="H1298:I1298"/>
    <mergeCell ref="J1298:K1298"/>
    <mergeCell ref="C167:G167"/>
    <mergeCell ref="H167:I167"/>
    <mergeCell ref="J167:K167"/>
    <mergeCell ref="C146:G146"/>
    <mergeCell ref="H146:I146"/>
    <mergeCell ref="J146:K146"/>
    <mergeCell ref="C1028:G1028"/>
    <mergeCell ref="H1028:I1028"/>
    <mergeCell ref="J1028:K1028"/>
    <mergeCell ref="C1265:G1265"/>
    <mergeCell ref="C1266:G1266"/>
    <mergeCell ref="C1267:G1267"/>
  </mergeCells>
  <printOptions horizontalCentered="1"/>
  <pageMargins left="0.69930555555555596" right="0.69930555555555596" top="0.75" bottom="0.75" header="0.3" footer="0.3"/>
  <pageSetup paperSize="9" scale="79" firstPageNumber="0" fitToHeight="0" orientation="portrait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60"/>
  <sheetViews>
    <sheetView showGridLines="0" zoomScaleNormal="100" workbookViewId="0">
      <selection activeCell="E41" sqref="C41:E43"/>
    </sheetView>
  </sheetViews>
  <sheetFormatPr defaultColWidth="9.109375" defaultRowHeight="13.2"/>
  <cols>
    <col min="1" max="1" width="9.109375" style="35"/>
    <col min="2" max="2" width="13.88671875" style="1" customWidth="1"/>
    <col min="3" max="3" width="54.5546875" style="2" customWidth="1"/>
    <col min="4" max="4" width="12.6640625" style="3" customWidth="1"/>
    <col min="5" max="5" width="16.88671875" style="3" customWidth="1"/>
    <col min="6" max="16384" width="9.109375" style="35"/>
  </cols>
  <sheetData>
    <row r="1" spans="2:5" ht="15" customHeight="1"/>
    <row r="2" spans="2:5" ht="15" customHeight="1">
      <c r="B2" s="87"/>
      <c r="C2" s="88"/>
      <c r="D2" s="89"/>
      <c r="E2" s="89"/>
    </row>
    <row r="3" spans="2:5" ht="15" customHeight="1">
      <c r="B3" s="390"/>
      <c r="C3" s="402" t="s">
        <v>52</v>
      </c>
      <c r="D3" s="403"/>
      <c r="E3" s="404"/>
    </row>
    <row r="4" spans="2:5" ht="15" customHeight="1">
      <c r="B4" s="391"/>
      <c r="C4" s="402" t="s">
        <v>53</v>
      </c>
      <c r="D4" s="403"/>
      <c r="E4" s="404"/>
    </row>
    <row r="5" spans="2:5" ht="15" customHeight="1">
      <c r="B5" s="391"/>
      <c r="C5" s="393" t="s">
        <v>630</v>
      </c>
      <c r="D5" s="394"/>
      <c r="E5" s="395"/>
    </row>
    <row r="6" spans="2:5" ht="15" customHeight="1">
      <c r="B6" s="392"/>
      <c r="C6" s="396"/>
      <c r="D6" s="397"/>
      <c r="E6" s="398"/>
    </row>
    <row r="7" spans="2:5" ht="15" customHeight="1">
      <c r="B7" s="263"/>
      <c r="C7" s="264" t="s">
        <v>634</v>
      </c>
      <c r="D7" s="264"/>
      <c r="E7" s="265"/>
    </row>
    <row r="8" spans="2:5" s="34" customFormat="1" ht="9.6" customHeight="1">
      <c r="B8" s="90" t="s">
        <v>54</v>
      </c>
      <c r="C8" s="91" t="s">
        <v>55</v>
      </c>
      <c r="D8" s="92" t="s">
        <v>56</v>
      </c>
      <c r="E8" s="93" t="s">
        <v>57</v>
      </c>
    </row>
    <row r="9" spans="2:5" s="34" customFormat="1" ht="9.6" customHeight="1">
      <c r="B9" s="262">
        <v>1</v>
      </c>
      <c r="C9" s="405" t="s">
        <v>628</v>
      </c>
      <c r="D9" s="406"/>
      <c r="E9" s="407"/>
    </row>
    <row r="10" spans="2:5" s="34" customFormat="1" ht="9.6" customHeight="1">
      <c r="B10" s="95"/>
      <c r="C10" s="96"/>
      <c r="D10" s="131"/>
      <c r="E10" s="97">
        <f>ORÇ!J18</f>
        <v>0</v>
      </c>
    </row>
    <row r="11" spans="2:5" s="34" customFormat="1" ht="9.6" customHeight="1">
      <c r="B11" s="94"/>
      <c r="C11" s="98"/>
      <c r="D11" s="99" t="s">
        <v>58</v>
      </c>
      <c r="E11" s="100">
        <f>SUM(E10:E10)</f>
        <v>0</v>
      </c>
    </row>
    <row r="12" spans="2:5" s="34" customFormat="1" ht="9.6" customHeight="1">
      <c r="B12" s="262">
        <v>2</v>
      </c>
      <c r="C12" s="405" t="s">
        <v>203</v>
      </c>
      <c r="D12" s="406"/>
      <c r="E12" s="407"/>
    </row>
    <row r="13" spans="2:5" s="34" customFormat="1" ht="9.6" customHeight="1">
      <c r="B13" s="82"/>
      <c r="C13" s="102"/>
      <c r="D13" s="126"/>
      <c r="E13" s="103">
        <f>ORÇ!J65</f>
        <v>0</v>
      </c>
    </row>
    <row r="14" spans="2:5" s="34" customFormat="1" ht="9.6" customHeight="1">
      <c r="B14" s="101"/>
      <c r="C14" s="102"/>
      <c r="D14" s="104" t="s">
        <v>58</v>
      </c>
      <c r="E14" s="105">
        <f>SUM(E13:E13)</f>
        <v>0</v>
      </c>
    </row>
    <row r="15" spans="2:5" s="34" customFormat="1" ht="9.6" customHeight="1">
      <c r="B15" s="262">
        <v>3</v>
      </c>
      <c r="C15" s="405" t="s">
        <v>27</v>
      </c>
      <c r="D15" s="406"/>
      <c r="E15" s="407"/>
    </row>
    <row r="16" spans="2:5" s="34" customFormat="1" ht="9.6" customHeight="1">
      <c r="B16" s="95"/>
      <c r="C16" s="98"/>
      <c r="D16" s="125"/>
      <c r="E16" s="97">
        <f>ORÇ!J96</f>
        <v>0</v>
      </c>
    </row>
    <row r="17" spans="2:5" s="34" customFormat="1" ht="9.6" customHeight="1">
      <c r="B17" s="94"/>
      <c r="C17" s="98"/>
      <c r="D17" s="99" t="s">
        <v>58</v>
      </c>
      <c r="E17" s="100">
        <f>SUM(E16:E16)</f>
        <v>0</v>
      </c>
    </row>
    <row r="18" spans="2:5" s="34" customFormat="1" ht="9.6" customHeight="1">
      <c r="B18" s="177" t="s">
        <v>181</v>
      </c>
      <c r="C18" s="408" t="s">
        <v>21</v>
      </c>
      <c r="D18" s="406"/>
      <c r="E18" s="409"/>
    </row>
    <row r="19" spans="2:5" s="34" customFormat="1" ht="9.6" customHeight="1">
      <c r="B19" s="95"/>
      <c r="C19" s="96"/>
      <c r="D19" s="125"/>
      <c r="E19" s="97">
        <f>ORÇ!J145</f>
        <v>0</v>
      </c>
    </row>
    <row r="20" spans="2:5" s="34" customFormat="1" ht="9.6" customHeight="1">
      <c r="B20" s="94"/>
      <c r="C20" s="98"/>
      <c r="D20" s="99" t="s">
        <v>58</v>
      </c>
      <c r="E20" s="100">
        <f>SUM(E19:E19)</f>
        <v>0</v>
      </c>
    </row>
    <row r="21" spans="2:5" s="34" customFormat="1" ht="9.6" customHeight="1">
      <c r="B21" s="177" t="s">
        <v>598</v>
      </c>
      <c r="C21" s="408" t="s">
        <v>638</v>
      </c>
      <c r="D21" s="406"/>
      <c r="E21" s="409"/>
    </row>
    <row r="22" spans="2:5" s="34" customFormat="1" ht="9.6" customHeight="1">
      <c r="B22" s="95"/>
      <c r="C22" s="96"/>
      <c r="D22" s="131"/>
      <c r="E22" s="97">
        <f>ORÇ!J166</f>
        <v>0</v>
      </c>
    </row>
    <row r="23" spans="2:5" s="34" customFormat="1" ht="9.6" customHeight="1">
      <c r="B23" s="94"/>
      <c r="C23" s="98"/>
      <c r="D23" s="99" t="s">
        <v>58</v>
      </c>
      <c r="E23" s="100">
        <f>SUM(E22:E22)</f>
        <v>0</v>
      </c>
    </row>
    <row r="24" spans="2:5" s="34" customFormat="1" ht="9.6" customHeight="1">
      <c r="B24" s="177" t="s">
        <v>599</v>
      </c>
      <c r="C24" s="408" t="s">
        <v>16</v>
      </c>
      <c r="D24" s="406"/>
      <c r="E24" s="409"/>
    </row>
    <row r="25" spans="2:5" s="34" customFormat="1" ht="9.6" customHeight="1">
      <c r="B25" s="95"/>
      <c r="C25" s="96"/>
      <c r="D25" s="131"/>
      <c r="E25" s="97">
        <f>ORÇ!J214</f>
        <v>0</v>
      </c>
    </row>
    <row r="26" spans="2:5" s="34" customFormat="1" ht="9.6" customHeight="1">
      <c r="B26" s="94"/>
      <c r="C26" s="98"/>
      <c r="D26" s="106" t="s">
        <v>58</v>
      </c>
      <c r="E26" s="100">
        <f>SUM(E25:E25)</f>
        <v>0</v>
      </c>
    </row>
    <row r="27" spans="2:5" s="34" customFormat="1" ht="9.6" customHeight="1">
      <c r="B27" s="177" t="s">
        <v>600</v>
      </c>
      <c r="C27" s="408" t="s">
        <v>225</v>
      </c>
      <c r="D27" s="406"/>
      <c r="E27" s="409"/>
    </row>
    <row r="28" spans="2:5" s="34" customFormat="1" ht="9.6" customHeight="1">
      <c r="B28" s="95"/>
      <c r="C28" s="96"/>
      <c r="D28" s="131"/>
      <c r="E28" s="97">
        <f>ORÇ!J223</f>
        <v>0</v>
      </c>
    </row>
    <row r="29" spans="2:5" s="34" customFormat="1" ht="9.6" customHeight="1">
      <c r="B29" s="94"/>
      <c r="C29" s="98"/>
      <c r="D29" s="99" t="s">
        <v>58</v>
      </c>
      <c r="E29" s="100">
        <f>SUM(E28:E28)</f>
        <v>0</v>
      </c>
    </row>
    <row r="30" spans="2:5" s="34" customFormat="1" ht="9.6" customHeight="1">
      <c r="B30" s="177" t="s">
        <v>601</v>
      </c>
      <c r="C30" s="408" t="s">
        <v>650</v>
      </c>
      <c r="D30" s="406"/>
      <c r="E30" s="409"/>
    </row>
    <row r="31" spans="2:5" s="34" customFormat="1" ht="9.6" customHeight="1">
      <c r="B31" s="82"/>
      <c r="C31" s="107"/>
      <c r="D31" s="122"/>
      <c r="E31" s="103">
        <f>ORÇ!J1028</f>
        <v>0</v>
      </c>
    </row>
    <row r="32" spans="2:5" s="34" customFormat="1" ht="9.6" customHeight="1">
      <c r="B32" s="101"/>
      <c r="C32" s="102"/>
      <c r="D32" s="104" t="s">
        <v>58</v>
      </c>
      <c r="E32" s="105">
        <f>SUM(E31:E31)</f>
        <v>0</v>
      </c>
    </row>
    <row r="33" spans="2:5" s="34" customFormat="1" ht="9.6" customHeight="1">
      <c r="B33" s="262" t="s">
        <v>604</v>
      </c>
      <c r="C33" s="412" t="s">
        <v>651</v>
      </c>
      <c r="D33" s="413"/>
      <c r="E33" s="414"/>
    </row>
    <row r="34" spans="2:5" s="34" customFormat="1" ht="9.6" customHeight="1">
      <c r="B34" s="108"/>
      <c r="C34" s="98"/>
      <c r="D34" s="109"/>
      <c r="E34" s="97">
        <f>ORÇ!J1306</f>
        <v>0</v>
      </c>
    </row>
    <row r="35" spans="2:5" s="34" customFormat="1" ht="9.6" customHeight="1">
      <c r="B35" s="94"/>
      <c r="C35" s="98"/>
      <c r="D35" s="99" t="s">
        <v>58</v>
      </c>
      <c r="E35" s="100">
        <f>SUM(E34:E34)</f>
        <v>0</v>
      </c>
    </row>
    <row r="36" spans="2:5" s="34" customFormat="1" ht="9.6" customHeight="1">
      <c r="B36" s="262" t="s">
        <v>606</v>
      </c>
      <c r="C36" s="412" t="s">
        <v>629</v>
      </c>
      <c r="D36" s="413"/>
      <c r="E36" s="414"/>
    </row>
    <row r="37" spans="2:5" s="34" customFormat="1" ht="9.6" customHeight="1">
      <c r="B37" s="108"/>
      <c r="C37" s="98"/>
      <c r="D37" s="109"/>
      <c r="E37" s="97">
        <f>ORÇ!J1328</f>
        <v>0</v>
      </c>
    </row>
    <row r="38" spans="2:5" s="34" customFormat="1" ht="9.6" customHeight="1">
      <c r="B38" s="94"/>
      <c r="C38" s="98"/>
      <c r="D38" s="99" t="s">
        <v>58</v>
      </c>
      <c r="E38" s="100">
        <f>SUM(E37:E37)</f>
        <v>0</v>
      </c>
    </row>
    <row r="39" spans="2:5" s="34" customFormat="1" ht="9.6" customHeight="1">
      <c r="B39" s="262">
        <v>11</v>
      </c>
      <c r="C39" s="412" t="s">
        <v>128</v>
      </c>
      <c r="D39" s="413"/>
      <c r="E39" s="414"/>
    </row>
    <row r="40" spans="2:5" s="34" customFormat="1" ht="9.6" customHeight="1">
      <c r="B40" s="108"/>
      <c r="C40" s="98"/>
      <c r="D40" s="109"/>
      <c r="E40" s="97">
        <f>ORÇ!J1338</f>
        <v>0</v>
      </c>
    </row>
    <row r="41" spans="2:5" s="34" customFormat="1" ht="9.6" customHeight="1">
      <c r="B41" s="94"/>
      <c r="C41" s="98"/>
      <c r="D41" s="99" t="s">
        <v>58</v>
      </c>
      <c r="E41" s="100">
        <f>SUM(E40:E40)</f>
        <v>0</v>
      </c>
    </row>
    <row r="42" spans="2:5" s="34" customFormat="1" ht="9.6" customHeight="1">
      <c r="B42" s="262">
        <v>12</v>
      </c>
      <c r="C42" s="412" t="s">
        <v>147</v>
      </c>
      <c r="D42" s="413"/>
      <c r="E42" s="414"/>
    </row>
    <row r="43" spans="2:5" s="34" customFormat="1" ht="9.6" customHeight="1">
      <c r="B43" s="108"/>
      <c r="C43" s="98"/>
      <c r="D43" s="109"/>
      <c r="E43" s="97">
        <f>ORÇ!J1349</f>
        <v>0</v>
      </c>
    </row>
    <row r="44" spans="2:5" s="34" customFormat="1" ht="9.6" customHeight="1">
      <c r="B44" s="94"/>
      <c r="C44" s="98"/>
      <c r="D44" s="99" t="s">
        <v>58</v>
      </c>
      <c r="E44" s="100">
        <f>SUM(E43:E43)</f>
        <v>0</v>
      </c>
    </row>
    <row r="45" spans="2:5" s="34" customFormat="1" ht="9.6" customHeight="1">
      <c r="B45" s="262">
        <v>13</v>
      </c>
      <c r="C45" s="412" t="s">
        <v>132</v>
      </c>
      <c r="D45" s="413"/>
      <c r="E45" s="414"/>
    </row>
    <row r="46" spans="2:5" s="34" customFormat="1" ht="9.6" customHeight="1">
      <c r="B46" s="108"/>
      <c r="C46" s="98"/>
      <c r="D46" s="109"/>
      <c r="E46" s="97">
        <f>ORÇ!J1361</f>
        <v>0</v>
      </c>
    </row>
    <row r="47" spans="2:5" s="34" customFormat="1" ht="9.6" customHeight="1">
      <c r="B47" s="94"/>
      <c r="C47" s="98"/>
      <c r="D47" s="99" t="s">
        <v>58</v>
      </c>
      <c r="E47" s="100">
        <f>SUM(E46:E46)</f>
        <v>0</v>
      </c>
    </row>
    <row r="48" spans="2:5" ht="9.6" customHeight="1">
      <c r="B48" s="94"/>
      <c r="C48" s="128"/>
      <c r="D48" s="129"/>
      <c r="E48" s="130"/>
    </row>
    <row r="49" spans="2:5" ht="9.6" customHeight="1">
      <c r="B49" s="132"/>
      <c r="C49" s="133"/>
      <c r="D49" s="275" t="s">
        <v>59</v>
      </c>
      <c r="E49" s="276">
        <f>SUM(E10:E48)/2</f>
        <v>0</v>
      </c>
    </row>
    <row r="50" spans="2:5" ht="9.6" customHeight="1">
      <c r="B50" s="134"/>
      <c r="C50" s="135"/>
      <c r="D50" s="281" t="s">
        <v>60</v>
      </c>
      <c r="E50" s="282">
        <f>E49*0.25</f>
        <v>0</v>
      </c>
    </row>
    <row r="51" spans="2:5" ht="9.6" customHeight="1">
      <c r="B51" s="277"/>
      <c r="C51" s="278"/>
      <c r="D51" s="279" t="s">
        <v>61</v>
      </c>
      <c r="E51" s="280">
        <f>E49+E50</f>
        <v>0</v>
      </c>
    </row>
    <row r="52" spans="2:5" ht="9.6" customHeight="1">
      <c r="B52" s="87"/>
      <c r="C52" s="88"/>
      <c r="D52" s="89"/>
      <c r="E52" s="89"/>
    </row>
    <row r="53" spans="2:5" ht="9.6" customHeight="1">
      <c r="B53" s="58"/>
      <c r="C53" s="356" t="s">
        <v>50</v>
      </c>
      <c r="D53" s="356"/>
      <c r="E53" s="356"/>
    </row>
    <row r="54" spans="2:5" ht="9.6" customHeight="1">
      <c r="B54" s="283">
        <v>30421</v>
      </c>
      <c r="C54" s="284" t="s">
        <v>207</v>
      </c>
      <c r="D54" s="285"/>
      <c r="E54" s="286">
        <v>122574.15</v>
      </c>
    </row>
    <row r="55" spans="2:5" ht="9.6" customHeight="1">
      <c r="B55" s="287" t="s">
        <v>208</v>
      </c>
      <c r="C55" s="399" t="s">
        <v>223</v>
      </c>
      <c r="D55" s="399"/>
      <c r="E55" s="400"/>
    </row>
    <row r="56" spans="2:5">
      <c r="B56" s="360" t="s">
        <v>632</v>
      </c>
      <c r="C56" s="401"/>
      <c r="D56" s="401"/>
      <c r="E56" s="401"/>
    </row>
    <row r="57" spans="2:5">
      <c r="B57" s="230" t="s">
        <v>631</v>
      </c>
      <c r="C57" s="70"/>
      <c r="D57" s="70"/>
      <c r="E57" s="70"/>
    </row>
    <row r="58" spans="2:5" ht="12.9" customHeight="1">
      <c r="B58" s="401" t="s">
        <v>183</v>
      </c>
      <c r="C58" s="401"/>
      <c r="D58" s="401"/>
      <c r="E58" s="401"/>
    </row>
    <row r="59" spans="2:5">
      <c r="B59" s="410" t="s">
        <v>633</v>
      </c>
      <c r="C59" s="410"/>
      <c r="D59" s="410"/>
      <c r="E59" s="410"/>
    </row>
    <row r="60" spans="2:5" ht="15">
      <c r="B60" s="411"/>
      <c r="C60" s="411"/>
      <c r="D60" s="411"/>
      <c r="E60" s="411"/>
    </row>
  </sheetData>
  <mergeCells count="23">
    <mergeCell ref="B58:E58"/>
    <mergeCell ref="B59:E59"/>
    <mergeCell ref="B60:E60"/>
    <mergeCell ref="C30:E30"/>
    <mergeCell ref="C33:E33"/>
    <mergeCell ref="C36:E36"/>
    <mergeCell ref="C39:E39"/>
    <mergeCell ref="C42:E42"/>
    <mergeCell ref="C45:E45"/>
    <mergeCell ref="B3:B6"/>
    <mergeCell ref="C5:E6"/>
    <mergeCell ref="C55:E55"/>
    <mergeCell ref="C53:E53"/>
    <mergeCell ref="B56:E56"/>
    <mergeCell ref="C3:E3"/>
    <mergeCell ref="C4:E4"/>
    <mergeCell ref="C9:E9"/>
    <mergeCell ref="C12:E12"/>
    <mergeCell ref="C15:E15"/>
    <mergeCell ref="C18:E18"/>
    <mergeCell ref="C21:E21"/>
    <mergeCell ref="C24:E24"/>
    <mergeCell ref="C27:E27"/>
  </mergeCells>
  <printOptions horizontalCentered="1"/>
  <pageMargins left="0.118055555555556" right="0.118055555555556" top="0.235416666666667" bottom="0.118055555555556" header="0.31388888888888899" footer="0.31388888888888899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1"/>
  <sheetViews>
    <sheetView zoomScaleNormal="100" workbookViewId="0">
      <selection activeCell="J19" sqref="J19"/>
    </sheetView>
  </sheetViews>
  <sheetFormatPr defaultColWidth="9" defaultRowHeight="13.2"/>
  <cols>
    <col min="1" max="1" width="16" customWidth="1"/>
    <col min="2" max="13" width="8.6640625" customWidth="1"/>
    <col min="14" max="14" width="9.6640625" customWidth="1"/>
    <col min="15" max="15" width="8.109375" customWidth="1"/>
  </cols>
  <sheetData>
    <row r="1" spans="1:15">
      <c r="A1" s="420" t="s">
        <v>52</v>
      </c>
      <c r="B1" s="421"/>
      <c r="C1" s="421"/>
      <c r="D1" s="422"/>
      <c r="E1" s="422"/>
      <c r="F1" s="422"/>
      <c r="G1" s="422"/>
      <c r="H1" s="422"/>
      <c r="I1" s="422"/>
      <c r="J1" s="422"/>
      <c r="K1" s="422"/>
      <c r="L1" s="422"/>
      <c r="M1" s="422"/>
      <c r="N1" s="422"/>
      <c r="O1" s="423"/>
    </row>
    <row r="2" spans="1:15">
      <c r="A2" s="424" t="s">
        <v>62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6"/>
    </row>
    <row r="3" spans="1:15">
      <c r="A3" s="427" t="s">
        <v>635</v>
      </c>
      <c r="B3" s="428"/>
      <c r="C3" s="428"/>
      <c r="D3" s="428"/>
      <c r="E3" s="428"/>
      <c r="F3" s="428"/>
      <c r="G3" s="428"/>
      <c r="H3" s="428"/>
      <c r="I3" s="428"/>
      <c r="J3" s="428"/>
      <c r="K3" s="428"/>
      <c r="L3" s="428"/>
      <c r="M3" s="428"/>
      <c r="N3" s="428"/>
      <c r="O3" s="429"/>
    </row>
    <row r="4" spans="1:15">
      <c r="A4" s="4"/>
      <c r="B4" s="5"/>
      <c r="C4" s="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25"/>
    </row>
    <row r="5" spans="1:15">
      <c r="A5" s="4"/>
      <c r="B5" s="5"/>
      <c r="C5" s="5"/>
      <c r="D5" s="15"/>
      <c r="E5" s="15"/>
      <c r="F5" s="15"/>
      <c r="G5" s="15"/>
      <c r="H5" s="15"/>
      <c r="I5" s="15"/>
      <c r="J5" s="15"/>
      <c r="K5" s="15"/>
      <c r="L5" s="15"/>
      <c r="M5" s="15"/>
      <c r="N5" s="146" t="s">
        <v>63</v>
      </c>
      <c r="O5" s="147" t="s">
        <v>64</v>
      </c>
    </row>
    <row r="6" spans="1:15">
      <c r="A6" s="112" t="s">
        <v>55</v>
      </c>
      <c r="B6" s="137" t="s">
        <v>654</v>
      </c>
      <c r="C6" s="137" t="s">
        <v>655</v>
      </c>
      <c r="D6" s="137" t="s">
        <v>656</v>
      </c>
      <c r="E6" s="137" t="s">
        <v>657</v>
      </c>
      <c r="F6" s="137" t="s">
        <v>658</v>
      </c>
      <c r="G6" s="137" t="s">
        <v>659</v>
      </c>
      <c r="H6" s="137" t="s">
        <v>660</v>
      </c>
      <c r="I6" s="137" t="s">
        <v>661</v>
      </c>
      <c r="J6" s="137" t="s">
        <v>662</v>
      </c>
      <c r="K6" s="137" t="s">
        <v>663</v>
      </c>
      <c r="L6" s="137" t="s">
        <v>664</v>
      </c>
      <c r="M6" s="137" t="s">
        <v>665</v>
      </c>
      <c r="N6" s="137" t="s">
        <v>65</v>
      </c>
      <c r="O6" s="148" t="s">
        <v>66</v>
      </c>
    </row>
    <row r="7" spans="1:15">
      <c r="A7" s="417" t="s">
        <v>198</v>
      </c>
      <c r="B7" s="6">
        <f>(N7/1)</f>
        <v>25165.787500000002</v>
      </c>
      <c r="C7" s="6"/>
      <c r="D7" s="16"/>
      <c r="E7" s="16"/>
      <c r="F7" s="136"/>
      <c r="G7" s="16"/>
      <c r="H7" s="16"/>
      <c r="I7" s="16"/>
      <c r="J7" s="16"/>
      <c r="K7" s="16"/>
      <c r="L7" s="16"/>
      <c r="M7" s="136"/>
      <c r="N7" s="16">
        <f>SUM(20132.63*1.25)</f>
        <v>25165.787500000002</v>
      </c>
      <c r="O7" s="26">
        <f>SUM(N7/N45)*100</f>
        <v>0.86397998054348091</v>
      </c>
    </row>
    <row r="8" spans="1:15" ht="6" customHeight="1">
      <c r="A8" s="418"/>
      <c r="B8" s="7"/>
      <c r="C8" s="266"/>
      <c r="D8" s="17"/>
      <c r="E8" s="17"/>
      <c r="F8" s="11"/>
      <c r="G8" s="17"/>
      <c r="H8" s="17"/>
      <c r="I8" s="17"/>
      <c r="J8" s="17"/>
      <c r="K8" s="17"/>
      <c r="L8" s="17"/>
      <c r="M8" s="11"/>
      <c r="N8" s="17"/>
      <c r="O8" s="26"/>
    </row>
    <row r="9" spans="1:15" ht="6" customHeight="1">
      <c r="A9" s="419"/>
      <c r="B9" s="8"/>
      <c r="C9" s="9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27"/>
    </row>
    <row r="10" spans="1:15">
      <c r="A10" s="436" t="s">
        <v>203</v>
      </c>
      <c r="B10" s="6">
        <f>(N10/4)</f>
        <v>177209.84375</v>
      </c>
      <c r="C10" s="6">
        <f>(N10/4)</f>
        <v>177209.84375</v>
      </c>
      <c r="D10" s="6">
        <f>(N10/4)</f>
        <v>177209.84375</v>
      </c>
      <c r="E10" s="6">
        <f>(N10/4)</f>
        <v>177209.84375</v>
      </c>
      <c r="F10" s="6"/>
      <c r="G10" s="6"/>
      <c r="H10" s="6"/>
      <c r="I10" s="6"/>
      <c r="J10" s="6"/>
      <c r="K10" s="22"/>
      <c r="L10" s="22"/>
      <c r="M10" s="22"/>
      <c r="N10" s="16">
        <f>SUM((567071.5*1.25))</f>
        <v>708839.375</v>
      </c>
      <c r="O10" s="26">
        <f>SUM(N10/N45)*100</f>
        <v>24.335540043042688</v>
      </c>
    </row>
    <row r="11" spans="1:15" ht="6" customHeight="1">
      <c r="A11" s="437"/>
      <c r="B11" s="12"/>
      <c r="C11" s="12"/>
      <c r="D11" s="12"/>
      <c r="E11" s="12"/>
      <c r="F11" s="11"/>
      <c r="G11" s="11"/>
      <c r="H11" s="11"/>
      <c r="I11" s="11"/>
      <c r="J11" s="11"/>
      <c r="K11" s="17"/>
      <c r="L11" s="17"/>
      <c r="M11" s="17"/>
      <c r="N11" s="17"/>
      <c r="O11" s="26"/>
    </row>
    <row r="12" spans="1:15" ht="6" customHeight="1">
      <c r="A12" s="438"/>
      <c r="B12" s="8"/>
      <c r="C12" s="9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7"/>
    </row>
    <row r="13" spans="1:15" ht="12.75" customHeight="1">
      <c r="A13" s="417" t="s">
        <v>27</v>
      </c>
      <c r="B13" s="10"/>
      <c r="C13" s="6"/>
      <c r="D13" s="140"/>
      <c r="E13" s="6">
        <f>(N13/6)</f>
        <v>46105.481250000004</v>
      </c>
      <c r="F13" s="6">
        <f>(N13/6)</f>
        <v>46105.481250000004</v>
      </c>
      <c r="G13" s="6">
        <f>(N13/6)</f>
        <v>46105.481250000004</v>
      </c>
      <c r="H13" s="6">
        <f>(N13/6)</f>
        <v>46105.481250000004</v>
      </c>
      <c r="I13" s="6">
        <f>(N13/6)</f>
        <v>46105.481250000004</v>
      </c>
      <c r="J13" s="6">
        <f>(N13/6)</f>
        <v>46105.481250000004</v>
      </c>
      <c r="K13" s="6"/>
      <c r="L13" s="6"/>
      <c r="M13" s="6"/>
      <c r="N13" s="16">
        <f>SUM(221306.31*1.25)</f>
        <v>276632.88750000001</v>
      </c>
      <c r="O13" s="26">
        <f>SUM(N13/N45)*100</f>
        <v>9.4972301884030834</v>
      </c>
    </row>
    <row r="14" spans="1:15" ht="6" customHeight="1">
      <c r="A14" s="418"/>
      <c r="B14" s="11"/>
      <c r="C14" s="11"/>
      <c r="D14" s="11"/>
      <c r="E14" s="12"/>
      <c r="F14" s="12"/>
      <c r="G14" s="12"/>
      <c r="H14" s="12"/>
      <c r="I14" s="12"/>
      <c r="J14" s="12"/>
      <c r="K14" s="11"/>
      <c r="L14" s="11"/>
      <c r="M14" s="11"/>
      <c r="N14" s="17"/>
      <c r="O14" s="28"/>
    </row>
    <row r="15" spans="1:15" ht="6" customHeight="1">
      <c r="A15" s="419"/>
      <c r="B15" s="8"/>
      <c r="C15" s="9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7"/>
    </row>
    <row r="16" spans="1:15" ht="12.75" customHeight="1">
      <c r="A16" s="417" t="s">
        <v>636</v>
      </c>
      <c r="B16" s="20"/>
      <c r="C16" s="140"/>
      <c r="D16" s="140"/>
      <c r="E16" s="140">
        <f>(N16/6)</f>
        <v>27219.712499999998</v>
      </c>
      <c r="F16" s="140">
        <f>(N16/6)</f>
        <v>27219.712499999998</v>
      </c>
      <c r="G16" s="140">
        <f>(N16/6)</f>
        <v>27219.712499999998</v>
      </c>
      <c r="H16" s="140">
        <f>(N16/6)</f>
        <v>27219.712499999998</v>
      </c>
      <c r="I16" s="140">
        <f>(N16/6)</f>
        <v>27219.712499999998</v>
      </c>
      <c r="J16" s="140">
        <f>(N16/6)</f>
        <v>27219.712499999998</v>
      </c>
      <c r="K16" s="141"/>
      <c r="L16" s="141"/>
      <c r="M16" s="141"/>
      <c r="N16" s="142">
        <f>SUM(130654.62*1.25)</f>
        <v>163318.27499999999</v>
      </c>
      <c r="O16" s="26">
        <f>SUM(N16/N45)*100</f>
        <v>5.6069662058814913</v>
      </c>
    </row>
    <row r="17" spans="1:15" ht="6" customHeight="1">
      <c r="A17" s="418"/>
      <c r="B17" s="11"/>
      <c r="C17" s="11"/>
      <c r="D17" s="20"/>
      <c r="E17" s="19"/>
      <c r="F17" s="19"/>
      <c r="G17" s="19"/>
      <c r="H17" s="19"/>
      <c r="I17" s="19"/>
      <c r="J17" s="19"/>
      <c r="K17" s="23"/>
      <c r="L17" s="23"/>
      <c r="M17" s="23"/>
      <c r="N17" s="17"/>
      <c r="O17" s="28"/>
    </row>
    <row r="18" spans="1:15" ht="6" customHeight="1">
      <c r="A18" s="419"/>
      <c r="B18" s="8"/>
      <c r="C18" s="9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7"/>
    </row>
    <row r="19" spans="1:15" ht="12.75" customHeight="1">
      <c r="A19" s="417" t="s">
        <v>640</v>
      </c>
      <c r="B19" s="6">
        <f>(N19/2)</f>
        <v>27915.787500000002</v>
      </c>
      <c r="C19" s="6">
        <f>(N19/2)</f>
        <v>27915.787500000002</v>
      </c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6">
        <f>SUM(44665.26*1.25)</f>
        <v>55831.575000000004</v>
      </c>
      <c r="O19" s="26">
        <f>SUM(N19/N45)*100</f>
        <v>1.9167833743415301</v>
      </c>
    </row>
    <row r="20" spans="1:15" ht="6" customHeight="1">
      <c r="A20" s="418"/>
      <c r="B20" s="19"/>
      <c r="C20" s="19"/>
      <c r="D20" s="23"/>
      <c r="E20" s="23"/>
      <c r="F20" s="23"/>
      <c r="G20" s="23"/>
      <c r="H20" s="20"/>
      <c r="I20" s="20"/>
      <c r="J20" s="23"/>
      <c r="K20" s="23"/>
      <c r="L20" s="23"/>
      <c r="M20" s="23"/>
      <c r="N20" s="17"/>
      <c r="O20" s="28"/>
    </row>
    <row r="21" spans="1:15" ht="6" customHeight="1">
      <c r="A21" s="419"/>
      <c r="B21" s="8"/>
      <c r="C21" s="9"/>
      <c r="D21" s="18"/>
      <c r="E21" s="18"/>
      <c r="F21" s="18"/>
      <c r="G21" s="18"/>
      <c r="H21" s="18"/>
      <c r="I21" s="18"/>
      <c r="J21" s="18"/>
      <c r="K21" s="18"/>
      <c r="L21" s="6"/>
      <c r="M21" s="18"/>
      <c r="N21" s="18"/>
      <c r="O21" s="27"/>
    </row>
    <row r="22" spans="1:15">
      <c r="A22" s="417" t="s">
        <v>639</v>
      </c>
      <c r="B22" s="140"/>
      <c r="C22" s="140"/>
      <c r="D22" s="140"/>
      <c r="E22" s="140"/>
      <c r="F22" s="140"/>
      <c r="G22" s="10"/>
      <c r="H22" s="10"/>
      <c r="I22" s="6">
        <f>(N22/2)</f>
        <v>33290.206250000003</v>
      </c>
      <c r="J22" s="6">
        <f>(N22/2)</f>
        <v>33290.206250000003</v>
      </c>
      <c r="K22" s="6"/>
      <c r="L22" s="6"/>
      <c r="M22" s="6"/>
      <c r="N22" s="16">
        <f>SUM(53264.33*1.25)</f>
        <v>66580.412500000006</v>
      </c>
      <c r="O22" s="26">
        <f>SUM(N22/N45)*100</f>
        <v>2.2858074080267481</v>
      </c>
    </row>
    <row r="23" spans="1:15" ht="6" customHeight="1">
      <c r="A23" s="418"/>
      <c r="B23" s="20"/>
      <c r="C23" s="23"/>
      <c r="D23" s="23"/>
      <c r="E23" s="23"/>
      <c r="F23" s="23"/>
      <c r="G23" s="20"/>
      <c r="H23" s="20"/>
      <c r="I23" s="19"/>
      <c r="J23" s="24"/>
      <c r="K23" s="23"/>
      <c r="L23" s="23"/>
      <c r="M23" s="23"/>
      <c r="N23" s="17"/>
      <c r="O23" s="28"/>
    </row>
    <row r="24" spans="1:15" ht="6" customHeight="1">
      <c r="A24" s="419"/>
      <c r="B24" s="8"/>
      <c r="C24" s="9"/>
      <c r="D24" s="143"/>
      <c r="E24" s="143"/>
      <c r="F24" s="143"/>
      <c r="G24" s="18"/>
      <c r="H24" s="18"/>
      <c r="I24" s="18"/>
      <c r="J24" s="18"/>
      <c r="K24" s="18"/>
      <c r="L24" s="18"/>
      <c r="M24" s="18"/>
      <c r="N24" s="18"/>
      <c r="O24" s="27"/>
    </row>
    <row r="25" spans="1:15" s="110" customFormat="1" ht="12.75" customHeight="1">
      <c r="A25" s="417" t="s">
        <v>641</v>
      </c>
      <c r="B25" s="10"/>
      <c r="C25" s="10"/>
      <c r="D25" s="10"/>
      <c r="E25" s="10"/>
      <c r="F25" s="10"/>
      <c r="G25" s="6">
        <f>(N25/3)</f>
        <v>15286.233333333332</v>
      </c>
      <c r="H25" s="6">
        <f>(N25/3)</f>
        <v>15286.233333333332</v>
      </c>
      <c r="I25" s="6">
        <f>(N25/3)</f>
        <v>15286.233333333332</v>
      </c>
      <c r="J25" s="140"/>
      <c r="K25" s="140"/>
      <c r="L25" s="140"/>
      <c r="M25" s="140"/>
      <c r="N25" s="16">
        <f>SUM(36686.96*1.25)</f>
        <v>45858.7</v>
      </c>
      <c r="O25" s="26">
        <f>SUM(N25/N45)*100</f>
        <v>1.5743993202576843</v>
      </c>
    </row>
    <row r="26" spans="1:15" s="110" customFormat="1" ht="6" customHeight="1">
      <c r="A26" s="418"/>
      <c r="B26" s="11"/>
      <c r="C26" s="11"/>
      <c r="D26" s="20"/>
      <c r="E26" s="20"/>
      <c r="F26" s="20"/>
      <c r="G26" s="24"/>
      <c r="H26" s="24"/>
      <c r="I26" s="24"/>
      <c r="J26" s="23"/>
      <c r="K26" s="23"/>
      <c r="L26" s="23"/>
      <c r="M26" s="23"/>
      <c r="N26" s="17"/>
      <c r="O26" s="28"/>
    </row>
    <row r="27" spans="1:15" s="110" customFormat="1" ht="6" customHeight="1">
      <c r="A27" s="419"/>
      <c r="B27" s="8"/>
      <c r="C27" s="9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7"/>
    </row>
    <row r="28" spans="1:15" s="110" customFormat="1" ht="12.75" customHeight="1">
      <c r="A28" s="417" t="s">
        <v>642</v>
      </c>
      <c r="B28" s="10"/>
      <c r="C28" s="140"/>
      <c r="D28" s="140"/>
      <c r="E28" s="6">
        <f>(N28/6)</f>
        <v>103535.8625</v>
      </c>
      <c r="F28" s="6">
        <f>(N28/6)</f>
        <v>103535.8625</v>
      </c>
      <c r="G28" s="6">
        <f>(N28/6)</f>
        <v>103535.8625</v>
      </c>
      <c r="H28" s="6">
        <f>(N28/6)</f>
        <v>103535.8625</v>
      </c>
      <c r="I28" s="6">
        <f>(N28/6)</f>
        <v>103535.8625</v>
      </c>
      <c r="J28" s="6">
        <f>(N28/6)</f>
        <v>103535.8625</v>
      </c>
      <c r="K28" s="140"/>
      <c r="L28" s="140"/>
      <c r="M28" s="140"/>
      <c r="N28" s="16">
        <f>SUM(496972.14*1.25)</f>
        <v>621215.17500000005</v>
      </c>
      <c r="O28" s="26">
        <f>SUM(N28/N45)*100</f>
        <v>21.327267219824339</v>
      </c>
    </row>
    <row r="29" spans="1:15" s="110" customFormat="1" ht="6" customHeight="1">
      <c r="A29" s="418"/>
      <c r="B29" s="11"/>
      <c r="C29" s="23"/>
      <c r="D29" s="23"/>
      <c r="E29" s="24"/>
      <c r="F29" s="24"/>
      <c r="G29" s="24"/>
      <c r="H29" s="24"/>
      <c r="I29" s="24"/>
      <c r="J29" s="24"/>
      <c r="K29" s="23"/>
      <c r="L29" s="23"/>
      <c r="M29" s="23"/>
      <c r="N29" s="17"/>
      <c r="O29" s="28"/>
    </row>
    <row r="30" spans="1:15" s="110" customFormat="1" ht="6" customHeight="1">
      <c r="A30" s="419"/>
      <c r="B30" s="8"/>
      <c r="C30" s="9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27"/>
    </row>
    <row r="31" spans="1:15" ht="12.75" customHeight="1">
      <c r="A31" s="417" t="s">
        <v>643</v>
      </c>
      <c r="B31" s="10"/>
      <c r="C31" s="140"/>
      <c r="D31" s="140"/>
      <c r="E31" s="6"/>
      <c r="F31" s="6">
        <f>(N31/6)</f>
        <v>126643.34583333334</v>
      </c>
      <c r="G31" s="6">
        <f>(N31/6)</f>
        <v>126643.34583333334</v>
      </c>
      <c r="H31" s="6">
        <f>(N31/6)</f>
        <v>126643.34583333334</v>
      </c>
      <c r="I31" s="6">
        <f>(N31/6)</f>
        <v>126643.34583333334</v>
      </c>
      <c r="J31" s="6">
        <f>(N31/6)</f>
        <v>126643.34583333334</v>
      </c>
      <c r="K31" s="6">
        <f>(N31/6)</f>
        <v>126643.34583333334</v>
      </c>
      <c r="L31" s="140"/>
      <c r="M31" s="140"/>
      <c r="N31" s="16">
        <f>SUM(607888.06*1.25)</f>
        <v>759860.07500000007</v>
      </c>
      <c r="O31" s="26">
        <f>SUM(N31/N45)*100</f>
        <v>26.087158719522208</v>
      </c>
    </row>
    <row r="32" spans="1:15" ht="6" customHeight="1">
      <c r="A32" s="418"/>
      <c r="B32" s="11"/>
      <c r="C32" s="23"/>
      <c r="D32" s="23"/>
      <c r="E32" s="23"/>
      <c r="F32" s="24"/>
      <c r="G32" s="24"/>
      <c r="H32" s="24"/>
      <c r="I32" s="24"/>
      <c r="J32" s="24"/>
      <c r="K32" s="24"/>
      <c r="L32" s="23"/>
      <c r="M32" s="23"/>
      <c r="N32" s="17"/>
      <c r="O32" s="28"/>
    </row>
    <row r="33" spans="1:15" ht="6" customHeight="1">
      <c r="A33" s="419"/>
      <c r="B33" s="8"/>
      <c r="C33" s="9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7"/>
    </row>
    <row r="34" spans="1:15" s="110" customFormat="1" ht="12.75" customHeight="1">
      <c r="A34" s="417" t="s">
        <v>644</v>
      </c>
      <c r="B34" s="10"/>
      <c r="C34" s="140"/>
      <c r="D34" s="140"/>
      <c r="E34" s="140"/>
      <c r="F34" s="140"/>
      <c r="G34" s="140"/>
      <c r="H34" s="140"/>
      <c r="I34" s="140"/>
      <c r="J34" s="140"/>
      <c r="K34" s="6">
        <f>(N34/3)</f>
        <v>35472.35</v>
      </c>
      <c r="L34" s="6">
        <f>(N34/3)</f>
        <v>35472.35</v>
      </c>
      <c r="M34" s="6">
        <f>(N34/3)</f>
        <v>35472.35</v>
      </c>
      <c r="N34" s="16">
        <f>SUM(85133.64*1.25)</f>
        <v>106417.05</v>
      </c>
      <c r="O34" s="26">
        <f>SUM(N34/N45)*100</f>
        <v>3.6534601108149163</v>
      </c>
    </row>
    <row r="35" spans="1:15" s="110" customFormat="1" ht="6" customHeight="1">
      <c r="A35" s="418"/>
      <c r="B35" s="11"/>
      <c r="C35" s="23"/>
      <c r="D35" s="23"/>
      <c r="E35" s="23"/>
      <c r="F35" s="23"/>
      <c r="G35" s="23"/>
      <c r="H35" s="23"/>
      <c r="I35" s="23"/>
      <c r="J35" s="23"/>
      <c r="K35" s="24"/>
      <c r="L35" s="24"/>
      <c r="M35" s="24"/>
      <c r="N35" s="17"/>
      <c r="O35" s="28"/>
    </row>
    <row r="36" spans="1:15" s="110" customFormat="1" ht="6" customHeight="1">
      <c r="A36" s="419"/>
      <c r="B36" s="8"/>
      <c r="C36" s="9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27"/>
    </row>
    <row r="37" spans="1:15" s="110" customFormat="1" ht="12.75" customHeight="1">
      <c r="A37" s="417" t="s">
        <v>645</v>
      </c>
      <c r="B37" s="144"/>
      <c r="C37" s="145"/>
      <c r="D37" s="30"/>
      <c r="E37" s="30"/>
      <c r="F37" s="30"/>
      <c r="G37" s="30"/>
      <c r="H37" s="30"/>
      <c r="I37" s="30"/>
      <c r="J37" s="30"/>
      <c r="K37" s="6">
        <f>(N37/3)</f>
        <v>10090.366666666667</v>
      </c>
      <c r="L37" s="6">
        <f>(N37/3)</f>
        <v>10090.366666666667</v>
      </c>
      <c r="M37" s="6">
        <f>(N37/3)</f>
        <v>10090.366666666667</v>
      </c>
      <c r="N37" s="16">
        <f>SUM(24216.88*1.25)</f>
        <v>30271.100000000002</v>
      </c>
      <c r="O37" s="26">
        <f>SUM(N37/N45)*100</f>
        <v>1.0392531681764288</v>
      </c>
    </row>
    <row r="38" spans="1:15" s="110" customFormat="1" ht="6" customHeight="1">
      <c r="A38" s="418"/>
      <c r="B38" s="144"/>
      <c r="C38" s="145"/>
      <c r="D38" s="30"/>
      <c r="E38" s="30"/>
      <c r="F38" s="30"/>
      <c r="G38" s="30"/>
      <c r="H38" s="30"/>
      <c r="I38" s="30"/>
      <c r="J38" s="30"/>
      <c r="K38" s="24"/>
      <c r="L38" s="24"/>
      <c r="M38" s="24"/>
      <c r="N38" s="30"/>
      <c r="O38" s="31"/>
    </row>
    <row r="39" spans="1:15" s="110" customFormat="1" ht="6" customHeight="1">
      <c r="A39" s="419"/>
      <c r="B39" s="144"/>
      <c r="C39" s="145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/>
    </row>
    <row r="40" spans="1:15" s="110" customFormat="1" ht="12.75" customHeight="1">
      <c r="A40" s="417" t="s">
        <v>646</v>
      </c>
      <c r="B40" s="144"/>
      <c r="C40" s="145"/>
      <c r="D40" s="30"/>
      <c r="E40" s="30"/>
      <c r="F40" s="30"/>
      <c r="G40" s="30"/>
      <c r="H40" s="30"/>
      <c r="I40" s="30"/>
      <c r="J40" s="30"/>
      <c r="K40" s="140"/>
      <c r="L40" s="140"/>
      <c r="M40" s="6">
        <f>(N40/1)</f>
        <v>52783.974999999999</v>
      </c>
      <c r="N40" s="16">
        <f>SUM(42227.18*1.25)</f>
        <v>52783.974999999999</v>
      </c>
      <c r="O40" s="26">
        <f>SUM(N40/N45)*100</f>
        <v>1.8121546044806895</v>
      </c>
    </row>
    <row r="41" spans="1:15" s="110" customFormat="1" ht="6" customHeight="1">
      <c r="A41" s="418"/>
      <c r="B41" s="144"/>
      <c r="C41" s="145"/>
      <c r="D41" s="30"/>
      <c r="E41" s="30"/>
      <c r="F41" s="30"/>
      <c r="G41" s="30"/>
      <c r="H41" s="30"/>
      <c r="I41" s="30"/>
      <c r="J41" s="30"/>
      <c r="K41" s="23"/>
      <c r="L41" s="23"/>
      <c r="M41" s="24"/>
      <c r="N41" s="30"/>
      <c r="O41" s="31"/>
    </row>
    <row r="42" spans="1:15" s="110" customFormat="1" ht="6" customHeight="1">
      <c r="A42" s="419"/>
      <c r="B42" s="144"/>
      <c r="C42" s="145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1"/>
    </row>
    <row r="43" spans="1:15">
      <c r="A43" s="431" t="s">
        <v>197</v>
      </c>
      <c r="B43" s="6">
        <f>SUM(B7:B33)</f>
        <v>230291.41875000001</v>
      </c>
      <c r="C43" s="6">
        <f>SUM(C7:C33)</f>
        <v>205125.63125000001</v>
      </c>
      <c r="D43" s="16">
        <f>SUM(D8:D33)</f>
        <v>177209.84375</v>
      </c>
      <c r="E43" s="16">
        <f>SUM(E10:E33)</f>
        <v>354070.9</v>
      </c>
      <c r="F43" s="16">
        <f>SUM(F9:F33)</f>
        <v>303504.40208333335</v>
      </c>
      <c r="G43" s="16">
        <f>SUM(G9:G33)</f>
        <v>318790.63541666669</v>
      </c>
      <c r="H43" s="16">
        <f>SUM(H9:H33)</f>
        <v>318790.63541666669</v>
      </c>
      <c r="I43" s="16">
        <f>SUM(I9:I33)</f>
        <v>352080.84166666667</v>
      </c>
      <c r="J43" s="16">
        <f>SUM(J10:J33)</f>
        <v>336794.60833333334</v>
      </c>
      <c r="K43" s="16">
        <f>SUM(K11:K39)</f>
        <v>172206.0625</v>
      </c>
      <c r="L43" s="16">
        <f>SUM(L11:L40)</f>
        <v>45562.716666666667</v>
      </c>
      <c r="M43" s="16">
        <f>SUM(M11:M41)</f>
        <v>98346.691666666666</v>
      </c>
      <c r="N43" s="16">
        <f>SUM(N7:N42)-0.01</f>
        <v>2912774.3775000004</v>
      </c>
      <c r="O43" s="29"/>
    </row>
    <row r="44" spans="1:15">
      <c r="A44" s="432"/>
      <c r="B44" s="6">
        <f>SUM(B7:B31)/N45</f>
        <v>7.9062566784749183E-2</v>
      </c>
      <c r="C44" s="6">
        <f>SUM(C7:C31)/N45</f>
        <v>7.0422766979314377E-2</v>
      </c>
      <c r="D44" s="6">
        <f>SUM(D9:D32)/N45</f>
        <v>6.0838850107606722E-2</v>
      </c>
      <c r="E44" s="6">
        <f>SUM(E9:E32)/N45</f>
        <v>0.12155795613112158</v>
      </c>
      <c r="F44" s="6">
        <f>SUM(F9:F32)/N45</f>
        <v>0.10419770388938521</v>
      </c>
      <c r="G44" s="6">
        <f>SUM(G9:G32)/N45</f>
        <v>0.10944570162357749</v>
      </c>
      <c r="H44" s="6">
        <f>SUM(H9:H32)/N45</f>
        <v>0.10944570162357749</v>
      </c>
      <c r="I44" s="6">
        <f>SUM(I9:I32)/N45</f>
        <v>0.12087473866371122</v>
      </c>
      <c r="J44" s="6">
        <f>SUM(J9:J32)/N45</f>
        <v>0.11562674092951894</v>
      </c>
      <c r="K44" s="6">
        <f>SUM(K9:K39)/N45</f>
        <v>5.9120975462508156E-2</v>
      </c>
      <c r="L44" s="6">
        <f>SUM(L9:L40)/N45</f>
        <v>1.5642377596637815E-2</v>
      </c>
      <c r="M44" s="6">
        <f>SUM(M9:M42)/N45</f>
        <v>3.3763923641444711E-2</v>
      </c>
      <c r="N44" s="30">
        <f>SUM(B44:M44)</f>
        <v>1.0000000034331529</v>
      </c>
      <c r="O44" s="31">
        <f>SUM(O7:O41)</f>
        <v>100.00000034331529</v>
      </c>
    </row>
    <row r="45" spans="1:15">
      <c r="A45" s="433"/>
      <c r="B45" s="13"/>
      <c r="C45" s="14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>
        <f>SUM(N7:N42)-0.01</f>
        <v>2912774.3775000004</v>
      </c>
      <c r="O45" s="32"/>
    </row>
    <row r="46" spans="1:15">
      <c r="A46" s="434" t="s">
        <v>199</v>
      </c>
      <c r="B46" s="435"/>
      <c r="C46" s="435"/>
      <c r="D46" s="435"/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</row>
    <row r="47" spans="1:15" ht="12.9" customHeight="1">
      <c r="A47" s="430" t="s">
        <v>631</v>
      </c>
      <c r="B47" s="430"/>
      <c r="C47" s="430"/>
      <c r="D47" s="430"/>
      <c r="E47" s="430"/>
      <c r="F47" s="430"/>
      <c r="G47" s="430"/>
      <c r="H47" s="430"/>
      <c r="I47" s="430"/>
      <c r="J47" s="430"/>
      <c r="K47" s="430"/>
      <c r="L47" s="430"/>
      <c r="M47" s="430"/>
      <c r="N47" s="430"/>
      <c r="O47" s="430"/>
    </row>
    <row r="48" spans="1:15" ht="12.9" customHeight="1">
      <c r="A48" s="138" t="s">
        <v>183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39"/>
    </row>
    <row r="49" spans="1:15" ht="12.9" customHeight="1">
      <c r="A49" s="415" t="s">
        <v>619</v>
      </c>
      <c r="B49" s="415"/>
      <c r="C49" s="415"/>
      <c r="D49" s="415"/>
      <c r="E49" s="415"/>
      <c r="F49" s="415"/>
      <c r="G49" s="415"/>
      <c r="H49" s="415"/>
      <c r="I49" s="415"/>
      <c r="J49" s="415"/>
      <c r="K49" s="415"/>
      <c r="L49" s="415"/>
      <c r="M49" s="415"/>
      <c r="N49" s="415"/>
      <c r="O49" s="33"/>
    </row>
    <row r="51" spans="1:15">
      <c r="A51" s="416"/>
      <c r="B51" s="416"/>
      <c r="C51" s="416"/>
      <c r="D51" s="416"/>
      <c r="E51" s="416"/>
      <c r="F51" s="416"/>
      <c r="G51" s="416"/>
      <c r="H51" s="416"/>
      <c r="I51" s="416"/>
      <c r="J51" s="416"/>
      <c r="K51" s="416"/>
      <c r="L51" s="416"/>
      <c r="M51" s="416"/>
      <c r="N51" s="416"/>
    </row>
  </sheetData>
  <mergeCells count="20">
    <mergeCell ref="A1:O1"/>
    <mergeCell ref="A2:O2"/>
    <mergeCell ref="A3:O3"/>
    <mergeCell ref="A47:O47"/>
    <mergeCell ref="A19:A21"/>
    <mergeCell ref="A22:A24"/>
    <mergeCell ref="A31:A33"/>
    <mergeCell ref="A43:A45"/>
    <mergeCell ref="A46:O46"/>
    <mergeCell ref="A34:A36"/>
    <mergeCell ref="A40:A42"/>
    <mergeCell ref="A37:A39"/>
    <mergeCell ref="A7:A9"/>
    <mergeCell ref="A10:A12"/>
    <mergeCell ref="A49:N49"/>
    <mergeCell ref="A51:N51"/>
    <mergeCell ref="A13:A15"/>
    <mergeCell ref="A16:A18"/>
    <mergeCell ref="A25:A27"/>
    <mergeCell ref="A28:A30"/>
  </mergeCells>
  <pageMargins left="0.51180555555555596" right="0.51180555555555596" top="0.78680555555555598" bottom="0.78680555555555598" header="0.31388888888888899" footer="0.3138888888888889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ORÇ</vt:lpstr>
      <vt:lpstr>Planilha</vt:lpstr>
      <vt:lpstr>cronograma</vt:lpstr>
      <vt:lpstr>cronograma!Area_de_impressao</vt:lpstr>
      <vt:lpstr>ORÇ!Area_de_impressao</vt:lpstr>
      <vt:lpstr>Planilha!Area_de_impressao</vt:lpstr>
    </vt:vector>
  </TitlesOfParts>
  <Company>Monte Azul / Trajeto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Usuário</cp:lastModifiedBy>
  <cp:lastPrinted>2020-08-28T16:51:49Z</cp:lastPrinted>
  <dcterms:created xsi:type="dcterms:W3CDTF">2009-08-18T16:39:00Z</dcterms:created>
  <dcterms:modified xsi:type="dcterms:W3CDTF">2020-08-28T16:56:38Z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