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Concorrência\Concorrência 2020\CONCORRÊNCIA 002-2020 - CRECHE DA VILA CORREA - P. 5.466-2020\"/>
    </mc:Choice>
  </mc:AlternateContent>
  <xr:revisionPtr revIDLastSave="0" documentId="8_{DB136C05-2A96-4209-9010-1D7AECD7AD68}" xr6:coauthVersionLast="45" xr6:coauthVersionMax="45" xr10:uidLastSave="{00000000-0000-0000-0000-000000000000}"/>
  <bookViews>
    <workbookView xWindow="-108" yWindow="-108" windowWidth="23256" windowHeight="12576" tabRatio="297" xr2:uid="{00000000-000D-0000-FFFF-FFFF00000000}"/>
  </bookViews>
  <sheets>
    <sheet name="ORÇ" sheetId="1" r:id="rId1"/>
    <sheet name="Planilha1" sheetId="4" r:id="rId2"/>
    <sheet name="cronograma" sheetId="3" r:id="rId3"/>
  </sheets>
  <definedNames>
    <definedName name="_xlnm.Print_Area" localSheetId="2">cronograma!$A$1:$O$57</definedName>
    <definedName name="_xlnm.Print_Area" localSheetId="0">ORÇ!$A$1:$J$579</definedName>
    <definedName name="_xlnm.Print_Area" localSheetId="1">Planilha1!$B$1:$E$62</definedName>
    <definedName name="Excel_BuiltIn_Database">#REF!</definedName>
    <definedName name="Excel_BuiltIn_Database_2">#REF!</definedName>
    <definedName name="_xlnm.Print_Titles" localSheetId="0">ORÇ!$2:$10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52" i="3" l="1"/>
  <c r="N46" i="3" l="1"/>
  <c r="N37" i="3"/>
  <c r="N34" i="3"/>
  <c r="N19" i="3"/>
  <c r="N49" i="3"/>
  <c r="N43" i="3"/>
  <c r="N40" i="3"/>
  <c r="N31" i="3"/>
  <c r="N28" i="3"/>
  <c r="N25" i="3"/>
  <c r="N22" i="3"/>
  <c r="N16" i="3"/>
  <c r="N13" i="3"/>
  <c r="N10" i="3"/>
  <c r="N7" i="3"/>
  <c r="N57" i="3" l="1"/>
  <c r="N55" i="3"/>
  <c r="M49" i="3" l="1"/>
  <c r="M40" i="3"/>
  <c r="M52" i="3"/>
  <c r="E16" i="3"/>
  <c r="O46" i="3" l="1"/>
  <c r="L49" i="3"/>
  <c r="M46" i="3"/>
  <c r="K46" i="3"/>
  <c r="L46" i="3"/>
  <c r="K52" i="3"/>
  <c r="L52" i="3"/>
  <c r="K49" i="3"/>
  <c r="L43" i="3"/>
  <c r="M43" i="3"/>
  <c r="K43" i="3"/>
  <c r="K40" i="3"/>
  <c r="L40" i="3"/>
  <c r="O49" i="3" l="1"/>
  <c r="O43" i="3"/>
  <c r="O40" i="3"/>
  <c r="O52" i="3"/>
  <c r="M37" i="3" l="1"/>
  <c r="L34" i="3"/>
  <c r="M34" i="3"/>
  <c r="K34" i="3"/>
  <c r="I31" i="3"/>
  <c r="G31" i="3"/>
  <c r="E31" i="3"/>
  <c r="C31" i="3"/>
  <c r="J28" i="3"/>
  <c r="G28" i="3"/>
  <c r="M25" i="3"/>
  <c r="B22" i="3"/>
  <c r="C22" i="3"/>
  <c r="C19" i="3"/>
  <c r="D19" i="3"/>
  <c r="B19" i="3"/>
  <c r="I16" i="3"/>
  <c r="G16" i="3"/>
  <c r="G13" i="3"/>
  <c r="E13" i="3"/>
  <c r="C13" i="3"/>
  <c r="D10" i="3"/>
  <c r="B10" i="3"/>
  <c r="E47" i="4" l="1"/>
  <c r="E48" i="4" s="1"/>
  <c r="E53" i="4"/>
  <c r="E54" i="4" s="1"/>
  <c r="E44" i="4"/>
  <c r="E45" i="4" s="1"/>
  <c r="E29" i="4"/>
  <c r="E30" i="4" s="1"/>
  <c r="E41" i="4"/>
  <c r="E42" i="4" s="1"/>
  <c r="E35" i="4"/>
  <c r="E36" i="4" s="1"/>
  <c r="E50" i="4"/>
  <c r="E51" i="4" s="1"/>
  <c r="M55" i="3"/>
  <c r="G55" i="3"/>
  <c r="E32" i="4"/>
  <c r="E33" i="4" s="1"/>
  <c r="E23" i="4"/>
  <c r="E24" i="4" s="1"/>
  <c r="E38" i="4"/>
  <c r="E39" i="4" s="1"/>
  <c r="E17" i="4"/>
  <c r="E18" i="4" s="1"/>
  <c r="E20" i="4"/>
  <c r="E21" i="4" s="1"/>
  <c r="O10" i="3"/>
  <c r="O13" i="3"/>
  <c r="O16" i="3"/>
  <c r="O34" i="3"/>
  <c r="O22" i="3"/>
  <c r="O19" i="3"/>
  <c r="O31" i="3"/>
  <c r="O7" i="3"/>
  <c r="E10" i="3"/>
  <c r="D13" i="3"/>
  <c r="H13" i="3"/>
  <c r="F16" i="3"/>
  <c r="J16" i="3"/>
  <c r="K25" i="3"/>
  <c r="O25" i="3"/>
  <c r="H28" i="3"/>
  <c r="O28" i="3"/>
  <c r="F31" i="3"/>
  <c r="J31" i="3"/>
  <c r="K37" i="3"/>
  <c r="O37" i="3"/>
  <c r="B7" i="3"/>
  <c r="B55" i="3" s="1"/>
  <c r="L25" i="3"/>
  <c r="E28" i="3"/>
  <c r="I28" i="3"/>
  <c r="I55" i="3" s="1"/>
  <c r="L37" i="3"/>
  <c r="C7" i="3"/>
  <c r="C10" i="3"/>
  <c r="F13" i="3"/>
  <c r="H16" i="3"/>
  <c r="F28" i="3"/>
  <c r="D31" i="3"/>
  <c r="H31" i="3"/>
  <c r="E26" i="4" l="1"/>
  <c r="E27" i="4" s="1"/>
  <c r="E11" i="4"/>
  <c r="E12" i="4" s="1"/>
  <c r="E8" i="4"/>
  <c r="D55" i="3"/>
  <c r="E14" i="4"/>
  <c r="E15" i="4" s="1"/>
  <c r="E55" i="3"/>
  <c r="F55" i="3"/>
  <c r="K55" i="3"/>
  <c r="H55" i="3"/>
  <c r="J55" i="3"/>
  <c r="C55" i="3"/>
  <c r="L55" i="3"/>
  <c r="O56" i="3"/>
  <c r="I572" i="1" l="1"/>
  <c r="J573" i="1" s="1"/>
  <c r="J574" i="1" s="1"/>
  <c r="E9" i="4"/>
  <c r="E55" i="4" s="1"/>
  <c r="E56" i="4" s="1"/>
  <c r="E57" i="4" s="1"/>
</calcChain>
</file>

<file path=xl/sharedStrings.xml><?xml version="1.0" encoding="utf-8"?>
<sst xmlns="http://schemas.openxmlformats.org/spreadsheetml/2006/main" count="1196" uniqueCount="688">
  <si>
    <t xml:space="preserve">Processo: </t>
  </si>
  <si>
    <t>MEDIÇÃO:</t>
  </si>
  <si>
    <t>Ferraz de Vasconcelos</t>
  </si>
  <si>
    <t xml:space="preserve">R.:Dom João VI - nº </t>
  </si>
  <si>
    <t>CONTRATO:</t>
  </si>
  <si>
    <t>-</t>
  </si>
  <si>
    <t>CÓDIGO</t>
  </si>
  <si>
    <t>DESCRIÇÃO DOS SERVIÇOS</t>
  </si>
  <si>
    <t>UNID</t>
  </si>
  <si>
    <t>QUANT</t>
  </si>
  <si>
    <t>PREÇO</t>
  </si>
  <si>
    <t xml:space="preserve"> TOTAL</t>
  </si>
  <si>
    <t>1.0</t>
  </si>
  <si>
    <t>SERVIÇOS PRELIMINARES</t>
  </si>
  <si>
    <t>16.06.051</t>
  </si>
  <si>
    <t xml:space="preserve"> CANTEIRO DE OBRAS - LARG 3.30M</t>
  </si>
  <si>
    <t>M2</t>
  </si>
  <si>
    <t>5X3,30M=16,50M2</t>
  </si>
  <si>
    <t>16.30.010</t>
  </si>
  <si>
    <t>TAPUME H=225CM APOIADO NO TERRENO E PINTURA LATEX FACE EXTERNA COM LOGOTIPO</t>
  </si>
  <si>
    <t>72X2,25=162M2</t>
  </si>
  <si>
    <t xml:space="preserve">01.10.001 </t>
  </si>
  <si>
    <t>LOCAÇÃO DE OBRA</t>
  </si>
  <si>
    <t>M</t>
  </si>
  <si>
    <t>Subtotal item</t>
  </si>
  <si>
    <t>FUNDAÇÃO/INFRAESTRUTURA/SUPERESTRUTURA</t>
  </si>
  <si>
    <t xml:space="preserve">16.13.001 </t>
  </si>
  <si>
    <t xml:space="preserve">ESCAVACAO MANUAL - PROFUNDIDADE ATE 1.80 M </t>
  </si>
  <si>
    <t>M3</t>
  </si>
  <si>
    <t xml:space="preserve">02.05.014  </t>
  </si>
  <si>
    <t xml:space="preserve"> CONCRETO DOSADO E LANÇADO FCK=20MPA</t>
  </si>
  <si>
    <t xml:space="preserve">02.04.002 </t>
  </si>
  <si>
    <t>ACO CA 50 (A OU B) FYK= 500 M PA</t>
  </si>
  <si>
    <t>KG</t>
  </si>
  <si>
    <t>Fundação Castelo d'água - Estacas</t>
  </si>
  <si>
    <t>2.0</t>
  </si>
  <si>
    <t>ESTRUTURAS DE CONCRETO</t>
  </si>
  <si>
    <t>Concreto Armado</t>
  </si>
  <si>
    <t>pilares</t>
  </si>
  <si>
    <t>FORMA COMUM DE TÁBUAS DE PINUS</t>
  </si>
  <si>
    <t xml:space="preserve">02.05.018 </t>
  </si>
  <si>
    <t xml:space="preserve"> CONCRETO DOSADO E LANCADO FCK=25MPA</t>
  </si>
  <si>
    <t>m3</t>
  </si>
  <si>
    <t>vigas</t>
  </si>
  <si>
    <t xml:space="preserve">Lajes </t>
  </si>
  <si>
    <t>03.03.005</t>
  </si>
  <si>
    <t>Lajes Pré Fabricadas: fornecimento,  montagem e escoramento</t>
  </si>
  <si>
    <t>Caixas d'água</t>
  </si>
  <si>
    <t>3.0</t>
  </si>
  <si>
    <t>ARQUITETURA E ELEMENTOS DE URBANISMO</t>
  </si>
  <si>
    <t>PAREDES DIVISÓRIAS</t>
  </si>
  <si>
    <t>Alvenaria de bloco cerâmico,</t>
  </si>
  <si>
    <t>Marcação 1ª fiada alvenaria de bloco cerâmico</t>
  </si>
  <si>
    <t>Levante de alvenaria de bloco cerâmico</t>
  </si>
  <si>
    <t>Aperto de alvenaria de bloco cerâmico</t>
  </si>
  <si>
    <t>04.02.014</t>
  </si>
  <si>
    <t>Alvenaria de elementos vazados de concreto (cobogós)</t>
  </si>
  <si>
    <t>VL.08 - DIVISÓRIA DE ACABAMENTO  LAMINADO MELAMÍNICO, MIOLO COLMÉIA - PORTA/BONECA/PAINEL</t>
  </si>
  <si>
    <t>Divisórias em granito-DIVISÓRIA EM ARDÓSIA CINZA - POLIDA 2 LADOS - ESPESSURA 30MM</t>
  </si>
  <si>
    <t>Vergas contínuas no perímetro das edificações 228*0,19*0,30=13m3</t>
  </si>
  <si>
    <t>04.01.059</t>
  </si>
  <si>
    <t>Vergas e contravergas embutidas nas paredes</t>
  </si>
  <si>
    <t>ESQUADRIAS</t>
  </si>
  <si>
    <t>Esquadria de Madeira</t>
  </si>
  <si>
    <t xml:space="preserve">05.01.004 </t>
  </si>
  <si>
    <t xml:space="preserve"> PM-04 PORTA DE MADEIRA SARRAFEADA P/ PINT. BAT. MADEIRA L=82C</t>
  </si>
  <si>
    <t xml:space="preserve">05.01.047 </t>
  </si>
  <si>
    <t>PM-71 PORTA DE MADEIRA SARRAFEADA P/ PINT. BAT. MET. L=82CM</t>
  </si>
  <si>
    <t>05.01.029</t>
  </si>
  <si>
    <t xml:space="preserve"> PM-74 PORTA SARRAFEADO MACIÇO P/BOXES L=62CM-COMPLETA </t>
  </si>
  <si>
    <t xml:space="preserve">05.05.087 </t>
  </si>
  <si>
    <t>GS-04 GUICHE DE SECRETARIA/JANELA DE CORRER</t>
  </si>
  <si>
    <t xml:space="preserve">05.01.014 </t>
  </si>
  <si>
    <t>PM-24 PORTA DE MADEIRA SARRAFEADA P/ PINT. BAT. MADEIRA L=72CM</t>
  </si>
  <si>
    <t xml:space="preserve">05.80.002 </t>
  </si>
  <si>
    <t xml:space="preserve"> PORTA MADEIRA COMPENS LISA COM VISOR </t>
  </si>
  <si>
    <t xml:space="preserve">05.80.005 </t>
  </si>
  <si>
    <t>PORTA TIPO VENEZIANA</t>
  </si>
  <si>
    <t>Esquadria Metálica</t>
  </si>
  <si>
    <t>Portas</t>
  </si>
  <si>
    <t>Portas metálica  80x80cm veneziana  (Castelo D'água)</t>
  </si>
  <si>
    <t>Janelas</t>
  </si>
  <si>
    <t>CP.05 - CAIXILHO EM FERRO PERFILADO - PIVOTANTE-EF-10 pivotante 120 x 30 cm 1,20*0,30*6unid=2,16m2</t>
  </si>
  <si>
    <t>CP.05 - CAIXILHO EM FERRO PERFILADO - PIVOTANTE-EF-11 pivotante 180 x 30 cm-1,80*0,30*15unid=8,10m2</t>
  </si>
  <si>
    <t>CP.05 - CAIXILHO EM FERRO PERFILADO - PIVOTANTE-EF-12 pivotante 90 x 30 cm- 0,90*0,30*2unid = 0,54m2</t>
  </si>
  <si>
    <t>CP.05 - CAIXILHO EM FERRO PERFILADO - PIVOTANTE-EF-13 pivotante 210 x 30 cm- 2,10*0,30*10uunid=6,30m2</t>
  </si>
  <si>
    <t>CP.05 - CAIXILHO EM FERRO PERFILADO - PIVOTANTE-EF-14 pivotante 210 x 60 cm- 2,10*0,60*8unid=10,08m2</t>
  </si>
  <si>
    <t>CP.05 - CAIXILHO EM FERRO PERFILADO - PIVOTANTE-EF-15 pivotante 240 x 30 cm- 2,40*0,30*2unid= 1,44m2</t>
  </si>
  <si>
    <t>CP.05 - CAIXILHO EM FERRO PERFILADO - PIVOTANTE-EF-16 pivotante 300 x 30 cm- 3,00*0,30*2unid=1,80</t>
  </si>
  <si>
    <t>CP.13/22/23 - CAIXILHO EM FERRO PERFILADO - BASCULANTE-EF-17 basculante 50 x 50 cm *14unid=3,50m2</t>
  </si>
  <si>
    <t>CP.17 - CAIXILHO EM FERRO PERFILADO - DE CORRER-EF-18 corrediça 120 x 60 cm*1 unid= 0,72m2</t>
  </si>
  <si>
    <t>CP.17 - CAIXILHO EM FERRO PERFILADO - DE CORRER-EF-19 corrediça 150 x 120 cm*1unid = 1,80m2</t>
  </si>
  <si>
    <t>CP.17 - CAIXILHO EM FERRO PERFILADO - DE CORRER-EF-20 corrediça 120 x 90 cm*2unid= 3,60</t>
  </si>
  <si>
    <t>CP.17 - CAIXILHO EM FERRO PERFILADO - DE CORRER-EF-21 corrediça 180 x 90 cm*1unid=1,62</t>
  </si>
  <si>
    <t>CP.17 - CAIXILHO EM FERRO PERFILADO - DE CORRER-EF-22 corrediça 240 x 90 cm*1unid=2,16m2</t>
  </si>
  <si>
    <t>CP.17 - CAIXILHO EM FERRO PERFILADO - DE CORRER-EF-23 corrediça 240 x 120 cm*2unid=5,76m2</t>
  </si>
  <si>
    <t>CP.17 - CAIXILHO EM FERRO PERFILADO - DE CORRER-EF-24 corrediça 300 x 120 cm*2unid=7,20m2</t>
  </si>
  <si>
    <t>CP.17 - CAIXILHO EM F.PERF.- DE CORRER-EF-25* corrediça 460 x 150 cm *2unid=13,80m2</t>
  </si>
  <si>
    <t>CP.17 - CAIXILHO EM FERRO PERFILADO - DE CORRER-EF-26 corrediça 270 x 160 cm*5unid=21,60m2</t>
  </si>
  <si>
    <t>CP.17 - CAIXILHO EM FERRO PERFILADO - DE CORRER-EF-27 corrediça 360 x 160 cm*4unid=23,04m2</t>
  </si>
  <si>
    <t>CP.17 - CAIXILHO EM FERRO PERFILADO - DE CORRER-EF-28 corrediça 200 x 105 cm*1unid=2,10m2</t>
  </si>
  <si>
    <t xml:space="preserve">07.05.010 </t>
  </si>
  <si>
    <t xml:space="preserve"> VEDACAO LATERAL DE COBERTURA COM TELA DE NYLON </t>
  </si>
  <si>
    <t xml:space="preserve"> Veneziana metálica circular com diamêtro de 120 cm (Castelo D'água)  9 unid= 2*3,1416*0,60²*9=20,35m²</t>
  </si>
  <si>
    <t>Grades e Portões</t>
  </si>
  <si>
    <t>Portões 90X110cm (cobogós)   5*0,9*1,10=4,95M2</t>
  </si>
  <si>
    <t>Portões 90X200cm (cobogós)  0,9*2,0=1,80M2</t>
  </si>
  <si>
    <t>Grades e portões h=210cm</t>
  </si>
  <si>
    <t>Vidros</t>
  </si>
  <si>
    <t>PV6 - Portas de vidro temperado -160x210cm</t>
  </si>
  <si>
    <t>Vidro laminado de fechamento - parte superior dos fundos do pátio central e=10mm (somente em regiões frias)</t>
  </si>
  <si>
    <t>Espelhos 4mm</t>
  </si>
  <si>
    <t>Cobertura</t>
  </si>
  <si>
    <t>Estrutura em madeira para cobertura</t>
  </si>
  <si>
    <t>Telhas de vidro - (sinapi)</t>
  </si>
  <si>
    <t>CALHA EM CHAPA DE AÇO GALVANIZADO N.24 - DESENVOLVIMENTO 50CM</t>
  </si>
  <si>
    <t xml:space="preserve">08.12.034 </t>
  </si>
  <si>
    <t xml:space="preserve"> RUFO EM CHAPA GALVANIZADA N 24 - CORTE 0,50 M</t>
  </si>
  <si>
    <t xml:space="preserve">Impermeabilização </t>
  </si>
  <si>
    <t>11.01.001</t>
  </si>
  <si>
    <t xml:space="preserve">IMPERMEABILIZACAO DE SUB-SOLOS C/ARG CIM-AREIA 1:3 CONTENDO HIDROFUGO  vigas baldrame </t>
  </si>
  <si>
    <t>TINTA BETUMINOSA - INTERIOR DE CALHAS, RUFOS E RINCÕES METÁLICOS- calhas, (piso)</t>
  </si>
  <si>
    <t>11.03.006</t>
  </si>
  <si>
    <t>IMPERMEAB.RES.ELEV C/ARG.POLIM.APLIC.2 D.SEMIFLEXIVEL+4 D.FLEX.INCLUS.TELA ESTRUT.castelo d'água</t>
  </si>
  <si>
    <t xml:space="preserve">11.01.002 </t>
  </si>
  <si>
    <t xml:space="preserve">IMPERMEABILIZACAO C/ARG CIM-AREIA 1:3 HIDR TINTA BETUMINOSA (telhado)  </t>
  </si>
  <si>
    <t>Revestimento Interno</t>
  </si>
  <si>
    <t>Paredes</t>
  </si>
  <si>
    <t xml:space="preserve">12.02.005 </t>
  </si>
  <si>
    <t>Emboço</t>
  </si>
  <si>
    <t xml:space="preserve">12.02.007 </t>
  </si>
  <si>
    <t>Reboco</t>
  </si>
  <si>
    <t xml:space="preserve">12.02.029 </t>
  </si>
  <si>
    <t xml:space="preserve">CERAMICA ESMALTADA 20X20CM C/Rejuntamento </t>
  </si>
  <si>
    <t xml:space="preserve">Teto </t>
  </si>
  <si>
    <t xml:space="preserve">Revestimento externo </t>
  </si>
  <si>
    <t>Paredes e fachadas</t>
  </si>
  <si>
    <t xml:space="preserve">12.01.001 </t>
  </si>
  <si>
    <t>Chapisco externo</t>
  </si>
  <si>
    <t>12.04.050</t>
  </si>
  <si>
    <t xml:space="preserve">CERAMICA ESMALTADA 10X10CM - BRANCO,AREIA,BEGE,OCRE,CINZA C/ REJUNTAMENTO </t>
  </si>
  <si>
    <t xml:space="preserve">Pavimentação </t>
  </si>
  <si>
    <t xml:space="preserve">11.03.010 </t>
  </si>
  <si>
    <t xml:space="preserve">IMPERMEAB.COM TINTA BETUMINOSA (APLICACAO EXTERNA) </t>
  </si>
  <si>
    <t>REGULARIZAÇÃO COM ARGAMASSA DE CIMENTO E AREIA - TRAÇO 1:3, ESPESSURA MÉDIA 30MM</t>
  </si>
  <si>
    <t>PISO DE CONCRETO INTERTRAVADO, ESPESSURA 6CM</t>
  </si>
  <si>
    <t>13.02.100</t>
  </si>
  <si>
    <t>CERAMICA ESMALT.ANTIDER. ABSOR. 3% A 8% PEI 4/5 COEF.ATR. MIN.0,4 EXCL.PAD.CRECHE C/ REJUNT.</t>
  </si>
  <si>
    <t xml:space="preserve">16.02.090 </t>
  </si>
  <si>
    <t xml:space="preserve"> CIMENTADO DESEMPENADO COM JUNTA SECA E=3,5CM INCL ARG REG </t>
  </si>
  <si>
    <t xml:space="preserve">13.02.034 </t>
  </si>
  <si>
    <t xml:space="preserve"> GRANILITE CINZA / CIMENTO COMUM 8MM C/ POLIMENTO </t>
  </si>
  <si>
    <t>HC.01 - CANALETA DE CONCRETO DE A.P.P/TAMPA/GRELHA DE CONCRETO OU FERRO L=30CM</t>
  </si>
  <si>
    <t>SOLEIRAS, RODAPÉS E PEITORIS</t>
  </si>
  <si>
    <t>SOLEIRA PARA PORTA EM GRANITO CINZA SEM POLIMENTO (FOSCO)</t>
  </si>
  <si>
    <t>13.05.100</t>
  </si>
  <si>
    <t>RODAPE CERAMICA ANTIDERRAP.ALTURA 7CM (MONOQUEIMA) PADRAO CRECHE C/ REJUNTAMENTO</t>
  </si>
  <si>
    <t>GUARNIÇÃO OU MOLDURA DE MADEIRA - 10,0CM</t>
  </si>
  <si>
    <t>PINTURA</t>
  </si>
  <si>
    <t>Paredes internas</t>
  </si>
  <si>
    <t>TINTA ACRÍLICA - CONCRETO OU REBOCO SEM MASSA CORRIDA</t>
  </si>
  <si>
    <t>TINTA PVA (LÁTEX) - REBOCO COM MASSA CORRIDA</t>
  </si>
  <si>
    <t>Paredes externas</t>
  </si>
  <si>
    <t>Tetos</t>
  </si>
  <si>
    <t>Outros</t>
  </si>
  <si>
    <t>ESMALTE SINTÉTICO - ESQUADRIAS E PEÇAS DE MARCENARIA, SEM EMASSAMENTO</t>
  </si>
  <si>
    <t>VERNIZ A BASE DE POLIURETANO TIPO "MARÍTIMO" - ESQUADRIAS E PEÇAS DE MARCENARIA</t>
  </si>
  <si>
    <t>ESMALTE SINTÉTICO - ESQUADRIAS E PEÇAS DE SERRALHERIA</t>
  </si>
  <si>
    <t>SERVIÇOS COMPLEMENTARES</t>
  </si>
  <si>
    <t xml:space="preserve">TAMPO PARA BANCADA ÚMIDA - GRANITO CINZA ANDORINHA - ESPESSURA 2CM- </t>
  </si>
  <si>
    <t xml:space="preserve">Armários e escaninhos em granito Cinza Andorinha (A-01 ao  A-09) - </t>
  </si>
  <si>
    <t xml:space="preserve">05.05.064 </t>
  </si>
  <si>
    <t>Prateleiras em granito Cinza Andorinha</t>
  </si>
  <si>
    <t>Rodamão em granito h=10cm Cinza Andorinha</t>
  </si>
  <si>
    <t>Acabamento de bordas em bancadas e balcões de Cinza Andorinha</t>
  </si>
  <si>
    <t>Acabamento de armários e escaninhos de Cinza Andorinha</t>
  </si>
  <si>
    <t>Acabamento de prateleiras de Cinza Andorinha</t>
  </si>
  <si>
    <t>Acabamento de lavatórios  Cinza Andorinha</t>
  </si>
  <si>
    <t>DP.05-CORRIMÃO EM TUBO GALVANIZADO C/GUARDA CORPO-Guarda-corpos met.castelo d'água h=120cm -</t>
  </si>
  <si>
    <t xml:space="preserve">06.03.020 </t>
  </si>
  <si>
    <t>Escadas metálicas do castelo d'água com proteção c/ Plataforma metalica de transição</t>
  </si>
  <si>
    <t>cotação</t>
  </si>
  <si>
    <t>Banco Articulado para Banho em Aço Inox Polido 70 x 45 cm -americanas</t>
  </si>
  <si>
    <t>CJ</t>
  </si>
  <si>
    <t>BARRA DE APOIO PARA DEFICIENTES L=80 CM (BARRAS COM DIÂMETRO ENTRE 3,0 E 4,5CM)</t>
  </si>
  <si>
    <t>Barras 45 cm para PNE</t>
  </si>
  <si>
    <t>IC.01-BANCO DE CONCRETO POLIDO COM PINTURA EM POLIURETANO-</t>
  </si>
  <si>
    <t>IC.03 - BANCO EM CONCRETO APARENTE - L=40CM</t>
  </si>
  <si>
    <t>IP.03 - PLATAFORMA COM 3 MASTROS DE BANDEIRA H.LIVRE=7,00M</t>
  </si>
  <si>
    <t>05.80.044</t>
  </si>
  <si>
    <t xml:space="preserve"> LOUSA QUADRICULADA L=2.55M MOD. LG-02</t>
  </si>
  <si>
    <t xml:space="preserve">06.03.003 </t>
  </si>
  <si>
    <t xml:space="preserve"> AF-01 ALCAPAO PARA LAJE DE FORRO </t>
  </si>
  <si>
    <t>4.0</t>
  </si>
  <si>
    <t>INSTALAÇÕES HIDRÁULICAS E SANITÁRIAS</t>
  </si>
  <si>
    <t>ÁGUA FRIA</t>
  </si>
  <si>
    <t>TUBULAÇÕES E CONEXÕES DE PVC RÍGIDO</t>
  </si>
  <si>
    <t>Tubos</t>
  </si>
  <si>
    <t>TUBO DE PVC RÍGIDO, SOLDÁVEL (LINHA ÁGUA) - 25MM (3/4")</t>
  </si>
  <si>
    <t>TUBO DE PVC RÍGIDO, SOLDÁVEL (LINHA ÁGUA) - 32MM (1")</t>
  </si>
  <si>
    <t>TUBO DE PVC RÍGIDO, SOLDÁVEL (LINHA ÁGUA) - 50MM (1 1/2")</t>
  </si>
  <si>
    <t>TUBO DE PVC RÍGIDO, SOLDÁVEL (LINHA ÁGUA) - 60MM (2")</t>
  </si>
  <si>
    <t>TUBO DE PVC RÍGIDO, SOLDÁVEL (LINHA ÁGUA) - 85MM (3")</t>
  </si>
  <si>
    <t>Adaptadores</t>
  </si>
  <si>
    <t>Adaptador PVC soldável com flanges livres, diâmetro 25x3/4"</t>
  </si>
  <si>
    <t>Adaptador PVC soldável com flanges livres, diâmetro 32x1"</t>
  </si>
  <si>
    <t>Adaptador PVC soldável com flanges livres, diâmetro 50x1.1/2"</t>
  </si>
  <si>
    <t>Adaptador PVC soldável com flanges livres, diâmetro 85x3"</t>
  </si>
  <si>
    <t>Buchas de redução</t>
  </si>
  <si>
    <t>Joelhos</t>
  </si>
  <si>
    <t xml:space="preserve">Luvas </t>
  </si>
  <si>
    <t>Luva de PVC soldável diâmetro 32mm</t>
  </si>
  <si>
    <t>Luva de PVC soldável diâmetro 60mm</t>
  </si>
  <si>
    <t>Luva de PVC soldável diâmetro 85mm</t>
  </si>
  <si>
    <t>Luva de redução de PVC soldável com rosca diâmetro 25x1/2"</t>
  </si>
  <si>
    <t>Tê</t>
  </si>
  <si>
    <t>União</t>
  </si>
  <si>
    <t>Plugue</t>
  </si>
  <si>
    <t>cec -cotação</t>
  </si>
  <si>
    <t>Plugue de PVC com rosca diâmetro 1/2"</t>
  </si>
  <si>
    <t>Plugue de PVC com rosca diâmetro 3/4"</t>
  </si>
  <si>
    <t>Plugue de PVC com rosca diâmetro 1.1/4"</t>
  </si>
  <si>
    <t>5.0</t>
  </si>
  <si>
    <t>APARELHOS E ACESSÓRIOS SANITÁRIOS</t>
  </si>
  <si>
    <t>LAVATÓRIO DE LOUÇA BRANCA, SEM COLUNA, CAPACIDADE MÍNIMA 5L, EXCLUSIVE TORNEIRA</t>
  </si>
  <si>
    <t xml:space="preserve"> SINAPI - CUBA DE EMBUTIR OVAL EM LOUÇA BRANCA, 35 X 50CM OU EQUIVALENTE - FORN. E INST.</t>
  </si>
  <si>
    <t xml:space="preserve">SINAPI-CUBA DE EMBUTIR OVAL EM LOUÇA BRANCA, 35 X 50CM OU EQUIVALENTE </t>
  </si>
  <si>
    <t>BACIA SANITÁRIA INFANTIL SIFONADA, DE LOUÇA BRANCA</t>
  </si>
  <si>
    <t>BACIA SANITÁRIA SIFONADA, DE LOUÇA BRANCA</t>
  </si>
  <si>
    <t>BACIA SANITÁRIA ALTEADA PARA PORTADORES DE DEFICIÊNCIA FÍSICA</t>
  </si>
  <si>
    <t>CUBA SIMPLES DE AÇO INOXIDÁVEL CHAPA 20 - 500X400X250MM</t>
  </si>
  <si>
    <t>CUBA SIMPLES DE AÇO INOXIDÁVEL CHAPA 20 - 500X400X150MM</t>
  </si>
  <si>
    <t>CUBA SIMPLES DE AÇO INOXIDÁVEL CHAPA 20 - 500X400X200MM</t>
  </si>
  <si>
    <t>08.84.058</t>
  </si>
  <si>
    <t>CUBA DUPLA ACO INOX(304) CHAPA 22 835X340X140MM - SEM PERTENCES -FDE</t>
  </si>
  <si>
    <t>08.84.076</t>
  </si>
  <si>
    <t>VALVULA DE METAL CROMADO DE 1 1/2"</t>
  </si>
  <si>
    <t>08.82.041</t>
  </si>
  <si>
    <t xml:space="preserve"> SIFAO METALICO TIPO COPO DN 1 1/2 X 1 1/2"</t>
  </si>
  <si>
    <t>BICA ALTA ARTICULÁVEL DE MESA - 1/2"</t>
  </si>
  <si>
    <t>TORNEIRA DE ACIONAMENTO RESTRITO DE PAREDE</t>
  </si>
  <si>
    <t xml:space="preserve">TORNEIRA CROMADA TUBO MÓVEL, DE MESA, 1/2" OU 3/4", SINAPI </t>
  </si>
  <si>
    <t>08.17.084</t>
  </si>
  <si>
    <t xml:space="preserve"> TORNEIRA ELETRICA  - ELETROD. PVC Ø 25MM AMARELO. -FDE</t>
  </si>
  <si>
    <t>TORNEIRA DE PRESSÃO PARA USO GERAL, METAL CROMADO - 1/2"</t>
  </si>
  <si>
    <t>08.17.081</t>
  </si>
  <si>
    <t xml:space="preserve">TJ-03 TORNEIRA DE JARDIM - FDE </t>
  </si>
  <si>
    <t>TORNEIRA DE BÓIA, DE LATÃO - 1"</t>
  </si>
  <si>
    <t>REGISTRO DE PRESSÃO, METAL CROMADO - 3/4"</t>
  </si>
  <si>
    <t>REGISTRO DE GAVETA, METAL AMARELO - 3/4</t>
  </si>
  <si>
    <t>REGISTRO DE GAVETA, METAL AMARELO - 1"</t>
  </si>
  <si>
    <t>REGISTRO DE GAVETA, METAL AMARELO - 1 1/2"</t>
  </si>
  <si>
    <t>REGISTRO DE GAVETA, METAL AMARELO - 3"</t>
  </si>
  <si>
    <t>REGISTRO DE GAVETA, METAL CROMADO - 3/4"</t>
  </si>
  <si>
    <t>REGISTRO DE GAVETA, METAL CROMADO - 1"</t>
  </si>
  <si>
    <t>REGISTRO DE GAVETA, METAL CROMADO - 1 1/2"</t>
  </si>
  <si>
    <t>TUBO DE LIGAÇÃO FLEXÍVEL, METAL CROMADO - 1/2"X30/40CM</t>
  </si>
  <si>
    <t>CHUVEIRO DUCHA MODELO JET-SET METÁLICA OU SIMILAR</t>
  </si>
  <si>
    <t>DUCHA HIGIÊNICA FLEXÍVEL SEM REGISTRO DE PAREDE</t>
  </si>
  <si>
    <t>CHUVEIRO ELÉTRICO AUTOMÁTICO, CORPO EM PVC CROMADO - 220V-2800/4400W</t>
  </si>
  <si>
    <t>VÁLVULA DE DESCARGA COM DUPLO ACIONAMENTO</t>
  </si>
  <si>
    <t>CAIXA D'ÁGUA DE FIBRA DE VIDRO - 1500 LITROS</t>
  </si>
  <si>
    <t>TUBO DE PVC RÍGIDO, PONTA E BOLSA (LINHA ESGOTO) - 40MM (1 1/2")  23*0,80=18,40m</t>
  </si>
  <si>
    <t xml:space="preserve">08.14.037 </t>
  </si>
  <si>
    <t>VALVULA DE RETENCAO DE PE COM CRIVO DE BRONZE DE 1.1/2"</t>
  </si>
  <si>
    <t>08.14.016</t>
  </si>
  <si>
    <t>VALVULA DE RETENCAO HORIZONTAL DE BRONZE DE 1"</t>
  </si>
  <si>
    <t>CAIXA DE GORDURA, ALVENARIA DE TIJOLOS MACIÇOS COMUNS - 60X60CM</t>
  </si>
  <si>
    <t xml:space="preserve">16.85.049 </t>
  </si>
  <si>
    <t>ABRIGO DE POCO EM ALVENARIA DE 1,00X1,00X0,60 M C/ TAMPA METALIC -PARA BOMBA</t>
  </si>
  <si>
    <t>COTAÇÃO</t>
  </si>
  <si>
    <t xml:space="preserve">Tampão 60X60Cm Articulado Leve Em Ff  </t>
  </si>
  <si>
    <t xml:space="preserve">COTAÇÃO </t>
  </si>
  <si>
    <t xml:space="preserve">Tampão T Ferro Fundido 40x40cm Abrazilian -LEROY MERLIN </t>
  </si>
  <si>
    <t>SABONETEIRA PARA SABÃO LÍQUIDO</t>
  </si>
  <si>
    <t>PORTA TOALHA DE PAPEL INTER FOLHAS</t>
  </si>
  <si>
    <t>08.16.051</t>
  </si>
  <si>
    <t>SABONETEIRA DE LOUCA BRANCA DE 15X15 CM</t>
  </si>
  <si>
    <t>6.0</t>
  </si>
  <si>
    <t>EQUIPAMENTOS</t>
  </si>
  <si>
    <t>CONJUNTO MOTOR-BOMBA - ATÉ 2HP</t>
  </si>
  <si>
    <t xml:space="preserve">09.05.069 </t>
  </si>
  <si>
    <t xml:space="preserve"> INTERRUPTOR TIPO AUTOMÁTICO DE BÓIA </t>
  </si>
  <si>
    <t>7.0</t>
  </si>
  <si>
    <t>TUBULAÇÕES E CONEXÕES DE FERRO GALVANIZADO</t>
  </si>
  <si>
    <t>TUBO DE AÇO GALVANIZADO, CLASSE LEVE I (LINHA ÁGUA) - 3/4"</t>
  </si>
  <si>
    <t>TUBO DE AÇO GALVANIZADO, CLASSE LEVE I (LINHA ÁGUA) - 1"</t>
  </si>
  <si>
    <t>TUBO DE AÇO GALVANIZADO, CLASSE LEVE I (LINHA ÁGUA) - 1 1/2"</t>
  </si>
  <si>
    <t>TUBO DE AÇO GALVANIZADO, CLASSE LEVE I (LINHA ÁGUA) - 3"</t>
  </si>
  <si>
    <t>Bucha de redução</t>
  </si>
  <si>
    <t>Joelho</t>
  </si>
  <si>
    <t>Luva</t>
  </si>
  <si>
    <t>União FG roscável MF, diâmetro 1"</t>
  </si>
  <si>
    <t>União FG roscável MF, diâmetro 1.1/2"</t>
  </si>
  <si>
    <t>Niple</t>
  </si>
  <si>
    <t>Niple FG roscável diâmetro 1"</t>
  </si>
  <si>
    <t>8.0</t>
  </si>
  <si>
    <t>DRENAGEM DE ÁGUAS PLUVIAIS</t>
  </si>
  <si>
    <t>TUBULAÇÕES E CONEXÕES DE PVC</t>
  </si>
  <si>
    <t xml:space="preserve">08.11.053 </t>
  </si>
  <si>
    <t>TUBO DE PVC REFORÇADO "SR" JUNTA ELÁSTICA DN 100 INCL CONEXÕES</t>
  </si>
  <si>
    <t>08.11.054</t>
  </si>
  <si>
    <t>TUBO DE PVC REFORÇADO "SR" JUNTA ELÁSTICA DN 150 INCL CONEXÕES</t>
  </si>
  <si>
    <t>TUBO DE PVC RÍGIDO, PONTA E BOLSA (LINHA ESGOTO) - 150MM (6")</t>
  </si>
  <si>
    <t>TUBO DE PVC RÍGIDO, PONTA E BOLSA (LINHA ESGOTO) - 200MM (8")</t>
  </si>
  <si>
    <t>FORNECIMENTO E ASSENT. DE TUBO EM POLIET.DE ALTA RESIST. PEAD, COR PRETA, C/ DN 300MM- INFRA</t>
  </si>
  <si>
    <t>Curva</t>
  </si>
  <si>
    <t xml:space="preserve">Joelho 45 graus de PVC esgoto série R, com anel de borracha, Ø150mm </t>
  </si>
  <si>
    <t>Joelho 90 graus de PVC esgoto série R, com anel de borracha, Ø150mm</t>
  </si>
  <si>
    <t>Luva de PVC esgoto, série R, com anel de borracha, Ø100mm</t>
  </si>
  <si>
    <t>Luva de PVC esgoto, série R, com anel de borracha, Ø150mm</t>
  </si>
  <si>
    <t>Luva de PVC esgoto, tipo Vinilfort ou equivalente, com junta elástica integrada, Ø100mm</t>
  </si>
  <si>
    <t>Luva de PVC esgoto, tipo Vinilfort ou equivalente, com junta elástica integrada, Ø150mm</t>
  </si>
  <si>
    <t>Luva de PVC esgoto, tipo Vinilfort ou equivalente, com junta elástica integrada, Ø200mm</t>
  </si>
  <si>
    <t>Luva de PVC esgoto, tipo Vinilfort ou equivalente, com junta elástica integrada, Ø250mm</t>
  </si>
  <si>
    <t>Luva de PVC esgoto, tipo Vinilfort ou equivalente, com junta elástica integrada, Ø300mm</t>
  </si>
  <si>
    <t>9.0</t>
  </si>
  <si>
    <t>ACESSÓRIOS</t>
  </si>
  <si>
    <t>Ralo hemisférico</t>
  </si>
  <si>
    <t>Ralo hemisférico (formato abacaxi) de ferro fundido, Ø150mm</t>
  </si>
  <si>
    <t>Ralo hemisférico (formato abacaxi) de ferro fundido, Ø100mm</t>
  </si>
  <si>
    <t>Caixa de passagem</t>
  </si>
  <si>
    <t>CAIXA DE LIGAÇÃO OU INSPEÇÃO - LASTRO DE CONCRETO (FUNDO) 60X60X0,10=0,036*9UNID=0,324</t>
  </si>
  <si>
    <t>CAIXA DE LIGAÇÃO OU INSPEÇÃO - ESCAVAÇÃO E APILOAMENTO - 60X60X1,00=0,36*9UNID=3,24</t>
  </si>
  <si>
    <t>CAIXA DE LIGAÇÃO OU INSPEÇÃO - ALVENARIA DE 1/2 TIJOLO, REVESTIDA- 0,60*0,60*4=1,44*9=12,96</t>
  </si>
  <si>
    <t>CAIXA DE LIGAÇÃO OU INSPEÇÃO - TAMPA DE CONCRETO  - 0,60*0,60*9UNID=3,24M2</t>
  </si>
  <si>
    <t>CAIXA DE PASSAGEM EM ALVENARIA - ESCAVAÇÃO E APILOAMENTO -0,40*0,40*1,00=0,16*5UNID</t>
  </si>
  <si>
    <t>CAIXA DE PASSAGEM EM ALVENARIA - LASTRO DE CONCRETO (FUNDO) - 0,40*0,40*0,10=0,016*5=0,08</t>
  </si>
  <si>
    <t>GRELHA DE FERRO PERFILADO PARA CANALETAS A CÉU ABERTO - 40CM 0,40*5=2,0M</t>
  </si>
  <si>
    <t>CAIXA DE PASSAGEM EM ALVENARIA - ESCAVAÇÃO E APILOAMENTO -0,40*0,40*0,50=0,08*2 UNID= 0,16</t>
  </si>
  <si>
    <t>LASTRO DE BRITA  - 0,40*0,40*0,50=0,08*2UNID=0,16</t>
  </si>
  <si>
    <t>Poço de visita</t>
  </si>
  <si>
    <t>POÇO DE VISITA TIPO 1 - 1,40 X 1,40 X 1,40M</t>
  </si>
  <si>
    <t>CAIXA DE PASSAGEM EM ALVENARIA - TAMPA DE CONCRETO - Ø0,60= AREA = 0,28</t>
  </si>
  <si>
    <t>Tampa para inspeção</t>
  </si>
  <si>
    <t>Chapa de aço galvanizado aparafusável, 15x15cm, para inspeção em alvenaria -SUB-ITEM  - 54840</t>
  </si>
  <si>
    <t>Grelha</t>
  </si>
  <si>
    <t>HV.24 - CANALETA DE ALVENARIA PARA GRELHA DE FERRO  L=20CM</t>
  </si>
  <si>
    <t>CALHA EM PVC COM 125 ≤ DIÂM. ≤ 150MM</t>
  </si>
  <si>
    <t>10.0</t>
  </si>
  <si>
    <t>ESGOTOS SANITÁRIOS</t>
  </si>
  <si>
    <t>TUBOS E CONEXÕES DE PVC</t>
  </si>
  <si>
    <t xml:space="preserve">TUBO DE PVC RÍGIDO, PONTA E BOLSA (LINHA ESGOTO) - 150MM (6") - </t>
  </si>
  <si>
    <t>TUBO DE PVC RÍGIDO, PONTA E BOLSA (LINHA ESGOTO) - 100MM (4")</t>
  </si>
  <si>
    <t xml:space="preserve">TUBO DE PVC RÍGIDO, PONTA E BOLSA (LINHA ESGOTO) - 75MM (3") - </t>
  </si>
  <si>
    <t>TUBO DE PVC RÍGIDO, PONTA E BOLSA (LINHA ESGOTO) - 50MM (2")</t>
  </si>
  <si>
    <t>TUBO DE PVC RÍGIDO, PONTA E BOLSA (LINHA ESGOTO) - 40MM (1 1/2")</t>
  </si>
  <si>
    <t>11.0</t>
  </si>
  <si>
    <t>Caixa sifonada</t>
  </si>
  <si>
    <t>CAIXA SIFONADA DE PVC RÍGIDO 250X230X75MM</t>
  </si>
  <si>
    <t>CAIXA SIFONADA DE PVC RÍGIDO - 150X150MM</t>
  </si>
  <si>
    <t>Ralo seco</t>
  </si>
  <si>
    <t>RALO SECO DE PVC RÍGIDO, COM SAÍDA SOLDADA DE 40MM - DIÂMETRO 100MM</t>
  </si>
  <si>
    <t>GRELHA REDONDA EM AÇO INOX - 150MM -SUB-ITEM 75641</t>
  </si>
  <si>
    <t>GRELHA REDONDA EM AÇO INOX - 100MM -SUB-ITEM 75638</t>
  </si>
  <si>
    <t>CAIXA SIFONADA PVC RÍGIDO - MED. (250X230X75)MM                  -75248</t>
  </si>
  <si>
    <t>GRELHA REDONDA EM AÇO INOX - 100MM - 75638</t>
  </si>
  <si>
    <t>TAMPA CEGA REDONDA DE ALUMÍNIO - 250MM - 75636</t>
  </si>
  <si>
    <t>Caixa de gordura</t>
  </si>
  <si>
    <t>Caixa de inspeção em alvenaria</t>
  </si>
  <si>
    <t>CAIXA DE LIGAÇÃO OU INSPEÇÃO - ESCAVAÇÃO E APILOAMENTO - 60X60X1,00=0,36*11UNID=3,96</t>
  </si>
  <si>
    <t>CAIXA DE LIGAÇÃO OU INSPEÇÃO - LASTRO DE CONCRETO (FUNDO) 60X60X0,10=0,036*11UNID=0,396</t>
  </si>
  <si>
    <t>CAIXA DE LIGAÇÃO OU INSPEÇÃO - ALVENARIA DE 1/2 TIJOLO, REVESTIDA- 0,60*0,60*4=1,44*11=15,84</t>
  </si>
  <si>
    <t>CAIXA DE LIGAÇÃO OU INSPEÇÃO - TAMPA DE CONCRETO  - 0,60*0,60*11UNID=3,96M2</t>
  </si>
  <si>
    <t>CAIXA DE LIGAÇÃO OU INSPEÇÃO - ESCAVAÇÃO E APILOAMENTO - 80X80X1,00=0,64*2UNID=1,28</t>
  </si>
  <si>
    <t>CAIXA DE LIGAÇÃO OU INSPEÇÃO - ALVENARIA DE 1/2 TIJOLO, REVESTIDA- 0,80*0,80*4=2,56*2=5,12</t>
  </si>
  <si>
    <t>CAIXA DE LIGAÇÃO OU INSPEÇÃO - TAMPA DE CONCRETO  - 0,80*0,80*2UNID=1,28M2</t>
  </si>
  <si>
    <t>FORNECIMENTO DE TAMPÃO DE FERRO FUNDIDO DÚCTIL CLASSE MÍNIMA 400 (40T) D=600MM - NBR 10160 ARTICULADO - P/ GAL. ÁGUAS PLUV.</t>
  </si>
  <si>
    <t>12.0</t>
  </si>
  <si>
    <t>INSTALAÇÕES ELÉTRICAS E ELETRÔNICAS</t>
  </si>
  <si>
    <t>INSTALAÇÕES ELÉTRICAS</t>
  </si>
  <si>
    <t>HASTE DE ATERRAMENTO</t>
  </si>
  <si>
    <t>ATERRAMENTO DE QUADROS, EXCLUSIVE CABO</t>
  </si>
  <si>
    <t>CABO DE COBRE NÚ, PARA ATERRAMENTO - 10,00MM2</t>
  </si>
  <si>
    <t>CAIXA DE INSPEÇÃO DE ATERRAMENTO TIPO EMBUTIR COM TAMPA E ALÇA</t>
  </si>
  <si>
    <t>CORDOALHA DE COBRE NÙ</t>
  </si>
  <si>
    <t>CORDOALHA DE COBRE NÙ 50mm2</t>
  </si>
  <si>
    <t>m</t>
  </si>
  <si>
    <t>CORDOALHA DE COBRE NÙ 35mm2</t>
  </si>
  <si>
    <t>QUADRO DE FORÇA</t>
  </si>
  <si>
    <t>CENTRO DE DISTRIBUIÇÃO DE ILUMINAÇÃO E TOMADAS</t>
  </si>
  <si>
    <t>QUADRO DE DISTRIBUIÇÃO EM CHAPA METÁLICA - PARA ATÉ 24 DISJUNTORES</t>
  </si>
  <si>
    <t>QUADRO DE DISTRIBUIÇÃO EM CHAPA METÁLICA - PARA ATÉ 70 DISJUNTORES</t>
  </si>
  <si>
    <t>ELETRODUTOS E ACESSÓRIOS</t>
  </si>
  <si>
    <t>ELETRODUTO DE AÇO GALVANIZADO ELETROLÍTICO, TIPO LEVE I - 3/4"</t>
  </si>
  <si>
    <t>ELETRODUTO DE PVC CORRUGADO REFORÇADO, ANTICHAMA - 25MM (3/4")</t>
  </si>
  <si>
    <r>
      <rPr>
        <sz val="8"/>
        <rFont val="Arial"/>
        <charset val="134"/>
      </rPr>
      <t>ELETRODUTO FLEXÍVEL CORRUGADO REFORÇADO, PVC, DN 32 MM (1") -</t>
    </r>
    <r>
      <rPr>
        <b/>
        <sz val="8"/>
        <rFont val="Arial"/>
        <charset val="134"/>
      </rPr>
      <t>SINAPI</t>
    </r>
  </si>
  <si>
    <t>ELET.DE AÇO GALV.A FOGO TP SEMI-PESADO/MÉDIO ROSCA NBR 8133-ESP. 1,50MM - 3/4" 25*3=75m item 90153</t>
  </si>
  <si>
    <t>ELETRODUTO DE POLIETILENO FLEXÍVEL, ALTA RESISTÊNCIA - 2"</t>
  </si>
  <si>
    <t>ELETRODUTO DE POLIETILENO FLEXÍVEL, ALTA RESISTÊNCIA - 3"</t>
  </si>
  <si>
    <t>ELETRODUTO DE POLIETILENO FLEXÍVEL, ALTA RESISTÊNCIA - 4"</t>
  </si>
  <si>
    <t>ELETRODUTO DE DE POLIETILENO FLEXÍVEL, ALTA RESISTÊNCIA  - 5" ITEM -90159 -SIURB</t>
  </si>
  <si>
    <t xml:space="preserve">CURVA 90 PVC RÍGIDO P/ ELETR. ROSC. - 25MM (3/4)- SIURB - </t>
  </si>
  <si>
    <t xml:space="preserve"> 91173 / 392 </t>
  </si>
  <si>
    <t xml:space="preserve"> ABRACADEIRA EM ACO PARA AMARRACAO DE ELETRODUTO</t>
  </si>
  <si>
    <t xml:space="preserve">91177/ 392 </t>
  </si>
  <si>
    <t xml:space="preserve"> ABRACADEIRA EM ACO PARA AMARRACAO DE ELETRODUTOS, TIPO D, COM 1" </t>
  </si>
  <si>
    <t>13.0</t>
  </si>
  <si>
    <t>CABOS E FIOS (CONDUTORES)</t>
  </si>
  <si>
    <t>Condutor de cobre unipolar, isolação em PVC/70ºC, camada de prot.em PVC, não propagador de chamas,</t>
  </si>
  <si>
    <t xml:space="preserve"> classe de tensão 750V, encordoamento classe 5, flexível, com as seguintes seções nominais:</t>
  </si>
  <si>
    <t>CABO COBRE FLEXÍVEL, ISOL. 750V NÃO HALOGENADO, ATICHAMA - 2,5MM2</t>
  </si>
  <si>
    <t>09.03.22</t>
  </si>
  <si>
    <t>CABO COBRE FLEXÍVEL, ISOL. 750V NÃO HALOGENADO, ANTICHAMA - 4,0MM2</t>
  </si>
  <si>
    <t>CABO COBRE FLEXÍVEL, ISOL. 750V NÃO HALOGENADO, ANTICHAMA 6,0MM2</t>
  </si>
  <si>
    <t xml:space="preserve">Condutor de cobre unipolar, isolação em PVC/70ºC, camada de proteção em PVC, não propagador de chamas, </t>
  </si>
  <si>
    <t xml:space="preserve"> classe de tensão 1 kV, encordoamento classe 5, flexível, com as seguintes seções nominais:</t>
  </si>
  <si>
    <t>CABO 6,00MM2 - ISOLAMENTO PARA 1,0KV - CLASSE 4 - FLEXÍVEL</t>
  </si>
  <si>
    <t>CABO 10,00MM2 - ISOLAMENTO PARA 1,0KV - CLASSE 4 - FLEXÍVEL</t>
  </si>
  <si>
    <t>CABO 16,00MM2 - ISOLAMENTO PARA 1,0KV - CLASSE 4 - FLEXÍVEL</t>
  </si>
  <si>
    <t>CABO 25,00MM2 - ISOLAMENTO PARA 1,0KV - CLASSE 4 - FLEXÍVEL</t>
  </si>
  <si>
    <t>CABO 35,00MM2 - ISOLAMENTO PARA 1,0KV - CLASSE 4 - FLEXÍVEL</t>
  </si>
  <si>
    <t>CABO 50,00MM2 - ISOLAMENTO PARA 1,0KV - CLASSE 4 - FLEXÍVEL</t>
  </si>
  <si>
    <t>Cabo tripolar, condutor de cobre, isolação em PVC/70°C, não propagador de chama, classe de tensão, encordoamento classe 5, flexível, com as seguintes seções nominais:</t>
  </si>
  <si>
    <t>encordoamento classe 5, flexível, com as seguintes seções nominais:</t>
  </si>
  <si>
    <t>CABO FLEXÍVEL PVC-750V - 3 CONDUTORES - 1,5MM2</t>
  </si>
  <si>
    <t>CABO FLEXÍVEL PVC - 750V - 3 CONDUTORES - 2,50MM2</t>
  </si>
  <si>
    <t xml:space="preserve">CAIXAS DE PASSAGEM </t>
  </si>
  <si>
    <t>CAIXA DE PASSAGEM TIPO CONDULETE - 3/4"</t>
  </si>
  <si>
    <t>CAIXA DE PASSAGEM EM ALUMÍNIO COM TAMPA E VEDAÇÃO 40X40CM</t>
  </si>
  <si>
    <t>CAIXA DE PASSAGEM EM FERRO ESTAMPADO COM FUNDO MÓVEL</t>
  </si>
  <si>
    <t>CAIXA DE PVC 10X5X5CM, INCLUSIVE ESPELHO</t>
  </si>
  <si>
    <t>CAIXA DE PASSAGEM EM ALVENARIA - TAMPA DE CONCRETO  0,20*0,20*8UNID=0,32</t>
  </si>
  <si>
    <t>CAIXA DE PASSAGEM EM ALVENARIA - TAMPA DE CONCRETO  0,40*0,40*8UNID=0,64</t>
  </si>
  <si>
    <t>CHAVES COM FUSÍVEIS</t>
  </si>
  <si>
    <t>BASE PARA FUSÍVEIS TIPO "DIAZED" - 2/25A</t>
  </si>
  <si>
    <t xml:space="preserve">RELÉ BIMETÁLICO SOBRECARGA AJUSTE 06 - 12,50A- ITEM - </t>
  </si>
  <si>
    <t>CONTATOR TRIPOLAR I NOMINAL 12A</t>
  </si>
  <si>
    <t>CHAVE DE BÓIA</t>
  </si>
  <si>
    <t>SINALIZADOR LUMINOSO DIÂMETRO 22MM, COM LÂMPADA</t>
  </si>
  <si>
    <t>SINALIZADOR LUMINOSO DIÂMETRO 30 MM, COM LÂMPADA</t>
  </si>
  <si>
    <t>DISJUNTORES</t>
  </si>
  <si>
    <t>MINI DISJUNTOR - TIPO EUROPEU (IEC) - UNIPOLAR 6/25A</t>
  </si>
  <si>
    <t>MINI DISJUNTOR - TIPO EUROPEU (IEC) - BIPOLAR 6/25A</t>
  </si>
  <si>
    <t>MINI DISJUNTOR - TIPO EUROPEU (IEC) - TRIPOLAR 6/25A</t>
  </si>
  <si>
    <t>MINI DISJUNTOR - TIPO EUROPEU (IEC) - TRIPOLAR 32/50A</t>
  </si>
  <si>
    <t>MINI DISJUNTOR - TIPO EUROPEU (IEC) - TRIPOLAR 80A</t>
  </si>
  <si>
    <t>Disjuntor tripolar, 3VF23-13, IN= 32A, Icu = 65 kA/220V</t>
  </si>
  <si>
    <t>Disjuntor tripolar, 3VF23-13, IN= 50A, Icu = 65 kA/220V</t>
  </si>
  <si>
    <t>Disjuntor tripolar, 3VF23-13, IN= 100A, Icu = 65 kA/220V</t>
  </si>
  <si>
    <t>Disjuntor tripolar, 3VF23-13, IN= 125A, Icu = 65 kA/220V</t>
  </si>
  <si>
    <t>Disjuntor tripolar tipo LFC3M450, IN= 350A, Icu = 65 kA/220V, tensão nominal máxima 240V</t>
  </si>
  <si>
    <t>Módulo Diferencial Residual (DDR) de alta sensibilidade, bipolar, 25A com corrente nominal residual de 30mA.</t>
  </si>
  <si>
    <t>DPS - DISPOSITIVO PROTEÇÃO CONTRA SURTOS 275V - 40KA</t>
  </si>
  <si>
    <t>Módulo Diferencial Residual (DDR) de alta sensibilidade, tetrapolar, 25A com corrente nominal residual de 30mA.</t>
  </si>
  <si>
    <t xml:space="preserve">LUMINARIAS </t>
  </si>
  <si>
    <t>09.13.015</t>
  </si>
  <si>
    <t>09.13.018</t>
  </si>
  <si>
    <t xml:space="preserve">BARRA CHATA ACO GALVANIZADO (3/4"X1/8") - DESCIDA P/ PARA RAIO </t>
  </si>
  <si>
    <t>09.13.027</t>
  </si>
  <si>
    <t>16.11.005</t>
  </si>
  <si>
    <t>LIMPEZA DE OBRA</t>
  </si>
  <si>
    <t>VALOR C/BDI 25%</t>
  </si>
  <si>
    <t xml:space="preserve">ITEM DE MAIOR RELEVÂNCIA </t>
  </si>
  <si>
    <t>PREFEITURA MUNICIPAL DE FERRAZ DE VASCONCELOS</t>
  </si>
  <si>
    <t xml:space="preserve">SECRETARIA MUNICIPAL DE OBRAS </t>
  </si>
  <si>
    <t>Item</t>
  </si>
  <si>
    <t>Descrição</t>
  </si>
  <si>
    <t>Preço Unit.</t>
  </si>
  <si>
    <t>Total</t>
  </si>
  <si>
    <t>Subtotal:</t>
  </si>
  <si>
    <t>Total:</t>
  </si>
  <si>
    <t>BDI (25%):</t>
  </si>
  <si>
    <t>Total Geral:</t>
  </si>
  <si>
    <t>SECRETARIA MUNICIPAL DE OBRAS</t>
  </si>
  <si>
    <t xml:space="preserve">VALOR </t>
  </si>
  <si>
    <t>total %</t>
  </si>
  <si>
    <t>C/BDI</t>
  </si>
  <si>
    <t>p/serviço</t>
  </si>
  <si>
    <t>SERV. PRELIMINARES</t>
  </si>
  <si>
    <t>FUNDAÇÃO, EST.SUPER.</t>
  </si>
  <si>
    <t/>
  </si>
  <si>
    <t xml:space="preserve">Tê de inspeção </t>
  </si>
  <si>
    <t>Tê de inspeção de PVC esgoto, série R, com anel de borracha, Ø150x100mm</t>
  </si>
  <si>
    <t>Tê de inspeção de PVC esgoto, série R, com anel de borracha, Ø100x75mm</t>
  </si>
  <si>
    <t>CAIXA DE LIGAÇÃO OU INSPEÇÃO - LASTRO DE CONCRETO (FUNDO) 80X80X0,10=0,064*2UNID=0,128</t>
  </si>
  <si>
    <t xml:space="preserve">09.02.022 </t>
  </si>
  <si>
    <t xml:space="preserve"> AE-25 ABRIGO E ENTRADA DE ENERGIA PADRÃO MULTI 200 CPFL  CATEGORIA C-6 - FDE </t>
  </si>
  <si>
    <t xml:space="preserve"> QUADRO COMANDO PARA CONJUNTO MOTOR BOMBA TRIFASICO DE 3/4 A 1 HP </t>
  </si>
  <si>
    <t xml:space="preserve">09.05.076 </t>
  </si>
  <si>
    <t xml:space="preserve"> QUADRO COMANDO PARA CONJUNTO MOTOR BOMBA TRIFASICO DE 1 1/2 A 2 HP </t>
  </si>
  <si>
    <t xml:space="preserve">09.05.077 </t>
  </si>
  <si>
    <t xml:space="preserve"> 73953/4 </t>
  </si>
  <si>
    <t xml:space="preserve"> LUMINÁRIAS TIPO CALHA, DE SOBREPOR, COM REATORES DE PARTIDA RÁPIDA E LÂMPADAS - FORNEC. E INST.</t>
  </si>
  <si>
    <t xml:space="preserve"> 73953/8 </t>
  </si>
  <si>
    <t xml:space="preserve">LUMINÁRIA ARANDELA TIPO MEIA-LUA, PARA 1 LÂMPADA LED - FORNECIMENTO E INST </t>
  </si>
  <si>
    <t xml:space="preserve"> 74246/1 </t>
  </si>
  <si>
    <t>RELE FOTOELETRICO P/ COMANDO DE ILUMINACAO EXTERNA 220V/1000W - FORN. E INSTALAÇÃO</t>
  </si>
  <si>
    <t>PROJETOR RETANGULAR FECHADO PARA LAMPADA VAPOR DE MERCURIO/SODIO 250 W A 500W</t>
  </si>
  <si>
    <t>LUMINÁRIA ARANDELA TIPO MEIA-LUA, PARA 1 LÂMPADA DE 15 W - FORN.E INSTALAÇÃO. AF_11/2017</t>
  </si>
  <si>
    <t>REFLETOR EM ALUMÍNIO COM SUPORTE E ALÇA, LÂMPADA 125 W - FORNECIMENTO E INT.</t>
  </si>
  <si>
    <t xml:space="preserve"> LUMINARIA TIPO TARTARUGA A PROVA DE TEMPO, GASES, VAPOR E PO, EM ALUMINIO   </t>
  </si>
  <si>
    <t xml:space="preserve"> COM GRADE, BASE E27, POTENCIA MAXIMA 100 W - REF Y 25/1 (NAO INCLUI LAMPADA)  - SINAPI </t>
  </si>
  <si>
    <t xml:space="preserve">Interruptores </t>
  </si>
  <si>
    <t>Iluminação e Tomadas</t>
  </si>
  <si>
    <t xml:space="preserve"> INTERRUPTOR SIMPLES (1 MÓDULO), 10A/250V, INCLUINDO SUPORTE E PLACA - FORN. E INST.</t>
  </si>
  <si>
    <t xml:space="preserve">INTERRUPTOR SIMPLES (2 MÓDULOS), 10A/250V, INCLUINDO SUPORTE E PLACA - FORN. E INST. </t>
  </si>
  <si>
    <t xml:space="preserve"> INTERRUPTOR SIMPLES (3 MÓDULOS), 10A/250V, INCLUINDO SUPORTE E PLACA - FORN. E INST. </t>
  </si>
  <si>
    <t xml:space="preserve"> INTERRUPTOR PARALELO (3 MÓDULOS), 10A/250V, INCLUINDO SUPORTE E PLACA - FORN. E INST. </t>
  </si>
  <si>
    <t xml:space="preserve"> INTERRUPTOR SIMPLES (1 MÓDULO) COM INTERRUPTOR PARALELO (2 MÓDULOS), 10A/2 50V,FORN.E INST.</t>
  </si>
  <si>
    <t>INTERRUPTOR PARALELO (1 MÓDULO) COM 1 TOMADA DE EMBUTIR 2P+T 10 A, FORN.E INST.AF_12/2015</t>
  </si>
  <si>
    <t xml:space="preserve"> DIMMER ROTATIVO (1 MÓDULO), 220V/600W, INCLUINDO SUPORTE E PLACA - FORNECI </t>
  </si>
  <si>
    <t xml:space="preserve">ESPELHO PLÁSTICO - 4"X2"    - EDIF </t>
  </si>
  <si>
    <t>ESPELHO PLÁSTICO - 4"X4"</t>
  </si>
  <si>
    <t xml:space="preserve">Tomadas </t>
  </si>
  <si>
    <t xml:space="preserve"> TOMADA BAIXA DE EMBUTIR (1 MÓDULO), 2P+T 10 A, INCLUINDO SUPORTE E PLACA(ESPELHO)- FORN. E INST.</t>
  </si>
  <si>
    <t>TOMADA MÉDIA DE EMBUTIR (1 MÓDULO), 2P+T 20 A, INCLUINDO SUPORTE E PLACA (ESPELHO)-FORN. E INST.</t>
  </si>
  <si>
    <t xml:space="preserve">Fixadores </t>
  </si>
  <si>
    <t xml:space="preserve"> PARAFUSO DE ACO TIPO CHUMBADOR PARABOLT, DIAMETRO 3/8", COMPRIMENTO 75 MM </t>
  </si>
  <si>
    <t>BUCHA DE NYLON SEM ABA S6, COM PARAFUSO DE 4,20 X 40 MM EM ACO ZINCADO COM  ROSCA SOBERBA</t>
  </si>
  <si>
    <t>ATERRAMENTO E PROTEÇÃO CONTRA DESCARGAS ATMOSFÉRICAS</t>
  </si>
  <si>
    <t>Captores</t>
  </si>
  <si>
    <t>09.86.001</t>
  </si>
  <si>
    <t xml:space="preserve">CAPTOR TIPO FRANKLIN, BOUQUET NIQUELADO DE 4 PONTAS-CONECTOR GRANDE - FDE </t>
  </si>
  <si>
    <t>CORDOALHA DE COBRE NÚ, INCLUSIVE ISOLADORES - 35,00MM2- EDIF</t>
  </si>
  <si>
    <t>PÇ</t>
  </si>
  <si>
    <t xml:space="preserve"> TERRA SIMPLES - 1 HASTE COM CAIXA DE INSPEÇÃO E TAMPA DE CONCRETO  3M=12UNID -FDE</t>
  </si>
  <si>
    <t>Conectores e Terminais</t>
  </si>
  <si>
    <t>TERMINAL OU CONECTOR DE PRESSÃO - PARA CABO 50MM2 -EDIF</t>
  </si>
  <si>
    <t>CONECTOR TIPO "SPLIT-BOLT" - PARA CABO DE 35MM2 -EDIF</t>
  </si>
  <si>
    <t>Cabos de Descida</t>
  </si>
  <si>
    <t>BARRA CHATA ACO GALVANIZADO (3/4"X1/8") - CAPTOR P/ PARA RAIOS-  6*43=258M</t>
  </si>
  <si>
    <t>Eletrodos de Terra</t>
  </si>
  <si>
    <t xml:space="preserve"> HASTE DE ATERRAMENTO 5/8  PARA SPDA - FORNECIMENTO E INSTALAÇÃO</t>
  </si>
  <si>
    <t xml:space="preserve"> CORDOALHA DE COBRE NU 50 MM², NÃO ENTERRADA, COM ISOLADOR - FORNECIMENTO E INST.</t>
  </si>
  <si>
    <t>Caixa de inspeção</t>
  </si>
  <si>
    <t xml:space="preserve"> CAIXA DE INSPEÇÃO PARA ATERRAMENTO, CIRCULAR, EM POLIETILENO, DIÂMETRO INTERNO = 0,3 M. </t>
  </si>
  <si>
    <t>INSTALAÇÕES DE REDE ESTRUTURADA</t>
  </si>
  <si>
    <t xml:space="preserve"> PATCH PANEL 24 PORTAS, CATEGORIA 6 - FORNECIMENTO E INSTALAÇÃO</t>
  </si>
  <si>
    <t xml:space="preserve"> CABO DE PAR TRANCADO UTP, 4 PARES, CATEGORIA 6 </t>
  </si>
  <si>
    <t xml:space="preserve"> CABO TELEFÔNICO CCI-50 4 PARES, SEM BLINDAGEM, INSTALADO EM DISTRIBUIÇÃO- FORN.E INSTALAÇÃO</t>
  </si>
  <si>
    <t xml:space="preserve"> TOMADA DE REDE RJ45 - FORNECIMENTO E INSTALAÇÃO</t>
  </si>
  <si>
    <t xml:space="preserve">Eletrodutos e Acessórios </t>
  </si>
  <si>
    <t xml:space="preserve"> ELETRODUTO FLEXÍVEL CORRUGADO, PVC, DN 25 MM (3/4"), </t>
  </si>
  <si>
    <t xml:space="preserve"> CONDULETE DE ALUMINIO TIPO B, PARA ELETRODUTO ROSCAVEL DE 3/4", COM TAMPA CEGA</t>
  </si>
  <si>
    <t xml:space="preserve"> CONDULETE DE ALUMÍNIO, TIPO C, PARA ELETRODUTO DE AÇO GALVANIZADO DN 20 MM 3/4"</t>
  </si>
  <si>
    <t xml:space="preserve"> ELETRODUTO FLEXÍVEL CORRUGADO, PEAD, DN 100 (4) </t>
  </si>
  <si>
    <t>Abraçadeira de aço galvanizado a quente, tipo "D", para eletrodutos 3/4"</t>
  </si>
  <si>
    <t xml:space="preserve">Eletrocalhas, Perfilados e Acessórios </t>
  </si>
  <si>
    <t>Eletrocalha com virola (perfil "C"), lisa, em aço galvanizado a quente, com tampa, chapa #18 MSG, 100x50x3000mm</t>
  </si>
  <si>
    <t>3,00M*12UNID=36M</t>
  </si>
  <si>
    <t>EQUIPAMENTOS AUXILIARES</t>
  </si>
  <si>
    <t>DX.05/06 - COIFA EM CHAPA DE AÇO GALVANIZADO PARA FOGÃO DE 3 OU 4 BOCAS -EDIF</t>
  </si>
  <si>
    <t>GÁS COMBUSTÍVEL</t>
  </si>
  <si>
    <t>08.02.001</t>
  </si>
  <si>
    <t xml:space="preserve"> AG-04 ABRIGO PARA GAS COM 2 CILINDROS DE 45 KG </t>
  </si>
  <si>
    <t>TUBO PRETO DE AÇO-CARBONO, CLASSE SCH-40 - 3/4" EDIF</t>
  </si>
  <si>
    <t>Tubo de aço sem costura SCH-40 ASTM A-106, diâmetro 1/2" SINAPI</t>
  </si>
  <si>
    <t>INSTALAÇÕES DE COMBATE E PREVENÇÃO A INCÊNDIO</t>
  </si>
  <si>
    <t>EQUIPAMENTOS E ACESSÓRIOS</t>
  </si>
  <si>
    <t>Extintor PQS tipo ABC - 6kg SINAPI</t>
  </si>
  <si>
    <t>LUMINÁRIA DE EMERGÊNCIA AUTÔNOMA COM 30 LEDS - 2W - AUTONOMIA MIN. 3H - COMPLETA -edif</t>
  </si>
  <si>
    <t xml:space="preserve">LUMINÁRIA DE EMERGÊNCIA AUTÔNOMA COM 2 PROJETORES 55W/12VCC - edif - - pátio </t>
  </si>
  <si>
    <t xml:space="preserve">16.18.071 </t>
  </si>
  <si>
    <t>SI-02 PLACA DE SINALIZAÇÃO DE AMBIENTE 200X200MM (PAREDE INTERNA) - fde</t>
  </si>
  <si>
    <t xml:space="preserve">OBRA: :Construção da Creche modelo B-224 alunos -FNDE  </t>
  </si>
  <si>
    <t>Proc.5466/2020</t>
  </si>
  <si>
    <t>Extintor Gás Carbonico - 6KG</t>
  </si>
  <si>
    <t>SINALIZACAO HORIZONTAL COM TINTA RETRORREFLETIVA A BASE DE RESINA ACRILICA PARA HIDRANTE 1X1M</t>
  </si>
  <si>
    <t>TUBO DE AÇO-CARBONO GALVANIZADO, CLASSE MÉDIA (DIN2440) - 2 1/2"</t>
  </si>
  <si>
    <t>REGISTRO DE GAVETA, METAL AMARELO - 2 1/2"</t>
  </si>
  <si>
    <t>VÁLVULA DE RETENÇÃO HORIZONTAL - 2 1/2"</t>
  </si>
  <si>
    <t>Tampão de engate rápido tipo de 2.1/2" com vedação em neoprene em Latão.</t>
  </si>
  <si>
    <t xml:space="preserve">cotação </t>
  </si>
  <si>
    <t>Manômetro NPT 1/2", 0-300psi</t>
  </si>
  <si>
    <t>Chave Fluxo de palheta 2.1/2"</t>
  </si>
  <si>
    <t>CENTRAL DE ALARME DE INCÊNDIO ATÉ 12 LAÇOS</t>
  </si>
  <si>
    <t>ACIONADOR LIGA-DESLIGA PARA BOMBA COM MARTELO QUEBRA VIDRO</t>
  </si>
  <si>
    <t>ACIONADOR MANUAL TIPO "QUEBRE O VIDRO"</t>
  </si>
  <si>
    <t>SIRENE ELETRÔNICA SOM AGUDO ONDULANTE 24V-100 À 120DB, COM FLASH</t>
  </si>
  <si>
    <t>Caixa 50X50X50 com tampa em concreto armado</t>
  </si>
  <si>
    <t>Motobomba THEBE - REF. TH16NR - potência de 1,5CV, Hman= 17m.c.a, Qrec.= 13,3 m³/h, sucção: 1.1/2", recalque: 1", monoestágio, trifásico, 60Hz, ou similar.</t>
  </si>
  <si>
    <t>HIDRANTE COM UNIÃO DE ENGATE RÁPIDO - REGISTRO TIPO GLOBO 2 1/2" edif</t>
  </si>
  <si>
    <t>MANGUEIRA DE INCÊNDIO COM UNIÃO DE ENGATE RÁPIDO, 30M - 1 1/2"</t>
  </si>
  <si>
    <t>ESGUICHO DE INCÊNDIO COM ENGATE RÁPIDO - 1 1/2"X1/2"</t>
  </si>
  <si>
    <t>RECALQUE DE PASSEIO COM UNIÃO ENGATE RÁPIDO - REGISTRO TIPO GLOBO 2 1/2"</t>
  </si>
  <si>
    <t>ABRIGO DE EMBUTIR PARA HIDRANTE E MANGUEIRA - CHAPA DE AÇO N.20</t>
  </si>
  <si>
    <t>Cerca concertina dupla galvanizada 45cm caixa para 08 metros com kit de instalação (56 voltas)- AMAERICANAS</t>
  </si>
  <si>
    <t>124,03/8=15,50</t>
  </si>
  <si>
    <t>FP.02 - GRADIL DE FERRO PERFILADO, TIPO PARQUE COM MURETA - GPM-1/DEPAVE</t>
  </si>
  <si>
    <t>1º MES</t>
  </si>
  <si>
    <t>2º MES</t>
  </si>
  <si>
    <t>3º MES</t>
  </si>
  <si>
    <t>4º MES</t>
  </si>
  <si>
    <t>5º MES</t>
  </si>
  <si>
    <t>6ºMES</t>
  </si>
  <si>
    <t>7º MES</t>
  </si>
  <si>
    <t>8º MES</t>
  </si>
  <si>
    <t>9ºMES</t>
  </si>
  <si>
    <t>10º MES</t>
  </si>
  <si>
    <t>11º MES</t>
  </si>
  <si>
    <t>12ºMES</t>
  </si>
  <si>
    <t xml:space="preserve">Cronograma Físico Financeiro da Construção  da Creche modelo B-224 alunos -FNDE  </t>
  </si>
  <si>
    <t xml:space="preserve">ESTRUTURA DE CONC. </t>
  </si>
  <si>
    <t>ARQUIT. E ELEM.DE URB.</t>
  </si>
  <si>
    <t>ESQUADRIA METÁLICA</t>
  </si>
  <si>
    <t>ESQUADRIAS MADEIRA</t>
  </si>
  <si>
    <t>VIDROS/COBERT/IMPERM.</t>
  </si>
  <si>
    <t>REVESTIMENTO-INT/EXT</t>
  </si>
  <si>
    <t>PAVIMENTAÇÃO</t>
  </si>
  <si>
    <t xml:space="preserve">SOLEIRAS/PINTURAS </t>
  </si>
  <si>
    <t>SERVIÇOS COMPLEM.</t>
  </si>
  <si>
    <t>INST.HIDR./APAR.SANIT.</t>
  </si>
  <si>
    <t>EQUIP.TUBUL./DRENAG.</t>
  </si>
  <si>
    <t>ACESSOR. /ESGOTO/ASS</t>
  </si>
  <si>
    <t>CABOS/SERV.COMP.</t>
  </si>
  <si>
    <t>TELHA TRAPEZOIDAL DUPLA EM AÇO GALVANIZADO - E= 0,8MM, REVESTIMENTO B, H=40MM - PINTADA 1 FACE - MIOLO EM POLIURETANO E=30MM</t>
  </si>
  <si>
    <t>CUMEEIRA DE ALUMÍNIO, PERFIL TRAPEZOIDAL - NORMAL - E=0,8MM</t>
  </si>
  <si>
    <t>DESENVOLVIMENTO DE PROJETO TÉCNICO DE PREVENÇÃO E COMBATE A INCÊNDIO E APROVAÇÃO JUNTO AO CORPO DE BOMBEIROS PARA EDIFICAÇÕES ATÉ 2000 M2</t>
  </si>
  <si>
    <t>MEMÓRIA DE CÁLCULO</t>
  </si>
  <si>
    <t>FORNECIMENTO E INSTALAÇAO DE PLACA DE IDENTIFICAÇAO DE OBRA   INCLUSO SUPORTE 4x6</t>
  </si>
  <si>
    <t>Lavatórios em granito Cinza Andorinha  -SINAPI- 0,5*0,6=0,30M2 =259,21   -  864,03/M2</t>
  </si>
  <si>
    <t>Barras de proteção c=300cm h=45cm    3,00*57,91=173,73</t>
  </si>
  <si>
    <t>Luva de PVC soldável diâmetro 25mm- SIURB  2020</t>
  </si>
  <si>
    <t>Luva de PVC soldável diâmetro 50mm -  3847  - SINAPI -07/2020</t>
  </si>
  <si>
    <t>Dt.Base:Edif-JAN/20- FDE-ABR/20-SINAPI-JUL/20</t>
  </si>
  <si>
    <t>Adaptador PVC soldável curto com bolsa e rosca, diâmetro 25x3/4" -SINAPI -07/2020</t>
  </si>
  <si>
    <t>Adaptador PVC soldável curto com bolsa e rosca, diâmetro 32x1"- SINAPI -07/2020</t>
  </si>
  <si>
    <t>Adaptador PVC soldável curto com bolsa e rosca, diâmetro 50x1.1/2"-SINAPI -07/2020</t>
  </si>
  <si>
    <t>Adaptador PVC soldável curto com bolsa e rosca, diâmetro 85x3"- SINAPI -07/2020</t>
  </si>
  <si>
    <t>Bucha de  redução, PVC soldável, diâmetro 32x25mm -SINAPI -07/2020</t>
  </si>
  <si>
    <t>Bucha de  redução, PVC soldável, diâmetro 50x25mm - 813  - SINAPI -07/2020</t>
  </si>
  <si>
    <t>Bucha de  redução, PVC soldável, diâmetro 50x32mm -  820- SINAPI -07/2020</t>
  </si>
  <si>
    <t>Bucha de  redução, PVC soldável, diâmetro 60x25mm -SINAPI -07/2020</t>
  </si>
  <si>
    <t>Bucha de  redução, PVC soldável, diâmetro 60x32mm -SINAPI -07/2020</t>
  </si>
  <si>
    <t>Bucha de  redução, PVC soldável, diâmetro 60x50mm -SINAPI -07/2020</t>
  </si>
  <si>
    <t>Bucha de  redução, PVC soldável, diâmetro 85x60mm - 820 -SINAPI -07/2020</t>
  </si>
  <si>
    <t>Joelho  90º PVC soldável, diâmetro 25mm - 3529 -SINAPI -07/2020</t>
  </si>
  <si>
    <t>Joelho  90º PVC soldável, diâmetro 32mm -  3536 - SINAPI -07/2020</t>
  </si>
  <si>
    <t>Joelho  90º PVC soldável, diâmetro 50mm-   3540 - SINAPI -07/2020</t>
  </si>
  <si>
    <t>Joelho  90º PVC soldável, diâmetro 60mm -    3539 - SINAPI -07/2020</t>
  </si>
  <si>
    <t>Joelho  90º PVC soldável, diâmetro 85mm -3513  -SINAPI -07/2020</t>
  </si>
  <si>
    <t>Joelho  45º PVC soldável, diâmetro 25mm -    3500  -SINAPI -07/2020</t>
  </si>
  <si>
    <t>Joelho  45º PVC soldável, diâmetro 32mm -  3536 - SINAPI -07/2020</t>
  </si>
  <si>
    <t>Joelho  45º PVC soldável, diâmetro 50mm -  3540  - SINAPI -07/2020</t>
  </si>
  <si>
    <t>Joelho  90º PVC soldável com bucha de latão, diâmetro 25x3/4"  -    20147-SINAPI -07/2020</t>
  </si>
  <si>
    <t>Joelho de redução 90º PVC soldável com bucha de latão, diâmetro 25x1/2"  -    20147- SINAPI -07/2020</t>
  </si>
  <si>
    <t>Joelho de redução 90º PVC soldável, diâmetro 32x25mm     3536- SINAPI -07/2020</t>
  </si>
  <si>
    <t>Tê de 90º  PVC soldável, diâmetro 25mm-    7139- SINAPI -07/2020</t>
  </si>
  <si>
    <t>Tê de 90º  PVC soldável, diâmetro 32mm  -   7140 -SINAPI -07/2020</t>
  </si>
  <si>
    <t>Tê de 90º  PVC soldável, diâmetro 50mm  -   7142 - SINAPI -07/2020</t>
  </si>
  <si>
    <t>Tê de 90º  PVC soldável, diâmetro 60mm -    7143 - SINAPI -07/2020</t>
  </si>
  <si>
    <t>Tê de 90º  PVC soldável, diâmetro 85mm -   7145 - SINAPI -07/2020</t>
  </si>
  <si>
    <t>Tê de redução PVC soldável com rosca central, diâmetro 25x1/2"-  7122- SINAPI -07/2020</t>
  </si>
  <si>
    <t>Tê de redução PVC soldável com rosca central, diâmetro 32x3/4"-  7122- SINAPI -07/2020</t>
  </si>
  <si>
    <t>Tê de redução PVC soldável, diâmetro 32x25mm- SINAPI -07/2020</t>
  </si>
  <si>
    <t>Tê de redução PVC soldável, diâmetro 50x25mm - SINAPI -07/2020</t>
  </si>
  <si>
    <t>Tê de redução PVC soldável, diâmetro 60x25mm 7143  - SINAPI -07/2020</t>
  </si>
  <si>
    <t>Tê de redução PVC soldável, diâmetro 85x60mm -  7133 -SINAPI -07/2020</t>
  </si>
  <si>
    <t>União de PVC soldável diâmetro 25mm - 9906- SINAPI -07/2020</t>
  </si>
  <si>
    <t>União de PVC soldável diâmetro 32mm   - 9895 -SINAPI -07/2020</t>
  </si>
  <si>
    <t>União de PVC soldável diâmetro 50mm   -   9897-SINAPI -07/2020</t>
  </si>
  <si>
    <t>União de PVC soldável diâmetro 85mm     - 9907- SINAPI -07/2020</t>
  </si>
  <si>
    <t>Bucha de redução, FG roscável, diâmetro 1"x3/4"  - 765- SINAPI - 07/2020</t>
  </si>
  <si>
    <t>Joelho 90º FG roscável, diâmetro 3/4"  -SINAPI - 07/2020</t>
  </si>
  <si>
    <t>Joelho 90º FG roscável, diâmetro 1.1/2" -SINAPI - 07/2020</t>
  </si>
  <si>
    <t>Joelho 90º FG roscável, diâmetro 1" -SINAPI - 07/2020</t>
  </si>
  <si>
    <t>Joelho 90º FG roscável, diâmetro 3" - SINAPI - 07/2020</t>
  </si>
  <si>
    <t>Luva FG, F/F roscável, diâmetro 1" SINAPI - 07/2020</t>
  </si>
  <si>
    <t>Luva FG, F/F roscável, diâmetro 1.1/2"   SINAPI - 07/2020</t>
  </si>
  <si>
    <t>Te 90º FG roscável, diâmetro 1.1/2" -  6297- SINAPI - 07/2020</t>
  </si>
  <si>
    <t>Te 90º FG roscável, diâmetro 1"             SINAPI - 07/2020</t>
  </si>
  <si>
    <t>Te 45º FG roscável, diâmetro 1"               SINAPI - 07/2020</t>
  </si>
  <si>
    <t>Curva 87º30' de PVC esgoto Série R, com anel de borracha, Ø150mm - SINAPI 07/2020</t>
  </si>
  <si>
    <t>Curva 87º30' de PVC esgoto Série R, com anel de borracha, Ø100mm-  SINAPI 07/2020</t>
  </si>
  <si>
    <t xml:space="preserve">TOTAL </t>
  </si>
  <si>
    <t>RESUMO</t>
  </si>
  <si>
    <t>SERVIÇOS PRILIMINARES</t>
  </si>
  <si>
    <t>PLANILHA ORÇAMENTÁRIA DE EXECUÇÃO DA Construção da Creche modelo B-224 alunos -FNDE             R.:Dom João VI - nº</t>
  </si>
  <si>
    <t>FUNDAÇÃO ,INFRA. SUPERESTRUTURA</t>
  </si>
  <si>
    <t>ESTRUTURA DE CONCRETO</t>
  </si>
  <si>
    <t>ARQUIT. E ELEM. URBANIST.</t>
  </si>
  <si>
    <t>ESQUADRIAS MADEIRAS</t>
  </si>
  <si>
    <t>VIDROS/COBERTURA/IMPERM.</t>
  </si>
  <si>
    <t>REVESTIMENTOS INTERNOS/EXTERNOS</t>
  </si>
  <si>
    <t xml:space="preserve">SOLEIRAS E PINTURAS </t>
  </si>
  <si>
    <t>INSTAL.HIDRAUL. /APARELHOS SANTÁRIOS</t>
  </si>
  <si>
    <t>EQUIPAMENTOS .TUBUL./ DRENAGEM</t>
  </si>
  <si>
    <t>ACESSORIOS /ESGOTOS/ACESSORIOS HIDRAUL.</t>
  </si>
  <si>
    <t>CABOS/FIOS/SERV. COMPL.</t>
  </si>
  <si>
    <t>ACESSÓRIOS HIDRAULICOS</t>
  </si>
  <si>
    <t>INST. ELÉTR./ELETRON.</t>
  </si>
  <si>
    <t>14.0</t>
  </si>
  <si>
    <t>15.0</t>
  </si>
  <si>
    <t>16.0</t>
  </si>
  <si>
    <t>Revestimentos</t>
  </si>
  <si>
    <t>INSTALAÇÕES ELÉTRICAS/ELETRON.</t>
  </si>
  <si>
    <t xml:space="preserve">CRITÉRIO POR MEDIÇÃO ----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</si>
</sst>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yy"/>
    <numFmt numFmtId="165" formatCode="#,##0.00_ "/>
    <numFmt numFmtId="166" formatCode="00\.00\.00"/>
    <numFmt numFmtId="167" formatCode="0.00_ "/>
    <numFmt numFmtId="168" formatCode="00\.00\.000"/>
    <numFmt numFmtId="169" formatCode="_(* #,##0.00_);_(* \(#,##0.00\);_(* \-??_);_(@_)"/>
  </numFmts>
  <fonts count="27">
    <font>
      <sz val="10"/>
      <name val="Arial"/>
      <charset val="134"/>
    </font>
    <font>
      <b/>
      <sz val="10"/>
      <name val="Arial"/>
      <charset val="134"/>
    </font>
    <font>
      <b/>
      <sz val="8"/>
      <name val="Arial"/>
      <charset val="134"/>
    </font>
    <font>
      <sz val="7"/>
      <name val="Arial"/>
      <charset val="134"/>
    </font>
    <font>
      <b/>
      <sz val="6"/>
      <name val="Arial"/>
      <charset val="134"/>
    </font>
    <font>
      <sz val="8"/>
      <name val="Arial"/>
      <charset val="134"/>
    </font>
    <font>
      <b/>
      <sz val="6"/>
      <color rgb="FFFF0000"/>
      <name val="Arial"/>
      <charset val="134"/>
    </font>
    <font>
      <sz val="6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sz val="12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4"/>
      <name val="Arial"/>
      <charset val="134"/>
    </font>
    <font>
      <b/>
      <u/>
      <sz val="9"/>
      <name val="Arial"/>
      <charset val="134"/>
    </font>
    <font>
      <b/>
      <sz val="12"/>
      <color indexed="10"/>
      <name val="Arial"/>
      <charset val="134"/>
    </font>
    <font>
      <b/>
      <sz val="9"/>
      <name val="Arial"/>
      <charset val="134"/>
    </font>
    <font>
      <b/>
      <u/>
      <sz val="8"/>
      <name val="Arial"/>
      <charset val="134"/>
    </font>
    <font>
      <b/>
      <sz val="15"/>
      <color indexed="56"/>
      <name val="Calibri"/>
      <charset val="134"/>
    </font>
    <font>
      <sz val="11"/>
      <color rgb="FF000000"/>
      <name val="Calibri"/>
      <charset val="134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auto="1"/>
      </top>
      <bottom/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0" fontId="18" fillId="0" borderId="61" applyNumberFormat="0" applyFill="0" applyAlignment="0" applyProtection="0"/>
    <xf numFmtId="0" fontId="19" fillId="0" borderId="0"/>
    <xf numFmtId="169" fontId="8" fillId="0" borderId="0" applyFill="0" applyBorder="0" applyAlignment="0" applyProtection="0"/>
  </cellStyleXfs>
  <cellXfs count="33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" fontId="4" fillId="0" borderId="14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7" xfId="0" applyNumberFormat="1" applyFont="1" applyBorder="1" applyAlignment="1">
      <alignment horizontal="center" vertical="center"/>
    </xf>
    <xf numFmtId="4" fontId="4" fillId="2" borderId="13" xfId="0" applyNumberFormat="1" applyFont="1" applyFill="1" applyBorder="1" applyAlignment="1">
      <alignment horizontal="center" vertical="center"/>
    </xf>
    <xf numFmtId="169" fontId="7" fillId="0" borderId="10" xfId="3" applyFont="1" applyBorder="1" applyAlignment="1">
      <alignment horizontal="center" vertical="center"/>
    </xf>
    <xf numFmtId="4" fontId="4" fillId="0" borderId="13" xfId="0" applyNumberFormat="1" applyFont="1" applyFill="1" applyBorder="1" applyAlignment="1">
      <alignment horizontal="center" vertical="center"/>
    </xf>
    <xf numFmtId="169" fontId="7" fillId="0" borderId="10" xfId="3" applyFont="1" applyFill="1" applyBorder="1" applyAlignment="1">
      <alignment horizontal="center" vertical="center"/>
    </xf>
    <xf numFmtId="4" fontId="4" fillId="0" borderId="10" xfId="0" applyNumberFormat="1" applyFont="1" applyFill="1" applyBorder="1" applyAlignment="1">
      <alignment horizontal="center" vertical="center"/>
    </xf>
    <xf numFmtId="169" fontId="7" fillId="2" borderId="10" xfId="3" applyFont="1" applyFill="1" applyBorder="1" applyAlignment="1">
      <alignment horizontal="center" vertical="center"/>
    </xf>
    <xf numFmtId="169" fontId="7" fillId="2" borderId="14" xfId="3" applyFont="1" applyFill="1" applyBorder="1" applyAlignment="1">
      <alignment horizontal="center" vertical="center"/>
    </xf>
    <xf numFmtId="169" fontId="7" fillId="0" borderId="14" xfId="3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17" fontId="4" fillId="0" borderId="10" xfId="0" applyNumberFormat="1" applyFont="1" applyBorder="1" applyAlignment="1">
      <alignment horizontal="center" vertical="center"/>
    </xf>
    <xf numFmtId="169" fontId="7" fillId="0" borderId="11" xfId="3" applyFont="1" applyBorder="1" applyAlignment="1">
      <alignment horizontal="center" vertical="center"/>
    </xf>
    <xf numFmtId="169" fontId="7" fillId="0" borderId="11" xfId="3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7" fontId="2" fillId="0" borderId="23" xfId="0" applyNumberFormat="1" applyFont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/>
    </xf>
    <xf numFmtId="0" fontId="7" fillId="0" borderId="26" xfId="0" applyNumberFormat="1" applyFont="1" applyBorder="1"/>
    <xf numFmtId="4" fontId="4" fillId="0" borderId="11" xfId="0" applyNumberFormat="1" applyFont="1" applyFill="1" applyBorder="1" applyAlignment="1">
      <alignment horizontal="center" vertical="center"/>
    </xf>
    <xf numFmtId="4" fontId="4" fillId="0" borderId="24" xfId="0" applyNumberFormat="1" applyFont="1" applyBorder="1" applyAlignment="1">
      <alignment horizontal="center" vertical="center"/>
    </xf>
    <xf numFmtId="4" fontId="4" fillId="0" borderId="28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vertical="center"/>
    </xf>
    <xf numFmtId="166" fontId="5" fillId="0" borderId="37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0" fillId="0" borderId="48" xfId="0" applyFont="1" applyBorder="1" applyAlignment="1" applyProtection="1">
      <alignment horizontal="center" vertical="center"/>
    </xf>
    <xf numFmtId="166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left" vertical="center"/>
    </xf>
    <xf numFmtId="166" fontId="10" fillId="0" borderId="51" xfId="0" applyNumberFormat="1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5" fillId="0" borderId="4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2" fillId="6" borderId="0" xfId="0" applyNumberFormat="1" applyFont="1" applyFill="1" applyBorder="1" applyAlignment="1">
      <alignment horizontal="right" vertical="center"/>
    </xf>
    <xf numFmtId="165" fontId="12" fillId="0" borderId="0" xfId="0" applyNumberFormat="1" applyFont="1" applyFill="1" applyAlignment="1" applyProtection="1">
      <alignment horizontal="center" vertical="center"/>
    </xf>
    <xf numFmtId="165" fontId="10" fillId="0" borderId="51" xfId="0" applyNumberFormat="1" applyFont="1" applyBorder="1" applyAlignment="1">
      <alignment vertical="center"/>
    </xf>
    <xf numFmtId="169" fontId="5" fillId="0" borderId="0" xfId="3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0" xfId="0" applyFont="1" applyFill="1" applyBorder="1" applyAlignment="1">
      <alignment horizontal="center" vertical="center"/>
    </xf>
    <xf numFmtId="2" fontId="5" fillId="5" borderId="60" xfId="0" applyNumberFormat="1" applyFont="1" applyFill="1" applyBorder="1" applyAlignment="1">
      <alignment horizontal="center" vertical="center"/>
    </xf>
    <xf numFmtId="2" fontId="5" fillId="0" borderId="6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169" fontId="5" fillId="0" borderId="0" xfId="3" applyNumberFormat="1" applyFont="1" applyFill="1" applyBorder="1"/>
    <xf numFmtId="0" fontId="0" fillId="0" borderId="0" xfId="0" applyFill="1" applyBorder="1" applyAlignment="1">
      <alignment vertical="center"/>
    </xf>
    <xf numFmtId="169" fontId="16" fillId="3" borderId="0" xfId="3" applyFont="1" applyFill="1" applyBorder="1" applyAlignment="1">
      <alignment vertical="center"/>
    </xf>
    <xf numFmtId="169" fontId="9" fillId="0" borderId="0" xfId="3" applyFont="1" applyFill="1" applyBorder="1" applyAlignment="1">
      <alignment vertical="center"/>
    </xf>
    <xf numFmtId="166" fontId="5" fillId="5" borderId="37" xfId="0" applyNumberFormat="1" applyFont="1" applyFill="1" applyBorder="1" applyAlignment="1">
      <alignment horizontal="center" vertical="center"/>
    </xf>
    <xf numFmtId="17" fontId="21" fillId="0" borderId="7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167" fontId="2" fillId="4" borderId="37" xfId="3" applyNumberFormat="1" applyFont="1" applyFill="1" applyBorder="1" applyAlignment="1">
      <alignment horizontal="center" vertical="center"/>
    </xf>
    <xf numFmtId="0" fontId="17" fillId="4" borderId="60" xfId="0" applyFont="1" applyFill="1" applyBorder="1" applyAlignment="1">
      <alignment horizontal="center" vertical="center"/>
    </xf>
    <xf numFmtId="165" fontId="17" fillId="4" borderId="60" xfId="0" applyNumberFormat="1" applyFont="1" applyFill="1" applyBorder="1" applyAlignment="1">
      <alignment horizontal="center" vertical="center"/>
    </xf>
    <xf numFmtId="169" fontId="2" fillId="0" borderId="40" xfId="3" applyFont="1" applyFill="1" applyBorder="1" applyAlignment="1">
      <alignment vertical="center"/>
    </xf>
    <xf numFmtId="165" fontId="5" fillId="0" borderId="60" xfId="3" applyNumberFormat="1" applyFont="1" applyFill="1" applyBorder="1" applyAlignment="1" applyProtection="1">
      <alignment horizontal="center" vertical="center"/>
    </xf>
    <xf numFmtId="167" fontId="5" fillId="0" borderId="60" xfId="0" applyNumberFormat="1" applyFont="1" applyFill="1" applyBorder="1" applyAlignment="1">
      <alignment vertical="center"/>
    </xf>
    <xf numFmtId="169" fontId="5" fillId="0" borderId="40" xfId="3" applyFont="1" applyFill="1" applyBorder="1" applyAlignment="1">
      <alignment vertical="center"/>
    </xf>
    <xf numFmtId="169" fontId="5" fillId="0" borderId="60" xfId="3" applyFont="1" applyFill="1" applyBorder="1" applyAlignment="1">
      <alignment vertical="center"/>
    </xf>
    <xf numFmtId="166" fontId="5" fillId="0" borderId="37" xfId="0" applyNumberFormat="1" applyFont="1" applyFill="1" applyBorder="1" applyAlignment="1">
      <alignment horizontal="center" vertical="top" wrapText="1"/>
    </xf>
    <xf numFmtId="0" fontId="13" fillId="0" borderId="40" xfId="0" applyFont="1" applyFill="1" applyBorder="1" applyAlignment="1">
      <alignment vertical="center"/>
    </xf>
    <xf numFmtId="2" fontId="5" fillId="4" borderId="60" xfId="0" applyNumberFormat="1" applyFont="1" applyFill="1" applyBorder="1" applyAlignment="1">
      <alignment horizontal="center" vertical="center"/>
    </xf>
    <xf numFmtId="165" fontId="5" fillId="4" borderId="60" xfId="3" applyNumberFormat="1" applyFont="1" applyFill="1" applyBorder="1" applyAlignment="1" applyProtection="1">
      <alignment horizontal="center" vertical="center"/>
    </xf>
    <xf numFmtId="165" fontId="5" fillId="5" borderId="60" xfId="3" applyNumberFormat="1" applyFont="1" applyFill="1" applyBorder="1" applyAlignment="1" applyProtection="1">
      <alignment horizontal="center" vertical="center"/>
    </xf>
    <xf numFmtId="167" fontId="2" fillId="0" borderId="37" xfId="3" applyNumberFormat="1" applyFont="1" applyFill="1" applyBorder="1" applyAlignment="1">
      <alignment horizontal="center" vertical="center"/>
    </xf>
    <xf numFmtId="165" fontId="17" fillId="0" borderId="60" xfId="0" applyNumberFormat="1" applyFont="1" applyFill="1" applyBorder="1" applyAlignment="1">
      <alignment horizontal="center" vertical="center"/>
    </xf>
    <xf numFmtId="165" fontId="5" fillId="0" borderId="60" xfId="0" applyNumberFormat="1" applyFont="1" applyFill="1" applyBorder="1" applyAlignment="1">
      <alignment horizontal="center" vertical="center"/>
    </xf>
    <xf numFmtId="167" fontId="5" fillId="0" borderId="37" xfId="3" applyNumberFormat="1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vertical="center"/>
    </xf>
    <xf numFmtId="0" fontId="17" fillId="0" borderId="60" xfId="0" applyFont="1" applyFill="1" applyBorder="1" applyAlignment="1">
      <alignment horizontal="center" vertical="center"/>
    </xf>
    <xf numFmtId="2" fontId="5" fillId="0" borderId="60" xfId="0" applyNumberFormat="1" applyFont="1" applyFill="1" applyBorder="1" applyAlignment="1">
      <alignment vertical="center"/>
    </xf>
    <xf numFmtId="169" fontId="2" fillId="0" borderId="60" xfId="3" applyFont="1" applyFill="1" applyBorder="1" applyAlignment="1">
      <alignment horizontal="right" vertical="center"/>
    </xf>
    <xf numFmtId="169" fontId="2" fillId="0" borderId="40" xfId="3" applyFont="1" applyFill="1" applyBorder="1" applyAlignment="1">
      <alignment horizontal="right" vertical="center"/>
    </xf>
    <xf numFmtId="166" fontId="5" fillId="0" borderId="37" xfId="3" applyNumberFormat="1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 vertical="center"/>
    </xf>
    <xf numFmtId="165" fontId="5" fillId="4" borderId="60" xfId="0" applyNumberFormat="1" applyFont="1" applyFill="1" applyBorder="1" applyAlignment="1">
      <alignment horizontal="center" vertical="center"/>
    </xf>
    <xf numFmtId="169" fontId="5" fillId="0" borderId="60" xfId="3" applyFont="1" applyFill="1" applyBorder="1" applyAlignment="1">
      <alignment horizontal="right" vertical="center"/>
    </xf>
    <xf numFmtId="167" fontId="5" fillId="5" borderId="37" xfId="3" applyNumberFormat="1" applyFont="1" applyFill="1" applyBorder="1" applyAlignment="1">
      <alignment horizontal="center" vertical="center"/>
    </xf>
    <xf numFmtId="0" fontId="5" fillId="5" borderId="60" xfId="0" applyFont="1" applyFill="1" applyBorder="1" applyAlignment="1">
      <alignment horizontal="center" vertical="center"/>
    </xf>
    <xf numFmtId="165" fontId="5" fillId="5" borderId="60" xfId="0" applyNumberFormat="1" applyFont="1" applyFill="1" applyBorder="1" applyAlignment="1">
      <alignment horizontal="center" vertical="center"/>
    </xf>
    <xf numFmtId="169" fontId="5" fillId="0" borderId="40" xfId="3" applyFont="1" applyFill="1" applyBorder="1" applyAlignment="1">
      <alignment horizontal="right" vertical="center"/>
    </xf>
    <xf numFmtId="167" fontId="5" fillId="0" borderId="60" xfId="0" applyNumberFormat="1" applyFont="1" applyFill="1" applyBorder="1" applyAlignment="1">
      <alignment vertical="center" wrapText="1"/>
    </xf>
    <xf numFmtId="169" fontId="20" fillId="0" borderId="60" xfId="3" applyFont="1" applyFill="1" applyBorder="1" applyAlignment="1">
      <alignment horizontal="right" vertical="center"/>
    </xf>
    <xf numFmtId="0" fontId="20" fillId="0" borderId="60" xfId="0" applyFont="1" applyFill="1" applyBorder="1" applyAlignment="1">
      <alignment horizontal="center" vertical="center"/>
    </xf>
    <xf numFmtId="169" fontId="20" fillId="0" borderId="40" xfId="3" applyFont="1" applyFill="1" applyBorder="1" applyAlignment="1">
      <alignment horizontal="right" vertical="center"/>
    </xf>
    <xf numFmtId="2" fontId="5" fillId="0" borderId="60" xfId="0" applyNumberFormat="1" applyFont="1" applyFill="1" applyBorder="1" applyAlignment="1">
      <alignment horizontal="left" vertical="center"/>
    </xf>
    <xf numFmtId="167" fontId="2" fillId="5" borderId="37" xfId="3" applyNumberFormat="1" applyFont="1" applyFill="1" applyBorder="1" applyAlignment="1">
      <alignment horizontal="center" vertical="center"/>
    </xf>
    <xf numFmtId="167" fontId="21" fillId="4" borderId="37" xfId="3" applyNumberFormat="1" applyFont="1" applyFill="1" applyBorder="1" applyAlignment="1">
      <alignment horizontal="center" vertical="center"/>
    </xf>
    <xf numFmtId="166" fontId="20" fillId="0" borderId="37" xfId="0" applyNumberFormat="1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60" xfId="0" applyFont="1" applyFill="1" applyBorder="1"/>
    <xf numFmtId="2" fontId="5" fillId="0" borderId="60" xfId="0" applyNumberFormat="1" applyFont="1" applyFill="1" applyBorder="1"/>
    <xf numFmtId="2" fontId="20" fillId="0" borderId="60" xfId="0" applyNumberFormat="1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/>
    </xf>
    <xf numFmtId="167" fontId="5" fillId="4" borderId="60" xfId="0" applyNumberFormat="1" applyFont="1" applyFill="1" applyBorder="1" applyAlignment="1">
      <alignment vertical="center"/>
    </xf>
    <xf numFmtId="169" fontId="5" fillId="4" borderId="40" xfId="3" applyFont="1" applyFill="1" applyBorder="1" applyAlignment="1">
      <alignment vertical="center"/>
    </xf>
    <xf numFmtId="167" fontId="5" fillId="5" borderId="60" xfId="0" applyNumberFormat="1" applyFont="1" applyFill="1" applyBorder="1" applyAlignment="1">
      <alignment vertical="center"/>
    </xf>
    <xf numFmtId="169" fontId="5" fillId="5" borderId="40" xfId="3" applyFont="1" applyFill="1" applyBorder="1" applyAlignment="1">
      <alignment vertical="center"/>
    </xf>
    <xf numFmtId="169" fontId="5" fillId="4" borderId="60" xfId="3" applyFont="1" applyFill="1" applyBorder="1" applyAlignment="1">
      <alignment vertical="center"/>
    </xf>
    <xf numFmtId="169" fontId="2" fillId="4" borderId="40" xfId="3" applyFont="1" applyFill="1" applyBorder="1" applyAlignment="1">
      <alignment vertical="center"/>
    </xf>
    <xf numFmtId="169" fontId="5" fillId="4" borderId="60" xfId="3" applyFont="1" applyFill="1" applyBorder="1" applyAlignment="1">
      <alignment horizontal="right" vertical="center"/>
    </xf>
    <xf numFmtId="169" fontId="2" fillId="5" borderId="60" xfId="3" applyFont="1" applyFill="1" applyBorder="1" applyAlignment="1">
      <alignment horizontal="right" vertical="center"/>
    </xf>
    <xf numFmtId="169" fontId="2" fillId="5" borderId="40" xfId="3" applyFont="1" applyFill="1" applyBorder="1" applyAlignment="1">
      <alignment horizontal="right" vertical="center"/>
    </xf>
    <xf numFmtId="169" fontId="5" fillId="5" borderId="60" xfId="3" applyFont="1" applyFill="1" applyBorder="1" applyAlignment="1">
      <alignment horizontal="right" vertical="center"/>
    </xf>
    <xf numFmtId="169" fontId="2" fillId="4" borderId="60" xfId="3" applyFont="1" applyFill="1" applyBorder="1" applyAlignment="1">
      <alignment horizontal="right" vertical="center"/>
    </xf>
    <xf numFmtId="169" fontId="2" fillId="4" borderId="40" xfId="3" applyFont="1" applyFill="1" applyBorder="1" applyAlignment="1">
      <alignment horizontal="right" vertical="center"/>
    </xf>
    <xf numFmtId="169" fontId="5" fillId="5" borderId="40" xfId="3" applyFont="1" applyFill="1" applyBorder="1" applyAlignment="1">
      <alignment horizontal="right" vertical="center"/>
    </xf>
    <xf numFmtId="0" fontId="5" fillId="4" borderId="60" xfId="0" applyFont="1" applyFill="1" applyBorder="1" applyAlignment="1">
      <alignment vertical="center"/>
    </xf>
    <xf numFmtId="0" fontId="13" fillId="4" borderId="40" xfId="0" applyFont="1" applyFill="1" applyBorder="1" applyAlignment="1">
      <alignment vertical="center"/>
    </xf>
    <xf numFmtId="169" fontId="5" fillId="5" borderId="60" xfId="3" applyFont="1" applyFill="1" applyBorder="1" applyAlignment="1">
      <alignment vertical="center"/>
    </xf>
    <xf numFmtId="0" fontId="13" fillId="5" borderId="40" xfId="0" applyFont="1" applyFill="1" applyBorder="1" applyAlignment="1">
      <alignment vertical="center"/>
    </xf>
    <xf numFmtId="169" fontId="2" fillId="0" borderId="60" xfId="3" applyFont="1" applyFill="1" applyBorder="1" applyAlignment="1">
      <alignment horizontal="right" vertical="center"/>
    </xf>
    <xf numFmtId="169" fontId="2" fillId="0" borderId="40" xfId="3" applyFont="1" applyFill="1" applyBorder="1" applyAlignment="1">
      <alignment horizontal="right" vertical="center"/>
    </xf>
    <xf numFmtId="0" fontId="22" fillId="0" borderId="48" xfId="0" applyFont="1" applyBorder="1" applyAlignment="1">
      <alignment horizontal="right" vertical="center"/>
    </xf>
    <xf numFmtId="168" fontId="22" fillId="0" borderId="48" xfId="0" applyNumberFormat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167" fontId="5" fillId="8" borderId="37" xfId="3" applyNumberFormat="1" applyFont="1" applyFill="1" applyBorder="1" applyAlignment="1">
      <alignment horizontal="center" vertical="center"/>
    </xf>
    <xf numFmtId="166" fontId="5" fillId="8" borderId="37" xfId="0" applyNumberFormat="1" applyFont="1" applyFill="1" applyBorder="1" applyAlignment="1">
      <alignment horizontal="center" vertical="top" wrapText="1"/>
    </xf>
    <xf numFmtId="0" fontId="5" fillId="8" borderId="0" xfId="0" applyFont="1" applyFill="1" applyAlignment="1">
      <alignment vertical="center"/>
    </xf>
    <xf numFmtId="165" fontId="5" fillId="8" borderId="0" xfId="0" applyNumberFormat="1" applyFont="1" applyFill="1" applyAlignment="1">
      <alignment vertical="center"/>
    </xf>
    <xf numFmtId="0" fontId="5" fillId="8" borderId="0" xfId="0" applyFont="1" applyFill="1" applyBorder="1" applyAlignment="1">
      <alignment vertical="center"/>
    </xf>
    <xf numFmtId="169" fontId="5" fillId="8" borderId="0" xfId="3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2" fontId="5" fillId="0" borderId="63" xfId="0" applyNumberFormat="1" applyFont="1" applyFill="1" applyBorder="1" applyAlignment="1">
      <alignment vertical="center"/>
    </xf>
    <xf numFmtId="2" fontId="5" fillId="0" borderId="64" xfId="0" applyNumberFormat="1" applyFont="1" applyFill="1" applyBorder="1" applyAlignment="1">
      <alignment vertical="center"/>
    </xf>
    <xf numFmtId="2" fontId="5" fillId="0" borderId="65" xfId="0" applyNumberFormat="1" applyFont="1" applyFill="1" applyBorder="1" applyAlignment="1">
      <alignment vertical="center"/>
    </xf>
    <xf numFmtId="0" fontId="5" fillId="0" borderId="67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4" fontId="21" fillId="0" borderId="21" xfId="0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166" fontId="20" fillId="0" borderId="37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167" fontId="20" fillId="0" borderId="0" xfId="0" applyNumberFormat="1" applyFont="1" applyAlignment="1">
      <alignment vertical="center"/>
    </xf>
    <xf numFmtId="4" fontId="20" fillId="0" borderId="23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4" fontId="21" fillId="0" borderId="7" xfId="0" applyNumberFormat="1" applyFont="1" applyBorder="1" applyAlignment="1">
      <alignment horizontal="right" vertical="center"/>
    </xf>
    <xf numFmtId="4" fontId="21" fillId="0" borderId="23" xfId="0" applyNumberFormat="1" applyFont="1" applyBorder="1" applyAlignment="1">
      <alignment horizontal="center" vertical="center"/>
    </xf>
    <xf numFmtId="4" fontId="20" fillId="0" borderId="0" xfId="0" applyNumberFormat="1" applyFont="1" applyAlignment="1">
      <alignment vertical="center"/>
    </xf>
    <xf numFmtId="167" fontId="21" fillId="4" borderId="76" xfId="3" applyNumberFormat="1" applyFont="1" applyFill="1" applyBorder="1" applyAlignment="1">
      <alignment horizontal="center" vertical="center"/>
    </xf>
    <xf numFmtId="3" fontId="21" fillId="0" borderId="7" xfId="0" applyNumberFormat="1" applyFont="1" applyBorder="1" applyAlignment="1">
      <alignment horizontal="right" vertical="center"/>
    </xf>
    <xf numFmtId="166" fontId="20" fillId="0" borderId="6" xfId="0" applyNumberFormat="1" applyFont="1" applyBorder="1" applyAlignment="1">
      <alignment horizontal="center" vertical="center"/>
    </xf>
    <xf numFmtId="4" fontId="20" fillId="0" borderId="7" xfId="0" applyNumberFormat="1" applyFont="1" applyBorder="1" applyAlignment="1">
      <alignment horizontal="right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left" vertical="center"/>
    </xf>
    <xf numFmtId="4" fontId="21" fillId="10" borderId="7" xfId="0" applyNumberFormat="1" applyFont="1" applyFill="1" applyBorder="1" applyAlignment="1">
      <alignment horizontal="right" vertical="center"/>
    </xf>
    <xf numFmtId="4" fontId="21" fillId="10" borderId="23" xfId="0" applyNumberFormat="1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left" vertical="center"/>
    </xf>
    <xf numFmtId="4" fontId="21" fillId="3" borderId="7" xfId="0" applyNumberFormat="1" applyFont="1" applyFill="1" applyBorder="1" applyAlignment="1">
      <alignment horizontal="right" vertical="center"/>
    </xf>
    <xf numFmtId="4" fontId="21" fillId="3" borderId="23" xfId="0" applyNumberFormat="1" applyFont="1" applyFill="1" applyBorder="1" applyAlignment="1">
      <alignment horizontal="center" vertical="center"/>
    </xf>
    <xf numFmtId="0" fontId="20" fillId="7" borderId="41" xfId="0" applyFont="1" applyFill="1" applyBorder="1" applyAlignment="1">
      <alignment horizontal="center" vertical="center"/>
    </xf>
    <xf numFmtId="0" fontId="20" fillId="7" borderId="42" xfId="0" applyFont="1" applyFill="1" applyBorder="1" applyAlignment="1">
      <alignment horizontal="left" vertical="center"/>
    </xf>
    <xf numFmtId="4" fontId="21" fillId="7" borderId="42" xfId="0" applyNumberFormat="1" applyFont="1" applyFill="1" applyBorder="1" applyAlignment="1">
      <alignment horizontal="right" vertical="center"/>
    </xf>
    <xf numFmtId="4" fontId="21" fillId="7" borderId="44" xfId="0" applyNumberFormat="1" applyFont="1" applyFill="1" applyBorder="1" applyAlignment="1">
      <alignment horizontal="center" vertical="center"/>
    </xf>
    <xf numFmtId="2" fontId="20" fillId="0" borderId="0" xfId="0" applyNumberFormat="1" applyFont="1" applyAlignment="1">
      <alignment horizontal="left" vertical="center"/>
    </xf>
    <xf numFmtId="166" fontId="21" fillId="4" borderId="37" xfId="0" applyNumberFormat="1" applyFont="1" applyFill="1" applyBorder="1" applyAlignment="1">
      <alignment horizontal="center" vertical="center"/>
    </xf>
    <xf numFmtId="0" fontId="17" fillId="5" borderId="60" xfId="0" applyFont="1" applyFill="1" applyBorder="1" applyAlignment="1">
      <alignment horizontal="center" vertical="center"/>
    </xf>
    <xf numFmtId="165" fontId="17" fillId="5" borderId="60" xfId="0" applyNumberFormat="1" applyFont="1" applyFill="1" applyBorder="1" applyAlignment="1">
      <alignment horizontal="center" vertical="center"/>
    </xf>
    <xf numFmtId="167" fontId="2" fillId="5" borderId="37" xfId="0" applyNumberFormat="1" applyFont="1" applyFill="1" applyBorder="1" applyAlignment="1">
      <alignment horizontal="center" vertical="center"/>
    </xf>
    <xf numFmtId="166" fontId="2" fillId="5" borderId="37" xfId="0" applyNumberFormat="1" applyFont="1" applyFill="1" applyBorder="1" applyAlignment="1">
      <alignment horizontal="center" vertical="center"/>
    </xf>
    <xf numFmtId="0" fontId="5" fillId="5" borderId="60" xfId="0" applyFont="1" applyFill="1" applyBorder="1"/>
    <xf numFmtId="0" fontId="5" fillId="5" borderId="37" xfId="0" applyFont="1" applyFill="1" applyBorder="1" applyAlignment="1">
      <alignment horizontal="center"/>
    </xf>
    <xf numFmtId="169" fontId="2" fillId="5" borderId="40" xfId="3" applyFont="1" applyFill="1" applyBorder="1" applyAlignment="1">
      <alignment vertical="center"/>
    </xf>
    <xf numFmtId="166" fontId="20" fillId="5" borderId="37" xfId="0" applyNumberFormat="1" applyFont="1" applyFill="1" applyBorder="1" applyAlignment="1">
      <alignment horizontal="center" vertical="center"/>
    </xf>
    <xf numFmtId="2" fontId="20" fillId="5" borderId="60" xfId="0" applyNumberFormat="1" applyFont="1" applyFill="1" applyBorder="1" applyAlignment="1">
      <alignment horizontal="center" vertical="center"/>
    </xf>
    <xf numFmtId="169" fontId="5" fillId="5" borderId="60" xfId="3" applyNumberFormat="1" applyFont="1" applyFill="1" applyBorder="1"/>
    <xf numFmtId="169" fontId="5" fillId="5" borderId="40" xfId="3" applyNumberFormat="1" applyFont="1" applyFill="1" applyBorder="1"/>
    <xf numFmtId="167" fontId="21" fillId="5" borderId="37" xfId="3" applyNumberFormat="1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left" vertical="center"/>
    </xf>
    <xf numFmtId="4" fontId="21" fillId="8" borderId="7" xfId="0" applyNumberFormat="1" applyFont="1" applyFill="1" applyBorder="1" applyAlignment="1">
      <alignment horizontal="right" vertical="center"/>
    </xf>
    <xf numFmtId="4" fontId="20" fillId="8" borderId="23" xfId="0" applyNumberFormat="1" applyFont="1" applyFill="1" applyBorder="1" applyAlignment="1">
      <alignment horizontal="center" vertical="center"/>
    </xf>
    <xf numFmtId="2" fontId="5" fillId="8" borderId="35" xfId="0" applyNumberFormat="1" applyFont="1" applyFill="1" applyBorder="1" applyAlignment="1">
      <alignment horizontal="center" vertical="top" wrapText="1"/>
    </xf>
    <xf numFmtId="2" fontId="5" fillId="8" borderId="36" xfId="0" applyNumberFormat="1" applyFont="1" applyFill="1" applyBorder="1" applyAlignment="1">
      <alignment horizontal="center" vertical="top" wrapText="1"/>
    </xf>
    <xf numFmtId="2" fontId="5" fillId="8" borderId="56" xfId="0" applyNumberFormat="1" applyFont="1" applyFill="1" applyBorder="1" applyAlignment="1">
      <alignment horizontal="center" vertical="top" wrapText="1"/>
    </xf>
    <xf numFmtId="2" fontId="2" fillId="8" borderId="60" xfId="0" applyNumberFormat="1" applyFont="1" applyFill="1" applyBorder="1" applyAlignment="1">
      <alignment horizontal="center" vertical="center"/>
    </xf>
    <xf numFmtId="169" fontId="21" fillId="8" borderId="60" xfId="3" applyFont="1" applyFill="1" applyBorder="1" applyAlignment="1">
      <alignment horizontal="right" vertical="center"/>
    </xf>
    <xf numFmtId="169" fontId="2" fillId="8" borderId="40" xfId="3" applyFont="1" applyFill="1" applyBorder="1" applyAlignment="1">
      <alignment horizontal="right" vertical="center"/>
    </xf>
    <xf numFmtId="2" fontId="5" fillId="0" borderId="60" xfId="0" applyNumberFormat="1" applyFont="1" applyFill="1" applyBorder="1" applyAlignment="1">
      <alignment horizontal="left" vertical="center"/>
    </xf>
    <xf numFmtId="2" fontId="20" fillId="0" borderId="60" xfId="0" applyNumberFormat="1" applyFont="1" applyFill="1" applyBorder="1" applyAlignment="1">
      <alignment horizontal="left" vertical="center"/>
    </xf>
    <xf numFmtId="2" fontId="21" fillId="5" borderId="60" xfId="0" applyNumberFormat="1" applyFont="1" applyFill="1" applyBorder="1" applyAlignment="1">
      <alignment horizontal="left" vertical="center"/>
    </xf>
    <xf numFmtId="167" fontId="2" fillId="0" borderId="0" xfId="0" applyNumberFormat="1" applyFont="1" applyBorder="1" applyAlignment="1">
      <alignment horizontal="center" vertical="center"/>
    </xf>
    <xf numFmtId="2" fontId="20" fillId="0" borderId="60" xfId="0" applyNumberFormat="1" applyFont="1" applyFill="1" applyBorder="1" applyAlignment="1">
      <alignment horizontal="left" vertical="center" wrapText="1"/>
    </xf>
    <xf numFmtId="2" fontId="5" fillId="0" borderId="60" xfId="0" applyNumberFormat="1" applyFont="1" applyFill="1" applyBorder="1" applyAlignment="1">
      <alignment horizontal="left" vertical="center" wrapText="1"/>
    </xf>
    <xf numFmtId="2" fontId="2" fillId="5" borderId="60" xfId="0" applyNumberFormat="1" applyFont="1" applyFill="1" applyBorder="1" applyAlignment="1">
      <alignment horizontal="left" vertical="center"/>
    </xf>
    <xf numFmtId="2" fontId="2" fillId="0" borderId="60" xfId="0" applyNumberFormat="1" applyFont="1" applyFill="1" applyBorder="1" applyAlignment="1">
      <alignment horizontal="center" vertical="center"/>
    </xf>
    <xf numFmtId="169" fontId="2" fillId="8" borderId="60" xfId="3" applyFont="1" applyFill="1" applyBorder="1" applyAlignment="1">
      <alignment horizontal="right" vertical="center"/>
    </xf>
    <xf numFmtId="0" fontId="16" fillId="0" borderId="53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165" fontId="16" fillId="0" borderId="59" xfId="0" applyNumberFormat="1" applyFont="1" applyBorder="1" applyAlignment="1">
      <alignment horizontal="center" vertical="center"/>
    </xf>
    <xf numFmtId="165" fontId="16" fillId="0" borderId="40" xfId="0" applyNumberFormat="1" applyFont="1" applyBorder="1" applyAlignment="1">
      <alignment horizontal="center" vertical="center"/>
    </xf>
    <xf numFmtId="166" fontId="11" fillId="0" borderId="45" xfId="0" applyNumberFormat="1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166" fontId="14" fillId="0" borderId="52" xfId="0" applyNumberFormat="1" applyFont="1" applyBorder="1" applyAlignment="1">
      <alignment horizontal="center" vertical="center"/>
    </xf>
    <xf numFmtId="166" fontId="14" fillId="0" borderId="37" xfId="0" applyNumberFormat="1" applyFont="1" applyBorder="1" applyAlignment="1">
      <alignment horizontal="center" vertical="center"/>
    </xf>
    <xf numFmtId="165" fontId="16" fillId="0" borderId="53" xfId="0" applyNumberFormat="1" applyFont="1" applyBorder="1" applyAlignment="1">
      <alignment horizontal="center" vertical="center"/>
    </xf>
    <xf numFmtId="165" fontId="16" fillId="0" borderId="60" xfId="0" applyNumberFormat="1" applyFont="1" applyBorder="1" applyAlignment="1">
      <alignment horizontal="center" vertical="center"/>
    </xf>
    <xf numFmtId="2" fontId="5" fillId="4" borderId="60" xfId="0" applyNumberFormat="1" applyFont="1" applyFill="1" applyBorder="1" applyAlignment="1">
      <alignment horizontal="left" vertical="center"/>
    </xf>
    <xf numFmtId="0" fontId="5" fillId="0" borderId="60" xfId="0" applyFont="1" applyFill="1" applyBorder="1" applyAlignment="1">
      <alignment horizontal="left"/>
    </xf>
    <xf numFmtId="0" fontId="5" fillId="5" borderId="60" xfId="0" applyFont="1" applyFill="1" applyBorder="1" applyAlignment="1">
      <alignment horizontal="left"/>
    </xf>
    <xf numFmtId="0" fontId="2" fillId="5" borderId="60" xfId="0" applyFont="1" applyFill="1" applyBorder="1" applyAlignment="1">
      <alignment horizontal="left"/>
    </xf>
    <xf numFmtId="0" fontId="21" fillId="0" borderId="60" xfId="0" applyFont="1" applyFill="1" applyBorder="1" applyAlignment="1">
      <alignment horizontal="left"/>
    </xf>
    <xf numFmtId="2" fontId="2" fillId="4" borderId="60" xfId="0" applyNumberFormat="1" applyFont="1" applyFill="1" applyBorder="1" applyAlignment="1">
      <alignment horizontal="left" vertical="center"/>
    </xf>
    <xf numFmtId="2" fontId="2" fillId="0" borderId="60" xfId="0" applyNumberFormat="1" applyFont="1" applyFill="1" applyBorder="1" applyAlignment="1">
      <alignment horizontal="left" vertical="center"/>
    </xf>
    <xf numFmtId="2" fontId="5" fillId="8" borderId="60" xfId="0" applyNumberFormat="1" applyFont="1" applyFill="1" applyBorder="1" applyAlignment="1">
      <alignment horizontal="left" vertical="center"/>
    </xf>
    <xf numFmtId="2" fontId="21" fillId="4" borderId="60" xfId="0" applyNumberFormat="1" applyFont="1" applyFill="1" applyBorder="1" applyAlignment="1">
      <alignment horizontal="left" vertical="center"/>
    </xf>
    <xf numFmtId="2" fontId="21" fillId="0" borderId="60" xfId="0" applyNumberFormat="1" applyFont="1" applyFill="1" applyBorder="1" applyAlignment="1">
      <alignment horizontal="left" vertical="center"/>
    </xf>
    <xf numFmtId="2" fontId="5" fillId="5" borderId="60" xfId="0" applyNumberFormat="1" applyFont="1" applyFill="1" applyBorder="1" applyAlignment="1">
      <alignment horizontal="left" vertical="center"/>
    </xf>
    <xf numFmtId="2" fontId="5" fillId="0" borderId="35" xfId="0" applyNumberFormat="1" applyFont="1" applyFill="1" applyBorder="1" applyAlignment="1">
      <alignment horizontal="left" vertical="center"/>
    </xf>
    <xf numFmtId="2" fontId="5" fillId="0" borderId="36" xfId="0" applyNumberFormat="1" applyFont="1" applyFill="1" applyBorder="1" applyAlignment="1">
      <alignment horizontal="left" vertical="center"/>
    </xf>
    <xf numFmtId="2" fontId="5" fillId="0" borderId="56" xfId="0" applyNumberFormat="1" applyFont="1" applyFill="1" applyBorder="1" applyAlignment="1">
      <alignment horizontal="left" vertical="center"/>
    </xf>
    <xf numFmtId="0" fontId="24" fillId="0" borderId="46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11" fillId="0" borderId="54" xfId="0" applyFont="1" applyBorder="1" applyAlignment="1">
      <alignment horizontal="left"/>
    </xf>
    <xf numFmtId="165" fontId="11" fillId="0" borderId="54" xfId="0" applyNumberFormat="1" applyFont="1" applyBorder="1" applyAlignment="1">
      <alignment horizontal="left"/>
    </xf>
    <xf numFmtId="0" fontId="12" fillId="0" borderId="47" xfId="0" applyFont="1" applyBorder="1" applyAlignment="1">
      <alignment horizontal="center" vertical="center"/>
    </xf>
    <xf numFmtId="0" fontId="26" fillId="0" borderId="47" xfId="0" applyFont="1" applyBorder="1" applyAlignment="1">
      <alignment horizontal="left" vertical="center"/>
    </xf>
    <xf numFmtId="165" fontId="26" fillId="0" borderId="47" xfId="0" applyNumberFormat="1" applyFont="1" applyBorder="1" applyAlignment="1">
      <alignment horizontal="left" vertical="center"/>
    </xf>
    <xf numFmtId="164" fontId="26" fillId="6" borderId="55" xfId="0" applyNumberFormat="1" applyFont="1" applyFill="1" applyBorder="1" applyAlignment="1">
      <alignment horizontal="left" vertical="center"/>
    </xf>
    <xf numFmtId="165" fontId="26" fillId="6" borderId="55" xfId="0" applyNumberFormat="1" applyFont="1" applyFill="1" applyBorder="1" applyAlignment="1">
      <alignment horizontal="left" vertical="center"/>
    </xf>
    <xf numFmtId="166" fontId="22" fillId="0" borderId="49" xfId="0" applyNumberFormat="1" applyFont="1" applyBorder="1" applyAlignment="1">
      <alignment horizontal="left" vertical="center"/>
    </xf>
    <xf numFmtId="166" fontId="22" fillId="0" borderId="46" xfId="0" applyNumberFormat="1" applyFont="1" applyBorder="1" applyAlignment="1">
      <alignment horizontal="left" vertical="center"/>
    </xf>
    <xf numFmtId="0" fontId="25" fillId="0" borderId="46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166" fontId="22" fillId="0" borderId="50" xfId="0" applyNumberFormat="1" applyFont="1" applyBorder="1" applyAlignment="1">
      <alignment horizontal="left" vertical="center"/>
    </xf>
    <xf numFmtId="166" fontId="22" fillId="0" borderId="48" xfId="0" applyNumberFormat="1" applyFont="1" applyBorder="1" applyAlignment="1">
      <alignment horizontal="left" vertical="center"/>
    </xf>
    <xf numFmtId="164" fontId="10" fillId="0" borderId="48" xfId="0" applyNumberFormat="1" applyFont="1" applyBorder="1" applyAlignment="1">
      <alignment horizontal="center" vertical="center"/>
    </xf>
    <xf numFmtId="165" fontId="10" fillId="0" borderId="58" xfId="0" applyNumberFormat="1" applyFont="1" applyBorder="1" applyAlignment="1">
      <alignment horizontal="center" vertical="center"/>
    </xf>
    <xf numFmtId="2" fontId="20" fillId="0" borderId="60" xfId="0" applyNumberFormat="1" applyFont="1" applyFill="1" applyBorder="1" applyAlignment="1">
      <alignment horizontal="left" vertical="top" wrapText="1"/>
    </xf>
    <xf numFmtId="2" fontId="5" fillId="0" borderId="60" xfId="0" applyNumberFormat="1" applyFont="1" applyFill="1" applyBorder="1" applyAlignment="1">
      <alignment horizontal="left" vertical="top"/>
    </xf>
    <xf numFmtId="2" fontId="5" fillId="0" borderId="68" xfId="0" applyNumberFormat="1" applyFont="1" applyFill="1" applyBorder="1" applyAlignment="1">
      <alignment horizontal="left" vertical="center"/>
    </xf>
    <xf numFmtId="2" fontId="2" fillId="7" borderId="68" xfId="0" applyNumberFormat="1" applyFont="1" applyFill="1" applyBorder="1" applyAlignment="1">
      <alignment horizontal="center" vertical="center"/>
    </xf>
    <xf numFmtId="2" fontId="2" fillId="0" borderId="63" xfId="0" applyNumberFormat="1" applyFont="1" applyFill="1" applyBorder="1" applyAlignment="1">
      <alignment horizontal="center" vertical="center"/>
    </xf>
    <xf numFmtId="2" fontId="2" fillId="0" borderId="64" xfId="0" applyNumberFormat="1" applyFont="1" applyFill="1" applyBorder="1" applyAlignment="1">
      <alignment horizontal="center" vertical="center"/>
    </xf>
    <xf numFmtId="2" fontId="2" fillId="0" borderId="66" xfId="0" applyNumberFormat="1" applyFont="1" applyFill="1" applyBorder="1" applyAlignment="1">
      <alignment horizontal="center" vertical="center"/>
    </xf>
    <xf numFmtId="169" fontId="2" fillId="7" borderId="68" xfId="3" applyFont="1" applyFill="1" applyBorder="1" applyAlignment="1">
      <alignment horizontal="right" vertical="center"/>
    </xf>
    <xf numFmtId="169" fontId="2" fillId="7" borderId="69" xfId="3" applyFont="1" applyFill="1" applyBorder="1" applyAlignment="1">
      <alignment horizontal="right" vertical="center"/>
    </xf>
    <xf numFmtId="2" fontId="20" fillId="5" borderId="60" xfId="0" applyNumberFormat="1" applyFont="1" applyFill="1" applyBorder="1" applyAlignment="1">
      <alignment horizontal="left" vertical="center"/>
    </xf>
    <xf numFmtId="166" fontId="21" fillId="0" borderId="0" xfId="0" applyNumberFormat="1" applyFont="1" applyAlignment="1">
      <alignment horizontal="left" vertical="center"/>
    </xf>
    <xf numFmtId="2" fontId="20" fillId="0" borderId="0" xfId="0" applyNumberFormat="1" applyFont="1" applyAlignment="1">
      <alignment horizontal="left" vertical="center"/>
    </xf>
    <xf numFmtId="2" fontId="21" fillId="4" borderId="8" xfId="0" applyNumberFormat="1" applyFont="1" applyFill="1" applyBorder="1" applyAlignment="1">
      <alignment horizontal="left" vertical="center"/>
    </xf>
    <xf numFmtId="2" fontId="21" fillId="4" borderId="5" xfId="0" applyNumberFormat="1" applyFont="1" applyFill="1" applyBorder="1" applyAlignment="1">
      <alignment horizontal="left" vertical="center"/>
    </xf>
    <xf numFmtId="2" fontId="21" fillId="4" borderId="22" xfId="0" applyNumberFormat="1" applyFont="1" applyFill="1" applyBorder="1" applyAlignment="1">
      <alignment horizontal="left" vertical="center"/>
    </xf>
    <xf numFmtId="167" fontId="21" fillId="0" borderId="79" xfId="0" applyNumberFormat="1" applyFont="1" applyBorder="1" applyAlignment="1">
      <alignment horizontal="center" vertical="center"/>
    </xf>
    <xf numFmtId="2" fontId="21" fillId="4" borderId="11" xfId="0" applyNumberFormat="1" applyFont="1" applyFill="1" applyBorder="1" applyAlignment="1">
      <alignment horizontal="left" vertical="center"/>
    </xf>
    <xf numFmtId="2" fontId="21" fillId="4" borderId="43" xfId="0" applyNumberFormat="1" applyFont="1" applyFill="1" applyBorder="1" applyAlignment="1">
      <alignment horizontal="left" vertical="center"/>
    </xf>
    <xf numFmtId="2" fontId="21" fillId="4" borderId="75" xfId="0" applyNumberFormat="1" applyFont="1" applyFill="1" applyBorder="1" applyAlignment="1">
      <alignment horizontal="left" vertical="center"/>
    </xf>
    <xf numFmtId="2" fontId="21" fillId="4" borderId="77" xfId="0" applyNumberFormat="1" applyFont="1" applyFill="1" applyBorder="1" applyAlignment="1">
      <alignment horizontal="left" vertical="center"/>
    </xf>
    <xf numFmtId="2" fontId="21" fillId="4" borderId="78" xfId="0" applyNumberFormat="1" applyFont="1" applyFill="1" applyBorder="1" applyAlignment="1">
      <alignment horizontal="left" vertical="center"/>
    </xf>
    <xf numFmtId="0" fontId="20" fillId="0" borderId="29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9" fillId="0" borderId="0" xfId="0" applyNumberFormat="1" applyFont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Título 1 1" xfId="1" xr:uid="{00000000-0005-0000-0000-000002000000}"/>
    <cellStyle name="Vírgula" xfId="3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57151</xdr:rowOff>
    </xdr:from>
    <xdr:to>
      <xdr:col>1</xdr:col>
      <xdr:colOff>442732</xdr:colOff>
      <xdr:row>3</xdr:row>
      <xdr:rowOff>28575</xdr:rowOff>
    </xdr:to>
    <xdr:pic>
      <xdr:nvPicPr>
        <xdr:cNvPr id="1580" name="Imagem 2" descr="Logo - Ferraz.jpg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28625" y="219076"/>
          <a:ext cx="1061857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38099</xdr:rowOff>
    </xdr:from>
    <xdr:to>
      <xdr:col>1</xdr:col>
      <xdr:colOff>762000</xdr:colOff>
      <xdr:row>3</xdr:row>
      <xdr:rowOff>142875</xdr:rowOff>
    </xdr:to>
    <xdr:pic>
      <xdr:nvPicPr>
        <xdr:cNvPr id="2" name="Imagem 2" descr="Logo - Ferraz.jpg">
          <a:extLst>
            <a:ext uri="{FF2B5EF4-FFF2-40B4-BE49-F238E27FC236}">
              <a16:creationId xmlns:a16="http://schemas.microsoft.com/office/drawing/2014/main" id="{530AE405-7C3C-4DFE-9815-44320AC69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09625" y="200024"/>
          <a:ext cx="561975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85090</xdr:rowOff>
    </xdr:from>
    <xdr:to>
      <xdr:col>0</xdr:col>
      <xdr:colOff>1000125</xdr:colOff>
      <xdr:row>3</xdr:row>
      <xdr:rowOff>133350</xdr:rowOff>
    </xdr:to>
    <xdr:pic>
      <xdr:nvPicPr>
        <xdr:cNvPr id="4" name="Imagem 3" descr="Logo - Ferraz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80975" y="85090"/>
          <a:ext cx="819150" cy="534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5117038483843"/>
    <pageSetUpPr fitToPage="1"/>
  </sheetPr>
  <dimension ref="A2:L577"/>
  <sheetViews>
    <sheetView showGridLines="0" showZeros="0" tabSelected="1" topLeftCell="A543" zoomScale="80" zoomScaleNormal="80" workbookViewId="0">
      <selection activeCell="M564" sqref="M564"/>
    </sheetView>
  </sheetViews>
  <sheetFormatPr defaultColWidth="11.44140625" defaultRowHeight="13.2"/>
  <cols>
    <col min="1" max="1" width="12.44140625" style="57" customWidth="1"/>
    <col min="2" max="2" width="9.44140625" style="45" customWidth="1"/>
    <col min="3" max="3" width="16.6640625" style="45" customWidth="1"/>
    <col min="4" max="5" width="15.6640625" style="45" customWidth="1"/>
    <col min="6" max="6" width="22.5546875" style="45" customWidth="1"/>
    <col min="7" max="7" width="7.5546875" style="45" customWidth="1"/>
    <col min="8" max="8" width="9.6640625" style="58" customWidth="1"/>
    <col min="9" max="9" width="8.88671875" style="45" customWidth="1"/>
    <col min="10" max="10" width="14.33203125" style="45" customWidth="1"/>
    <col min="11" max="11" width="9.33203125" style="45" customWidth="1"/>
    <col min="12" max="16384" width="11.44140625" style="45"/>
  </cols>
  <sheetData>
    <row r="2" spans="1:11" s="52" customFormat="1" ht="62.25" customHeight="1">
      <c r="A2" s="235"/>
      <c r="B2" s="235"/>
      <c r="C2" s="256" t="s">
        <v>609</v>
      </c>
      <c r="D2" s="257"/>
      <c r="E2" s="257"/>
      <c r="F2" s="258"/>
      <c r="G2" s="258"/>
      <c r="H2" s="259"/>
    </row>
    <row r="3" spans="1:11" s="53" customFormat="1" ht="15.75" customHeight="1">
      <c r="A3" s="235"/>
      <c r="B3" s="235"/>
      <c r="C3" s="260"/>
      <c r="D3" s="260"/>
      <c r="E3" s="260"/>
      <c r="F3" s="261" t="s">
        <v>0</v>
      </c>
      <c r="G3" s="261"/>
      <c r="H3" s="262"/>
    </row>
    <row r="4" spans="1:11" s="54" customFormat="1" ht="15.6">
      <c r="A4" s="235"/>
      <c r="B4" s="235"/>
      <c r="C4" s="59"/>
      <c r="D4" s="64"/>
      <c r="E4" s="64"/>
      <c r="F4" s="263" t="s">
        <v>615</v>
      </c>
      <c r="G4" s="263"/>
      <c r="H4" s="264"/>
    </row>
    <row r="5" spans="1:11" s="54" customFormat="1" ht="21" customHeight="1">
      <c r="A5" s="60"/>
      <c r="C5" s="61"/>
      <c r="D5" s="149" t="s">
        <v>1</v>
      </c>
      <c r="E5" s="65"/>
      <c r="F5" s="66"/>
      <c r="G5" s="66"/>
      <c r="H5" s="67"/>
    </row>
    <row r="6" spans="1:11" ht="18" customHeight="1">
      <c r="A6" s="265" t="s">
        <v>555</v>
      </c>
      <c r="B6" s="266"/>
      <c r="C6" s="266"/>
      <c r="D6" s="266"/>
      <c r="E6" s="266"/>
      <c r="F6" s="267" t="s">
        <v>2</v>
      </c>
      <c r="G6" s="267"/>
      <c r="H6" s="268"/>
      <c r="K6"/>
    </row>
    <row r="7" spans="1:11" ht="18" customHeight="1">
      <c r="A7" s="269" t="s">
        <v>3</v>
      </c>
      <c r="B7" s="270"/>
      <c r="C7" s="270"/>
      <c r="D7" s="270"/>
      <c r="E7" s="148" t="s">
        <v>556</v>
      </c>
      <c r="F7" s="147" t="s">
        <v>4</v>
      </c>
      <c r="G7" s="271" t="s">
        <v>5</v>
      </c>
      <c r="H7" s="272"/>
    </row>
    <row r="8" spans="1:11" ht="8.25" customHeight="1">
      <c r="A8" s="62"/>
      <c r="B8" s="63"/>
      <c r="C8" s="63"/>
      <c r="D8" s="63"/>
      <c r="E8" s="63"/>
      <c r="F8" s="63"/>
      <c r="G8" s="63"/>
      <c r="H8" s="68"/>
    </row>
    <row r="9" spans="1:11" s="55" customFormat="1" ht="15" customHeight="1">
      <c r="A9" s="238" t="s">
        <v>6</v>
      </c>
      <c r="B9" s="236" t="s">
        <v>7</v>
      </c>
      <c r="C9" s="236"/>
      <c r="D9" s="236"/>
      <c r="E9" s="236"/>
      <c r="F9" s="236"/>
      <c r="G9" s="231" t="s">
        <v>8</v>
      </c>
      <c r="H9" s="240" t="s">
        <v>9</v>
      </c>
      <c r="I9" s="231" t="s">
        <v>10</v>
      </c>
      <c r="J9" s="233" t="s">
        <v>11</v>
      </c>
    </row>
    <row r="10" spans="1:11" s="55" customFormat="1" ht="15" customHeight="1">
      <c r="A10" s="239"/>
      <c r="B10" s="237"/>
      <c r="C10" s="237"/>
      <c r="D10" s="237"/>
      <c r="E10" s="237"/>
      <c r="F10" s="237"/>
      <c r="G10" s="232"/>
      <c r="H10" s="241"/>
      <c r="I10" s="232"/>
      <c r="J10" s="234"/>
    </row>
    <row r="11" spans="1:11" s="55" customFormat="1" ht="12" customHeight="1">
      <c r="A11" s="84" t="s">
        <v>12</v>
      </c>
      <c r="B11" s="247" t="s">
        <v>13</v>
      </c>
      <c r="C11" s="247"/>
      <c r="D11" s="247"/>
      <c r="E11" s="247"/>
      <c r="F11" s="247"/>
      <c r="G11" s="85"/>
      <c r="H11" s="86"/>
      <c r="I11" s="141"/>
      <c r="J11" s="133"/>
    </row>
    <row r="12" spans="1:11" s="55" customFormat="1" ht="12" customHeight="1">
      <c r="A12" s="46" t="s">
        <v>14</v>
      </c>
      <c r="B12" s="222" t="s">
        <v>15</v>
      </c>
      <c r="C12" s="222"/>
      <c r="D12" s="222"/>
      <c r="E12" s="222"/>
      <c r="F12" s="222"/>
      <c r="G12" s="74" t="s">
        <v>16</v>
      </c>
      <c r="H12" s="88">
        <v>25.41</v>
      </c>
      <c r="I12" s="89"/>
      <c r="J12" s="90"/>
      <c r="K12" s="48">
        <v>416.89</v>
      </c>
    </row>
    <row r="13" spans="1:11" s="55" customFormat="1" ht="12" customHeight="1">
      <c r="A13" s="46"/>
      <c r="B13" s="222" t="s">
        <v>17</v>
      </c>
      <c r="C13" s="222"/>
      <c r="D13" s="222"/>
      <c r="E13" s="222"/>
      <c r="F13" s="222"/>
      <c r="G13" s="74"/>
      <c r="H13" s="88"/>
      <c r="I13" s="91"/>
      <c r="J13" s="90"/>
      <c r="K13" s="48"/>
    </row>
    <row r="14" spans="1:11" s="55" customFormat="1" ht="12" customHeight="1">
      <c r="A14" s="46" t="s">
        <v>18</v>
      </c>
      <c r="B14" s="222" t="s">
        <v>19</v>
      </c>
      <c r="C14" s="222"/>
      <c r="D14" s="222"/>
      <c r="E14" s="222"/>
      <c r="F14" s="222"/>
      <c r="G14" s="74" t="s">
        <v>16</v>
      </c>
      <c r="H14" s="88">
        <v>162</v>
      </c>
      <c r="I14" s="89"/>
      <c r="J14" s="90"/>
      <c r="K14" s="48">
        <v>88.02</v>
      </c>
    </row>
    <row r="15" spans="1:11" s="55" customFormat="1" ht="12" customHeight="1">
      <c r="A15" s="46"/>
      <c r="B15" s="222" t="s">
        <v>20</v>
      </c>
      <c r="C15" s="222"/>
      <c r="D15" s="222"/>
      <c r="E15" s="222"/>
      <c r="F15" s="222"/>
      <c r="G15" s="74"/>
      <c r="H15" s="88"/>
      <c r="I15" s="89"/>
      <c r="J15" s="90"/>
      <c r="K15" s="48"/>
    </row>
    <row r="16" spans="1:11" s="55" customFormat="1" ht="12" customHeight="1">
      <c r="A16" s="46" t="s">
        <v>21</v>
      </c>
      <c r="B16" s="222" t="s">
        <v>22</v>
      </c>
      <c r="C16" s="222"/>
      <c r="D16" s="222"/>
      <c r="E16" s="222"/>
      <c r="F16" s="222"/>
      <c r="G16" s="74" t="s">
        <v>23</v>
      </c>
      <c r="H16" s="88">
        <v>1118.48</v>
      </c>
      <c r="I16" s="89"/>
      <c r="J16" s="90"/>
      <c r="K16" s="48">
        <v>21.94</v>
      </c>
    </row>
    <row r="17" spans="1:11" s="55" customFormat="1" ht="12" customHeight="1">
      <c r="A17" s="92">
        <v>173002</v>
      </c>
      <c r="B17" s="273" t="s">
        <v>610</v>
      </c>
      <c r="C17" s="274"/>
      <c r="D17" s="274"/>
      <c r="E17" s="274"/>
      <c r="F17" s="274"/>
      <c r="G17" s="74" t="s">
        <v>16</v>
      </c>
      <c r="H17" s="88">
        <v>24</v>
      </c>
      <c r="I17" s="89"/>
      <c r="J17" s="90"/>
      <c r="K17" s="48"/>
    </row>
    <row r="18" spans="1:11" s="55" customFormat="1" ht="12" customHeight="1">
      <c r="A18" s="152"/>
      <c r="B18" s="216"/>
      <c r="C18" s="217"/>
      <c r="D18" s="217"/>
      <c r="E18" s="217"/>
      <c r="F18" s="218"/>
      <c r="G18" s="219" t="s">
        <v>24</v>
      </c>
      <c r="H18" s="219"/>
      <c r="I18" s="230"/>
      <c r="J18" s="221"/>
      <c r="K18" s="48"/>
    </row>
    <row r="19" spans="1:11" s="55" customFormat="1" ht="12" customHeight="1">
      <c r="A19" s="84" t="s">
        <v>35</v>
      </c>
      <c r="B19" s="247" t="s">
        <v>25</v>
      </c>
      <c r="C19" s="247"/>
      <c r="D19" s="247"/>
      <c r="E19" s="247"/>
      <c r="F19" s="247"/>
      <c r="G19" s="85"/>
      <c r="H19" s="86"/>
      <c r="I19" s="132"/>
      <c r="J19" s="142"/>
      <c r="K19" s="48"/>
    </row>
    <row r="20" spans="1:11" s="55" customFormat="1" ht="12" customHeight="1">
      <c r="A20" s="46" t="s">
        <v>26</v>
      </c>
      <c r="B20" s="222" t="s">
        <v>27</v>
      </c>
      <c r="C20" s="222"/>
      <c r="D20" s="222"/>
      <c r="E20" s="222"/>
      <c r="F20" s="222"/>
      <c r="G20" s="74" t="s">
        <v>28</v>
      </c>
      <c r="H20" s="88">
        <v>170</v>
      </c>
      <c r="I20" s="89"/>
      <c r="J20" s="90"/>
      <c r="K20" s="48">
        <v>87.91</v>
      </c>
    </row>
    <row r="21" spans="1:11" s="55" customFormat="1" ht="12" customHeight="1">
      <c r="A21" s="46" t="s">
        <v>29</v>
      </c>
      <c r="B21" s="222" t="s">
        <v>30</v>
      </c>
      <c r="C21" s="222"/>
      <c r="D21" s="222"/>
      <c r="E21" s="222"/>
      <c r="F21" s="222"/>
      <c r="G21" s="74" t="s">
        <v>28</v>
      </c>
      <c r="H21" s="88">
        <v>54</v>
      </c>
      <c r="I21" s="89"/>
      <c r="J21" s="90"/>
      <c r="K21" s="48">
        <v>411.9</v>
      </c>
    </row>
    <row r="22" spans="1:11" s="55" customFormat="1" ht="12" customHeight="1">
      <c r="A22" s="46" t="s">
        <v>31</v>
      </c>
      <c r="B22" s="222" t="s">
        <v>32</v>
      </c>
      <c r="C22" s="222"/>
      <c r="D22" s="222"/>
      <c r="E22" s="222"/>
      <c r="F22" s="222"/>
      <c r="G22" s="74" t="s">
        <v>33</v>
      </c>
      <c r="H22" s="88">
        <v>760</v>
      </c>
      <c r="I22" s="89"/>
      <c r="J22" s="90"/>
      <c r="K22" s="48">
        <v>10.73</v>
      </c>
    </row>
    <row r="23" spans="1:11" s="55" customFormat="1" ht="12" customHeight="1">
      <c r="A23" s="80"/>
      <c r="B23" s="252" t="s">
        <v>34</v>
      </c>
      <c r="C23" s="252"/>
      <c r="D23" s="252"/>
      <c r="E23" s="252"/>
      <c r="F23" s="252"/>
      <c r="G23" s="73"/>
      <c r="H23" s="96"/>
      <c r="I23" s="130"/>
      <c r="J23" s="131"/>
      <c r="K23" s="48"/>
    </row>
    <row r="24" spans="1:11" s="55" customFormat="1" ht="12" customHeight="1">
      <c r="A24" s="46" t="s">
        <v>26</v>
      </c>
      <c r="B24" s="222" t="s">
        <v>27</v>
      </c>
      <c r="C24" s="222"/>
      <c r="D24" s="222"/>
      <c r="E24" s="222"/>
      <c r="F24" s="222"/>
      <c r="G24" s="74" t="s">
        <v>28</v>
      </c>
      <c r="H24" s="88">
        <v>88</v>
      </c>
      <c r="I24" s="89"/>
      <c r="J24" s="90"/>
      <c r="K24" s="48">
        <v>87.91</v>
      </c>
    </row>
    <row r="25" spans="1:11" s="55" customFormat="1" ht="12" customHeight="1">
      <c r="A25" s="46" t="s">
        <v>29</v>
      </c>
      <c r="B25" s="222" t="s">
        <v>30</v>
      </c>
      <c r="C25" s="222"/>
      <c r="D25" s="222"/>
      <c r="E25" s="222"/>
      <c r="F25" s="222"/>
      <c r="G25" s="74" t="s">
        <v>28</v>
      </c>
      <c r="H25" s="88">
        <v>6.16</v>
      </c>
      <c r="I25" s="89"/>
      <c r="J25" s="90"/>
      <c r="K25" s="48">
        <v>411.9</v>
      </c>
    </row>
    <row r="26" spans="1:11" s="55" customFormat="1" ht="12" customHeight="1">
      <c r="A26" s="46" t="s">
        <v>31</v>
      </c>
      <c r="B26" s="222" t="s">
        <v>32</v>
      </c>
      <c r="C26" s="222"/>
      <c r="D26" s="222"/>
      <c r="E26" s="222"/>
      <c r="F26" s="222"/>
      <c r="G26" s="74" t="s">
        <v>33</v>
      </c>
      <c r="H26" s="88">
        <v>296</v>
      </c>
      <c r="I26" s="89"/>
      <c r="J26" s="90"/>
      <c r="K26" s="48">
        <v>10.73</v>
      </c>
    </row>
    <row r="27" spans="1:11" s="55" customFormat="1" ht="12" customHeight="1">
      <c r="A27" s="152"/>
      <c r="B27" s="216"/>
      <c r="C27" s="217"/>
      <c r="D27" s="217"/>
      <c r="E27" s="217"/>
      <c r="F27" s="218"/>
      <c r="G27" s="219" t="s">
        <v>24</v>
      </c>
      <c r="H27" s="219"/>
      <c r="I27" s="230"/>
      <c r="J27" s="221"/>
      <c r="K27" s="48"/>
    </row>
    <row r="28" spans="1:11" s="55" customFormat="1" ht="12" customHeight="1">
      <c r="A28" s="199" t="s">
        <v>48</v>
      </c>
      <c r="B28" s="242" t="s">
        <v>36</v>
      </c>
      <c r="C28" s="242"/>
      <c r="D28" s="242"/>
      <c r="E28" s="242"/>
      <c r="F28" s="242"/>
      <c r="G28" s="94"/>
      <c r="H28" s="95"/>
      <c r="I28" s="128"/>
      <c r="J28" s="129"/>
      <c r="K28" s="48"/>
    </row>
    <row r="29" spans="1:11" s="55" customFormat="1" ht="12" customHeight="1">
      <c r="A29" s="46"/>
      <c r="B29" s="248" t="s">
        <v>37</v>
      </c>
      <c r="C29" s="248"/>
      <c r="D29" s="248"/>
      <c r="E29" s="248"/>
      <c r="F29" s="248"/>
      <c r="G29" s="74"/>
      <c r="H29" s="88"/>
      <c r="I29" s="91"/>
      <c r="J29" s="93"/>
      <c r="K29" s="48"/>
    </row>
    <row r="30" spans="1:11" s="55" customFormat="1" ht="12" customHeight="1">
      <c r="A30" s="80"/>
      <c r="B30" s="228" t="s">
        <v>38</v>
      </c>
      <c r="C30" s="228"/>
      <c r="D30" s="228"/>
      <c r="E30" s="228"/>
      <c r="F30" s="228"/>
      <c r="G30" s="73"/>
      <c r="H30" s="96"/>
      <c r="I30" s="143"/>
      <c r="J30" s="144"/>
      <c r="K30" s="48"/>
    </row>
    <row r="31" spans="1:11" s="55" customFormat="1" ht="12" customHeight="1">
      <c r="A31" s="46">
        <v>20301</v>
      </c>
      <c r="B31" s="222" t="s">
        <v>39</v>
      </c>
      <c r="C31" s="222"/>
      <c r="D31" s="222"/>
      <c r="E31" s="222"/>
      <c r="F31" s="222"/>
      <c r="G31" s="74" t="s">
        <v>16</v>
      </c>
      <c r="H31" s="88">
        <v>631.70000000000005</v>
      </c>
      <c r="I31" s="91"/>
      <c r="J31" s="90"/>
      <c r="K31" s="48"/>
    </row>
    <row r="32" spans="1:11" s="55" customFormat="1" ht="12" customHeight="1">
      <c r="A32" s="46" t="s">
        <v>31</v>
      </c>
      <c r="B32" s="222" t="s">
        <v>32</v>
      </c>
      <c r="C32" s="222"/>
      <c r="D32" s="222"/>
      <c r="E32" s="222"/>
      <c r="F32" s="222"/>
      <c r="G32" s="74" t="s">
        <v>33</v>
      </c>
      <c r="H32" s="88">
        <v>3917.1</v>
      </c>
      <c r="I32" s="89"/>
      <c r="J32" s="90"/>
      <c r="K32" s="48">
        <v>10.73</v>
      </c>
    </row>
    <row r="33" spans="1:11" s="55" customFormat="1" ht="12" customHeight="1">
      <c r="A33" s="46" t="s">
        <v>40</v>
      </c>
      <c r="B33" s="222" t="s">
        <v>41</v>
      </c>
      <c r="C33" s="222"/>
      <c r="D33" s="222"/>
      <c r="E33" s="222"/>
      <c r="F33" s="222"/>
      <c r="G33" s="74" t="s">
        <v>42</v>
      </c>
      <c r="H33" s="88">
        <v>36</v>
      </c>
      <c r="I33" s="89"/>
      <c r="J33" s="90"/>
      <c r="K33" s="48">
        <v>433.05</v>
      </c>
    </row>
    <row r="34" spans="1:11" s="55" customFormat="1" ht="12" customHeight="1">
      <c r="A34" s="80"/>
      <c r="B34" s="228" t="s">
        <v>43</v>
      </c>
      <c r="C34" s="228"/>
      <c r="D34" s="228"/>
      <c r="E34" s="228"/>
      <c r="F34" s="228"/>
      <c r="G34" s="73"/>
      <c r="H34" s="96"/>
      <c r="I34" s="143"/>
      <c r="J34" s="144"/>
      <c r="K34" s="48"/>
    </row>
    <row r="35" spans="1:11" s="55" customFormat="1" ht="12" customHeight="1">
      <c r="A35" s="46">
        <v>20301</v>
      </c>
      <c r="B35" s="222" t="s">
        <v>39</v>
      </c>
      <c r="C35" s="222"/>
      <c r="D35" s="222"/>
      <c r="E35" s="222"/>
      <c r="F35" s="222"/>
      <c r="G35" s="74" t="s">
        <v>16</v>
      </c>
      <c r="H35" s="88">
        <v>1803.2</v>
      </c>
      <c r="I35" s="91"/>
      <c r="J35" s="90"/>
      <c r="K35" s="48"/>
    </row>
    <row r="36" spans="1:11" s="55" customFormat="1" ht="12" customHeight="1">
      <c r="A36" s="46" t="s">
        <v>31</v>
      </c>
      <c r="B36" s="222" t="s">
        <v>32</v>
      </c>
      <c r="C36" s="222"/>
      <c r="D36" s="222"/>
      <c r="E36" s="222"/>
      <c r="F36" s="222"/>
      <c r="G36" s="74" t="s">
        <v>33</v>
      </c>
      <c r="H36" s="88">
        <v>6098.63</v>
      </c>
      <c r="I36" s="89"/>
      <c r="J36" s="90"/>
      <c r="K36" s="48">
        <v>10.73</v>
      </c>
    </row>
    <row r="37" spans="1:11" s="55" customFormat="1" ht="12" customHeight="1">
      <c r="A37" s="46" t="s">
        <v>40</v>
      </c>
      <c r="B37" s="222" t="s">
        <v>41</v>
      </c>
      <c r="C37" s="222"/>
      <c r="D37" s="222"/>
      <c r="E37" s="222"/>
      <c r="F37" s="222"/>
      <c r="G37" s="74" t="s">
        <v>42</v>
      </c>
      <c r="H37" s="88">
        <v>112.67</v>
      </c>
      <c r="I37" s="89"/>
      <c r="J37" s="90"/>
      <c r="K37" s="48">
        <v>433.05</v>
      </c>
    </row>
    <row r="38" spans="1:11" s="55" customFormat="1" ht="12" customHeight="1">
      <c r="A38" s="80"/>
      <c r="B38" s="228" t="s">
        <v>44</v>
      </c>
      <c r="C38" s="228"/>
      <c r="D38" s="228"/>
      <c r="E38" s="228"/>
      <c r="F38" s="228"/>
      <c r="G38" s="73"/>
      <c r="H38" s="96"/>
      <c r="I38" s="143"/>
      <c r="J38" s="144"/>
      <c r="K38" s="48"/>
    </row>
    <row r="39" spans="1:11" s="55" customFormat="1" ht="12" customHeight="1">
      <c r="A39" s="46" t="s">
        <v>45</v>
      </c>
      <c r="B39" s="222" t="s">
        <v>46</v>
      </c>
      <c r="C39" s="222"/>
      <c r="D39" s="222"/>
      <c r="E39" s="222"/>
      <c r="F39" s="222"/>
      <c r="G39" s="74" t="s">
        <v>16</v>
      </c>
      <c r="H39" s="88">
        <v>1036</v>
      </c>
      <c r="I39" s="89"/>
      <c r="J39" s="90"/>
      <c r="K39" s="48">
        <v>134.86000000000001</v>
      </c>
    </row>
    <row r="40" spans="1:11" s="55" customFormat="1" ht="12" customHeight="1">
      <c r="A40" s="46" t="s">
        <v>31</v>
      </c>
      <c r="B40" s="222" t="s">
        <v>32</v>
      </c>
      <c r="C40" s="222"/>
      <c r="D40" s="222"/>
      <c r="E40" s="222"/>
      <c r="F40" s="222"/>
      <c r="G40" s="74" t="s">
        <v>33</v>
      </c>
      <c r="H40" s="88">
        <v>3423</v>
      </c>
      <c r="I40" s="89"/>
      <c r="J40" s="90"/>
      <c r="K40" s="48">
        <v>10.73</v>
      </c>
    </row>
    <row r="41" spans="1:11" s="55" customFormat="1" ht="12" customHeight="1">
      <c r="A41" s="46" t="s">
        <v>40</v>
      </c>
      <c r="B41" s="222" t="s">
        <v>41</v>
      </c>
      <c r="C41" s="222"/>
      <c r="D41" s="222"/>
      <c r="E41" s="222"/>
      <c r="F41" s="222"/>
      <c r="G41" s="74" t="s">
        <v>42</v>
      </c>
      <c r="H41" s="88">
        <v>47.9</v>
      </c>
      <c r="I41" s="89"/>
      <c r="J41" s="90"/>
      <c r="K41" s="48">
        <v>433.05</v>
      </c>
    </row>
    <row r="42" spans="1:11" s="55" customFormat="1" ht="12" customHeight="1">
      <c r="A42" s="80"/>
      <c r="B42" s="228" t="s">
        <v>47</v>
      </c>
      <c r="C42" s="228"/>
      <c r="D42" s="228"/>
      <c r="E42" s="228"/>
      <c r="F42" s="228"/>
      <c r="G42" s="73"/>
      <c r="H42" s="96"/>
      <c r="I42" s="143"/>
      <c r="J42" s="144"/>
      <c r="K42" s="48"/>
    </row>
    <row r="43" spans="1:11" s="55" customFormat="1" ht="12" customHeight="1">
      <c r="A43" s="46">
        <v>20301</v>
      </c>
      <c r="B43" s="222" t="s">
        <v>39</v>
      </c>
      <c r="C43" s="222"/>
      <c r="D43" s="222"/>
      <c r="E43" s="222"/>
      <c r="F43" s="222"/>
      <c r="G43" s="74" t="s">
        <v>16</v>
      </c>
      <c r="H43" s="88">
        <v>370.9</v>
      </c>
      <c r="I43" s="91"/>
      <c r="J43" s="90"/>
      <c r="K43" s="48"/>
    </row>
    <row r="44" spans="1:11" s="55" customFormat="1" ht="12" customHeight="1">
      <c r="A44" s="46" t="s">
        <v>31</v>
      </c>
      <c r="B44" s="222" t="s">
        <v>32</v>
      </c>
      <c r="C44" s="222"/>
      <c r="D44" s="222"/>
      <c r="E44" s="222"/>
      <c r="F44" s="222"/>
      <c r="G44" s="74" t="s">
        <v>33</v>
      </c>
      <c r="H44" s="88">
        <v>6724.2</v>
      </c>
      <c r="I44" s="89"/>
      <c r="J44" s="90"/>
      <c r="K44" s="48">
        <v>10.73</v>
      </c>
    </row>
    <row r="45" spans="1:11" s="55" customFormat="1" ht="12" customHeight="1">
      <c r="A45" s="46" t="s">
        <v>40</v>
      </c>
      <c r="B45" s="222" t="s">
        <v>41</v>
      </c>
      <c r="C45" s="222"/>
      <c r="D45" s="222"/>
      <c r="E45" s="222"/>
      <c r="F45" s="222"/>
      <c r="G45" s="74" t="s">
        <v>42</v>
      </c>
      <c r="H45" s="88">
        <v>35.9</v>
      </c>
      <c r="I45" s="89"/>
      <c r="J45" s="90"/>
      <c r="K45" s="48">
        <v>433.05</v>
      </c>
    </row>
    <row r="46" spans="1:11" s="55" customFormat="1" ht="12" customHeight="1">
      <c r="A46" s="152"/>
      <c r="B46" s="216"/>
      <c r="C46" s="217"/>
      <c r="D46" s="217"/>
      <c r="E46" s="217"/>
      <c r="F46" s="218"/>
      <c r="G46" s="219" t="s">
        <v>24</v>
      </c>
      <c r="H46" s="219"/>
      <c r="I46" s="230"/>
      <c r="J46" s="221"/>
      <c r="K46" s="48"/>
    </row>
    <row r="47" spans="1:11" s="55" customFormat="1" ht="12" customHeight="1">
      <c r="A47" s="120" t="s">
        <v>193</v>
      </c>
      <c r="B47" s="247" t="s">
        <v>49</v>
      </c>
      <c r="C47" s="247"/>
      <c r="D47" s="247"/>
      <c r="E47" s="247"/>
      <c r="F47" s="247"/>
      <c r="G47" s="85"/>
      <c r="H47" s="86"/>
      <c r="I47" s="132"/>
      <c r="J47" s="142"/>
      <c r="K47" s="48"/>
    </row>
    <row r="48" spans="1:11" s="55" customFormat="1" ht="12" customHeight="1">
      <c r="A48" s="97"/>
      <c r="B48" s="248" t="s">
        <v>49</v>
      </c>
      <c r="C48" s="248"/>
      <c r="D48" s="248"/>
      <c r="E48" s="248"/>
      <c r="F48" s="248"/>
      <c r="G48" s="72"/>
      <c r="H48" s="98"/>
      <c r="I48" s="91"/>
      <c r="J48" s="93"/>
      <c r="K48" s="48"/>
    </row>
    <row r="49" spans="1:11" s="55" customFormat="1" ht="12" customHeight="1">
      <c r="A49" s="97"/>
      <c r="B49" s="248" t="s">
        <v>50</v>
      </c>
      <c r="C49" s="248"/>
      <c r="D49" s="248"/>
      <c r="E49" s="248"/>
      <c r="F49" s="248"/>
      <c r="G49" s="72"/>
      <c r="H49" s="98"/>
      <c r="I49" s="91"/>
      <c r="J49" s="93"/>
      <c r="K49" s="48"/>
    </row>
    <row r="50" spans="1:11" s="55" customFormat="1" ht="12" customHeight="1">
      <c r="A50" s="97"/>
      <c r="B50" s="222" t="s">
        <v>51</v>
      </c>
      <c r="C50" s="222"/>
      <c r="D50" s="222"/>
      <c r="E50" s="222"/>
      <c r="F50" s="222"/>
      <c r="G50" s="72"/>
      <c r="H50" s="99"/>
      <c r="I50" s="91"/>
      <c r="J50" s="93"/>
      <c r="K50" s="48"/>
    </row>
    <row r="51" spans="1:11" s="55" customFormat="1" ht="12" customHeight="1">
      <c r="A51" s="46">
        <v>40171</v>
      </c>
      <c r="B51" s="222" t="s">
        <v>52</v>
      </c>
      <c r="C51" s="222"/>
      <c r="D51" s="222"/>
      <c r="E51" s="222"/>
      <c r="F51" s="222"/>
      <c r="G51" s="72" t="s">
        <v>23</v>
      </c>
      <c r="H51" s="99">
        <v>608.15</v>
      </c>
      <c r="I51" s="91"/>
      <c r="J51" s="90"/>
      <c r="K51" s="48"/>
    </row>
    <row r="52" spans="1:11" s="55" customFormat="1" ht="12" customHeight="1">
      <c r="A52" s="46">
        <v>40171</v>
      </c>
      <c r="B52" s="222" t="s">
        <v>53</v>
      </c>
      <c r="C52" s="222"/>
      <c r="D52" s="222"/>
      <c r="E52" s="222"/>
      <c r="F52" s="222"/>
      <c r="G52" s="72" t="s">
        <v>16</v>
      </c>
      <c r="H52" s="99">
        <v>1534.66</v>
      </c>
      <c r="I52" s="91"/>
      <c r="J52" s="90"/>
      <c r="K52" s="48"/>
    </row>
    <row r="53" spans="1:11" s="55" customFormat="1" ht="12" customHeight="1">
      <c r="A53" s="46">
        <v>40171</v>
      </c>
      <c r="B53" s="222" t="s">
        <v>54</v>
      </c>
      <c r="C53" s="222"/>
      <c r="D53" s="222"/>
      <c r="E53" s="222"/>
      <c r="F53" s="222"/>
      <c r="G53" s="72" t="s">
        <v>23</v>
      </c>
      <c r="H53" s="99">
        <v>650</v>
      </c>
      <c r="I53" s="91"/>
      <c r="J53" s="90"/>
      <c r="K53" s="48"/>
    </row>
    <row r="54" spans="1:11" s="55" customFormat="1" ht="12" customHeight="1">
      <c r="A54" s="46" t="s">
        <v>55</v>
      </c>
      <c r="B54" s="222" t="s">
        <v>56</v>
      </c>
      <c r="C54" s="222"/>
      <c r="D54" s="222"/>
      <c r="E54" s="222"/>
      <c r="F54" s="222"/>
      <c r="G54" s="72" t="s">
        <v>16</v>
      </c>
      <c r="H54" s="99">
        <v>27.15</v>
      </c>
      <c r="I54" s="89"/>
      <c r="J54" s="90"/>
      <c r="K54" s="69">
        <v>147.81</v>
      </c>
    </row>
    <row r="55" spans="1:11" s="55" customFormat="1" ht="12" customHeight="1">
      <c r="A55" s="46">
        <v>40358</v>
      </c>
      <c r="B55" s="222" t="s">
        <v>57</v>
      </c>
      <c r="C55" s="222"/>
      <c r="D55" s="222"/>
      <c r="E55" s="222"/>
      <c r="F55" s="222"/>
      <c r="G55" s="72" t="s">
        <v>16</v>
      </c>
      <c r="H55" s="99">
        <v>45.99</v>
      </c>
      <c r="I55" s="91"/>
      <c r="J55" s="90"/>
      <c r="K55" s="48"/>
    </row>
    <row r="56" spans="1:11" s="55" customFormat="1" ht="12" customHeight="1">
      <c r="A56" s="46">
        <v>40335</v>
      </c>
      <c r="B56" s="222" t="s">
        <v>58</v>
      </c>
      <c r="C56" s="222"/>
      <c r="D56" s="222"/>
      <c r="E56" s="222"/>
      <c r="F56" s="222"/>
      <c r="G56" s="72" t="s">
        <v>16</v>
      </c>
      <c r="H56" s="99">
        <v>52.74</v>
      </c>
      <c r="I56" s="91"/>
      <c r="J56" s="90"/>
      <c r="K56" s="48"/>
    </row>
    <row r="57" spans="1:11" s="55" customFormat="1" ht="12" customHeight="1">
      <c r="A57" s="46">
        <v>40198</v>
      </c>
      <c r="B57" s="222" t="s">
        <v>59</v>
      </c>
      <c r="C57" s="222"/>
      <c r="D57" s="222"/>
      <c r="E57" s="222"/>
      <c r="F57" s="222"/>
      <c r="G57" s="72" t="s">
        <v>23</v>
      </c>
      <c r="H57" s="99">
        <v>13</v>
      </c>
      <c r="I57" s="91"/>
      <c r="J57" s="90"/>
      <c r="K57" s="48"/>
    </row>
    <row r="58" spans="1:11" s="55" customFormat="1" ht="12" customHeight="1">
      <c r="A58" s="100" t="s">
        <v>60</v>
      </c>
      <c r="B58" s="222" t="s">
        <v>61</v>
      </c>
      <c r="C58" s="222"/>
      <c r="D58" s="222"/>
      <c r="E58" s="222"/>
      <c r="F58" s="222"/>
      <c r="G58" s="72" t="s">
        <v>23</v>
      </c>
      <c r="H58" s="99">
        <v>253.4</v>
      </c>
      <c r="I58" s="89"/>
      <c r="J58" s="90"/>
      <c r="K58" s="69">
        <v>39.520000000000003</v>
      </c>
    </row>
    <row r="59" spans="1:11" s="55" customFormat="1" ht="12" customHeight="1">
      <c r="A59" s="152"/>
      <c r="B59" s="216"/>
      <c r="C59" s="217"/>
      <c r="D59" s="217"/>
      <c r="E59" s="217"/>
      <c r="F59" s="218"/>
      <c r="G59" s="219" t="s">
        <v>24</v>
      </c>
      <c r="H59" s="219"/>
      <c r="I59" s="230"/>
      <c r="J59" s="221"/>
      <c r="K59" s="48"/>
    </row>
    <row r="60" spans="1:11" s="55" customFormat="1" ht="12" customHeight="1">
      <c r="A60" s="120" t="s">
        <v>222</v>
      </c>
      <c r="B60" s="247" t="s">
        <v>62</v>
      </c>
      <c r="C60" s="247"/>
      <c r="D60" s="247"/>
      <c r="E60" s="247"/>
      <c r="F60" s="247"/>
      <c r="G60" s="85"/>
      <c r="H60" s="86"/>
      <c r="I60" s="141"/>
      <c r="J60" s="133"/>
      <c r="K60" s="70"/>
    </row>
    <row r="61" spans="1:11" s="55" customFormat="1" ht="12" customHeight="1">
      <c r="A61" s="97"/>
      <c r="B61" s="248" t="s">
        <v>63</v>
      </c>
      <c r="C61" s="248"/>
      <c r="D61" s="248"/>
      <c r="E61" s="248"/>
      <c r="F61" s="248"/>
      <c r="G61" s="102"/>
      <c r="H61" s="98"/>
      <c r="I61" s="101"/>
      <c r="J61" s="87"/>
      <c r="K61" s="70"/>
    </row>
    <row r="62" spans="1:11" s="55" customFormat="1" ht="12" customHeight="1">
      <c r="A62" s="100" t="s">
        <v>64</v>
      </c>
      <c r="B62" s="222" t="s">
        <v>65</v>
      </c>
      <c r="C62" s="222"/>
      <c r="D62" s="222"/>
      <c r="E62" s="222"/>
      <c r="F62" s="222"/>
      <c r="G62" s="72" t="s">
        <v>8</v>
      </c>
      <c r="H62" s="99">
        <v>14</v>
      </c>
      <c r="I62" s="89"/>
      <c r="J62" s="90"/>
      <c r="K62" s="48">
        <v>860.89</v>
      </c>
    </row>
    <row r="63" spans="1:11" s="55" customFormat="1" ht="12" customHeight="1">
      <c r="A63" s="100" t="s">
        <v>66</v>
      </c>
      <c r="B63" s="222" t="s">
        <v>67</v>
      </c>
      <c r="C63" s="222"/>
      <c r="D63" s="222"/>
      <c r="E63" s="222"/>
      <c r="F63" s="222"/>
      <c r="G63" s="72" t="s">
        <v>8</v>
      </c>
      <c r="H63" s="99">
        <v>4</v>
      </c>
      <c r="I63" s="89"/>
      <c r="J63" s="90"/>
      <c r="K63" s="48">
        <v>1183.03</v>
      </c>
    </row>
    <row r="64" spans="1:11" s="55" customFormat="1" ht="12" customHeight="1">
      <c r="A64" s="100" t="s">
        <v>68</v>
      </c>
      <c r="B64" s="222" t="s">
        <v>69</v>
      </c>
      <c r="C64" s="222"/>
      <c r="D64" s="222"/>
      <c r="E64" s="222"/>
      <c r="F64" s="222"/>
      <c r="G64" s="72" t="s">
        <v>8</v>
      </c>
      <c r="H64" s="99">
        <v>14</v>
      </c>
      <c r="I64" s="89"/>
      <c r="J64" s="90"/>
      <c r="K64" s="71">
        <v>537.07000000000005</v>
      </c>
    </row>
    <row r="65" spans="1:11" s="55" customFormat="1" ht="12" customHeight="1">
      <c r="A65" s="100" t="s">
        <v>70</v>
      </c>
      <c r="B65" s="222" t="s">
        <v>71</v>
      </c>
      <c r="C65" s="222"/>
      <c r="D65" s="222"/>
      <c r="E65" s="222"/>
      <c r="F65" s="222"/>
      <c r="G65" s="72" t="s">
        <v>8</v>
      </c>
      <c r="H65" s="99">
        <v>6</v>
      </c>
      <c r="I65" s="89"/>
      <c r="J65" s="90"/>
      <c r="K65" s="48">
        <v>2550.63</v>
      </c>
    </row>
    <row r="66" spans="1:11" s="55" customFormat="1" ht="12" customHeight="1">
      <c r="A66" s="100" t="s">
        <v>72</v>
      </c>
      <c r="B66" s="222" t="s">
        <v>73</v>
      </c>
      <c r="C66" s="222"/>
      <c r="D66" s="222"/>
      <c r="E66" s="222"/>
      <c r="F66" s="222"/>
      <c r="G66" s="72" t="s">
        <v>8</v>
      </c>
      <c r="H66" s="99">
        <v>4</v>
      </c>
      <c r="I66" s="89"/>
      <c r="J66" s="90"/>
      <c r="K66" s="71">
        <v>860.06</v>
      </c>
    </row>
    <row r="67" spans="1:11" s="55" customFormat="1" ht="12" customHeight="1">
      <c r="A67" s="100" t="s">
        <v>74</v>
      </c>
      <c r="B67" s="222" t="s">
        <v>75</v>
      </c>
      <c r="C67" s="222"/>
      <c r="D67" s="222"/>
      <c r="E67" s="222"/>
      <c r="F67" s="222"/>
      <c r="G67" s="72" t="s">
        <v>8</v>
      </c>
      <c r="H67" s="99">
        <v>18</v>
      </c>
      <c r="I67" s="89"/>
      <c r="J67" s="90"/>
      <c r="K67" s="71">
        <v>410.05</v>
      </c>
    </row>
    <row r="68" spans="1:11" s="55" customFormat="1" ht="12" customHeight="1">
      <c r="A68" s="100" t="s">
        <v>76</v>
      </c>
      <c r="B68" s="222" t="s">
        <v>77</v>
      </c>
      <c r="C68" s="222"/>
      <c r="D68" s="222"/>
      <c r="E68" s="222"/>
      <c r="F68" s="222"/>
      <c r="G68" s="72" t="s">
        <v>8</v>
      </c>
      <c r="H68" s="99">
        <v>6</v>
      </c>
      <c r="I68" s="89"/>
      <c r="J68" s="90"/>
      <c r="K68" s="71">
        <v>443.94</v>
      </c>
    </row>
    <row r="69" spans="1:11" s="55" customFormat="1" ht="12" customHeight="1">
      <c r="A69" s="151"/>
      <c r="B69" s="249"/>
      <c r="C69" s="249"/>
      <c r="D69" s="249"/>
      <c r="E69" s="249"/>
      <c r="F69" s="249"/>
      <c r="G69" s="219" t="s">
        <v>24</v>
      </c>
      <c r="H69" s="219"/>
      <c r="I69" s="230"/>
      <c r="J69" s="221"/>
      <c r="K69" s="70"/>
    </row>
    <row r="70" spans="1:11" s="55" customFormat="1" ht="12" customHeight="1">
      <c r="A70" s="120" t="s">
        <v>278</v>
      </c>
      <c r="B70" s="247" t="s">
        <v>78</v>
      </c>
      <c r="C70" s="247"/>
      <c r="D70" s="247"/>
      <c r="E70" s="247"/>
      <c r="F70" s="247"/>
      <c r="G70" s="85"/>
      <c r="H70" s="86"/>
      <c r="I70" s="141"/>
      <c r="J70" s="133"/>
      <c r="K70" s="70"/>
    </row>
    <row r="71" spans="1:11" s="55" customFormat="1" ht="12" customHeight="1">
      <c r="A71" s="97"/>
      <c r="B71" s="248" t="s">
        <v>79</v>
      </c>
      <c r="C71" s="248"/>
      <c r="D71" s="248"/>
      <c r="E71" s="248"/>
      <c r="F71" s="248"/>
      <c r="G71" s="102"/>
      <c r="H71" s="98"/>
      <c r="I71" s="101"/>
      <c r="J71" s="87"/>
      <c r="K71" s="70"/>
    </row>
    <row r="72" spans="1:11" s="55" customFormat="1" ht="12" customHeight="1">
      <c r="A72" s="46">
        <v>80203</v>
      </c>
      <c r="B72" s="222" t="s">
        <v>80</v>
      </c>
      <c r="C72" s="222"/>
      <c r="D72" s="222"/>
      <c r="E72" s="222"/>
      <c r="F72" s="222"/>
      <c r="G72" s="72" t="s">
        <v>8</v>
      </c>
      <c r="H72" s="99">
        <v>2</v>
      </c>
      <c r="I72" s="101"/>
      <c r="J72" s="90"/>
      <c r="K72" s="70"/>
    </row>
    <row r="73" spans="1:11" s="55" customFormat="1" ht="12" customHeight="1">
      <c r="A73" s="97"/>
      <c r="B73" s="248" t="s">
        <v>81</v>
      </c>
      <c r="C73" s="248"/>
      <c r="D73" s="248"/>
      <c r="E73" s="248"/>
      <c r="F73" s="248"/>
      <c r="G73" s="72"/>
      <c r="H73" s="99"/>
      <c r="I73" s="101"/>
      <c r="J73" s="87"/>
      <c r="K73" s="70"/>
    </row>
    <row r="74" spans="1:11" s="55" customFormat="1" ht="12" customHeight="1">
      <c r="A74" s="46">
        <v>80205</v>
      </c>
      <c r="B74" s="222" t="s">
        <v>82</v>
      </c>
      <c r="C74" s="222"/>
      <c r="D74" s="222"/>
      <c r="E74" s="222"/>
      <c r="F74" s="222"/>
      <c r="G74" s="72" t="s">
        <v>16</v>
      </c>
      <c r="H74" s="99">
        <v>2.16</v>
      </c>
      <c r="I74" s="103"/>
      <c r="J74" s="90"/>
      <c r="K74" s="70"/>
    </row>
    <row r="75" spans="1:11" s="55" customFormat="1" ht="12" customHeight="1">
      <c r="A75" s="46">
        <v>80205</v>
      </c>
      <c r="B75" s="222" t="s">
        <v>83</v>
      </c>
      <c r="C75" s="222"/>
      <c r="D75" s="222"/>
      <c r="E75" s="222"/>
      <c r="F75" s="222"/>
      <c r="G75" s="72" t="s">
        <v>16</v>
      </c>
      <c r="H75" s="99">
        <v>8.1</v>
      </c>
      <c r="I75" s="103"/>
      <c r="J75" s="90"/>
      <c r="K75" s="70"/>
    </row>
    <row r="76" spans="1:11" s="55" customFormat="1" ht="12" customHeight="1">
      <c r="A76" s="46">
        <v>80205</v>
      </c>
      <c r="B76" s="222" t="s">
        <v>84</v>
      </c>
      <c r="C76" s="222"/>
      <c r="D76" s="222"/>
      <c r="E76" s="222"/>
      <c r="F76" s="222"/>
      <c r="G76" s="72" t="s">
        <v>16</v>
      </c>
      <c r="H76" s="99">
        <v>0.54</v>
      </c>
      <c r="I76" s="103"/>
      <c r="J76" s="90"/>
      <c r="K76" s="70"/>
    </row>
    <row r="77" spans="1:11" s="55" customFormat="1" ht="12" customHeight="1">
      <c r="A77" s="46">
        <v>80205</v>
      </c>
      <c r="B77" s="222" t="s">
        <v>85</v>
      </c>
      <c r="C77" s="222"/>
      <c r="D77" s="222"/>
      <c r="E77" s="222"/>
      <c r="F77" s="222"/>
      <c r="G77" s="72" t="s">
        <v>16</v>
      </c>
      <c r="H77" s="99">
        <v>6.3</v>
      </c>
      <c r="I77" s="103"/>
      <c r="J77" s="90"/>
      <c r="K77" s="70"/>
    </row>
    <row r="78" spans="1:11" s="55" customFormat="1" ht="12" customHeight="1">
      <c r="A78" s="46">
        <v>80205</v>
      </c>
      <c r="B78" s="222" t="s">
        <v>86</v>
      </c>
      <c r="C78" s="222"/>
      <c r="D78" s="222"/>
      <c r="E78" s="222"/>
      <c r="F78" s="222"/>
      <c r="G78" s="72" t="s">
        <v>16</v>
      </c>
      <c r="H78" s="99">
        <v>10.08</v>
      </c>
      <c r="I78" s="103"/>
      <c r="J78" s="90"/>
      <c r="K78" s="70"/>
    </row>
    <row r="79" spans="1:11" s="55" customFormat="1" ht="12" customHeight="1">
      <c r="A79" s="46">
        <v>80205</v>
      </c>
      <c r="B79" s="222" t="s">
        <v>87</v>
      </c>
      <c r="C79" s="222"/>
      <c r="D79" s="222"/>
      <c r="E79" s="222"/>
      <c r="F79" s="222"/>
      <c r="G79" s="72" t="s">
        <v>16</v>
      </c>
      <c r="H79" s="99">
        <v>1.44</v>
      </c>
      <c r="I79" s="103"/>
      <c r="J79" s="90"/>
      <c r="K79" s="70"/>
    </row>
    <row r="80" spans="1:11" s="55" customFormat="1" ht="12" customHeight="1">
      <c r="A80" s="46">
        <v>80205</v>
      </c>
      <c r="B80" s="222" t="s">
        <v>88</v>
      </c>
      <c r="C80" s="222"/>
      <c r="D80" s="222"/>
      <c r="E80" s="222"/>
      <c r="F80" s="222"/>
      <c r="G80" s="72" t="s">
        <v>16</v>
      </c>
      <c r="H80" s="99">
        <v>1.8</v>
      </c>
      <c r="I80" s="103"/>
      <c r="J80" s="90"/>
      <c r="K80" s="70"/>
    </row>
    <row r="81" spans="1:11" s="55" customFormat="1" ht="12" customHeight="1">
      <c r="A81" s="46">
        <v>80213</v>
      </c>
      <c r="B81" s="222" t="s">
        <v>89</v>
      </c>
      <c r="C81" s="222"/>
      <c r="D81" s="222"/>
      <c r="E81" s="222"/>
      <c r="F81" s="222"/>
      <c r="G81" s="72" t="s">
        <v>16</v>
      </c>
      <c r="H81" s="99">
        <v>3.5</v>
      </c>
      <c r="I81" s="101"/>
      <c r="J81" s="90"/>
      <c r="K81" s="70"/>
    </row>
    <row r="82" spans="1:11" s="55" customFormat="1" ht="12" customHeight="1">
      <c r="A82" s="46">
        <v>80217</v>
      </c>
      <c r="B82" s="222" t="s">
        <v>90</v>
      </c>
      <c r="C82" s="222"/>
      <c r="D82" s="222"/>
      <c r="E82" s="222"/>
      <c r="F82" s="222"/>
      <c r="G82" s="72" t="s">
        <v>16</v>
      </c>
      <c r="H82" s="99">
        <v>0.72</v>
      </c>
      <c r="I82" s="101"/>
      <c r="J82" s="90"/>
      <c r="K82" s="70"/>
    </row>
    <row r="83" spans="1:11" s="55" customFormat="1" ht="12" customHeight="1">
      <c r="A83" s="46">
        <v>80217</v>
      </c>
      <c r="B83" s="222" t="s">
        <v>91</v>
      </c>
      <c r="C83" s="222"/>
      <c r="D83" s="222"/>
      <c r="E83" s="222"/>
      <c r="F83" s="222"/>
      <c r="G83" s="72" t="s">
        <v>16</v>
      </c>
      <c r="H83" s="99">
        <v>1.8</v>
      </c>
      <c r="I83" s="101"/>
      <c r="J83" s="90"/>
      <c r="K83" s="70"/>
    </row>
    <row r="84" spans="1:11" s="55" customFormat="1" ht="12" customHeight="1">
      <c r="A84" s="46">
        <v>80217</v>
      </c>
      <c r="B84" s="222" t="s">
        <v>92</v>
      </c>
      <c r="C84" s="222"/>
      <c r="D84" s="222"/>
      <c r="E84" s="222"/>
      <c r="F84" s="222"/>
      <c r="G84" s="72" t="s">
        <v>16</v>
      </c>
      <c r="H84" s="99">
        <v>3.6</v>
      </c>
      <c r="I84" s="101"/>
      <c r="J84" s="90"/>
      <c r="K84" s="70"/>
    </row>
    <row r="85" spans="1:11" s="55" customFormat="1" ht="12" customHeight="1">
      <c r="A85" s="46">
        <v>80217</v>
      </c>
      <c r="B85" s="222" t="s">
        <v>93</v>
      </c>
      <c r="C85" s="222"/>
      <c r="D85" s="222"/>
      <c r="E85" s="222"/>
      <c r="F85" s="222"/>
      <c r="G85" s="72" t="s">
        <v>16</v>
      </c>
      <c r="H85" s="99">
        <v>1.62</v>
      </c>
      <c r="I85" s="101"/>
      <c r="J85" s="90"/>
      <c r="K85" s="70"/>
    </row>
    <row r="86" spans="1:11" s="55" customFormat="1" ht="12" customHeight="1">
      <c r="A86" s="46">
        <v>80217</v>
      </c>
      <c r="B86" s="222" t="s">
        <v>94</v>
      </c>
      <c r="C86" s="222"/>
      <c r="D86" s="222"/>
      <c r="E86" s="222"/>
      <c r="F86" s="222"/>
      <c r="G86" s="72" t="s">
        <v>16</v>
      </c>
      <c r="H86" s="99">
        <v>2.16</v>
      </c>
      <c r="I86" s="101"/>
      <c r="J86" s="90"/>
      <c r="K86" s="70"/>
    </row>
    <row r="87" spans="1:11" s="55" customFormat="1" ht="12" customHeight="1">
      <c r="A87" s="46">
        <v>80217</v>
      </c>
      <c r="B87" s="222" t="s">
        <v>95</v>
      </c>
      <c r="C87" s="222"/>
      <c r="D87" s="222"/>
      <c r="E87" s="222"/>
      <c r="F87" s="222"/>
      <c r="G87" s="72" t="s">
        <v>16</v>
      </c>
      <c r="H87" s="99">
        <v>5.76</v>
      </c>
      <c r="I87" s="101"/>
      <c r="J87" s="90"/>
      <c r="K87" s="70"/>
    </row>
    <row r="88" spans="1:11" s="55" customFormat="1" ht="12" customHeight="1">
      <c r="A88" s="46">
        <v>80217</v>
      </c>
      <c r="B88" s="222" t="s">
        <v>96</v>
      </c>
      <c r="C88" s="222"/>
      <c r="D88" s="222"/>
      <c r="E88" s="222"/>
      <c r="F88" s="222"/>
      <c r="G88" s="72" t="s">
        <v>16</v>
      </c>
      <c r="H88" s="99">
        <v>7.2</v>
      </c>
      <c r="I88" s="101"/>
      <c r="J88" s="90"/>
      <c r="K88" s="70"/>
    </row>
    <row r="89" spans="1:11" s="55" customFormat="1" ht="12" customHeight="1">
      <c r="A89" s="46">
        <v>80217</v>
      </c>
      <c r="B89" s="222" t="s">
        <v>97</v>
      </c>
      <c r="C89" s="222"/>
      <c r="D89" s="222"/>
      <c r="E89" s="222"/>
      <c r="F89" s="222"/>
      <c r="G89" s="72" t="s">
        <v>16</v>
      </c>
      <c r="H89" s="99">
        <v>13.8</v>
      </c>
      <c r="I89" s="101"/>
      <c r="J89" s="90"/>
      <c r="K89" s="70"/>
    </row>
    <row r="90" spans="1:11" s="55" customFormat="1" ht="12" customHeight="1">
      <c r="A90" s="46">
        <v>80217</v>
      </c>
      <c r="B90" s="222" t="s">
        <v>98</v>
      </c>
      <c r="C90" s="222"/>
      <c r="D90" s="222"/>
      <c r="E90" s="222"/>
      <c r="F90" s="222"/>
      <c r="G90" s="72" t="s">
        <v>16</v>
      </c>
      <c r="H90" s="99">
        <v>21.6</v>
      </c>
      <c r="I90" s="101"/>
      <c r="J90" s="90"/>
      <c r="K90" s="70"/>
    </row>
    <row r="91" spans="1:11" s="55" customFormat="1" ht="12" customHeight="1">
      <c r="A91" s="46">
        <v>80217</v>
      </c>
      <c r="B91" s="222" t="s">
        <v>99</v>
      </c>
      <c r="C91" s="222"/>
      <c r="D91" s="222"/>
      <c r="E91" s="222"/>
      <c r="F91" s="222"/>
      <c r="G91" s="72" t="s">
        <v>16</v>
      </c>
      <c r="H91" s="99">
        <v>23.04</v>
      </c>
      <c r="I91" s="101"/>
      <c r="J91" s="90"/>
      <c r="K91" s="70"/>
    </row>
    <row r="92" spans="1:11" s="55" customFormat="1" ht="12" customHeight="1">
      <c r="A92" s="46">
        <v>80217</v>
      </c>
      <c r="B92" s="222" t="s">
        <v>100</v>
      </c>
      <c r="C92" s="222"/>
      <c r="D92" s="222"/>
      <c r="E92" s="222"/>
      <c r="F92" s="222"/>
      <c r="G92" s="72" t="s">
        <v>16</v>
      </c>
      <c r="H92" s="99">
        <v>2.1</v>
      </c>
      <c r="I92" s="101"/>
      <c r="J92" s="90"/>
      <c r="K92" s="70"/>
    </row>
    <row r="93" spans="1:11" s="55" customFormat="1" ht="12" customHeight="1">
      <c r="A93" s="46" t="s">
        <v>101</v>
      </c>
      <c r="B93" s="222" t="s">
        <v>102</v>
      </c>
      <c r="C93" s="222"/>
      <c r="D93" s="222"/>
      <c r="E93" s="222"/>
      <c r="F93" s="222"/>
      <c r="G93" s="72" t="s">
        <v>16</v>
      </c>
      <c r="H93" s="99">
        <v>10.26</v>
      </c>
      <c r="I93" s="89"/>
      <c r="J93" s="90"/>
      <c r="K93" s="69">
        <v>188.81</v>
      </c>
    </row>
    <row r="94" spans="1:11" s="55" customFormat="1" ht="12" customHeight="1">
      <c r="A94" s="46">
        <v>80243</v>
      </c>
      <c r="B94" s="222" t="s">
        <v>103</v>
      </c>
      <c r="C94" s="222"/>
      <c r="D94" s="222"/>
      <c r="E94" s="222"/>
      <c r="F94" s="222"/>
      <c r="G94" s="72" t="s">
        <v>16</v>
      </c>
      <c r="H94" s="99">
        <v>20.350000000000001</v>
      </c>
      <c r="I94" s="101"/>
      <c r="J94" s="90"/>
      <c r="K94" s="70"/>
    </row>
    <row r="95" spans="1:11" s="55" customFormat="1" ht="12" customHeight="1">
      <c r="A95" s="97"/>
      <c r="B95" s="248" t="s">
        <v>104</v>
      </c>
      <c r="C95" s="248"/>
      <c r="D95" s="248"/>
      <c r="E95" s="248"/>
      <c r="F95" s="248"/>
      <c r="G95" s="102"/>
      <c r="H95" s="98"/>
      <c r="I95" s="101"/>
      <c r="J95" s="90"/>
      <c r="K95" s="70"/>
    </row>
    <row r="96" spans="1:11" s="55" customFormat="1" ht="12" customHeight="1">
      <c r="A96" s="46">
        <v>170140</v>
      </c>
      <c r="B96" s="222" t="s">
        <v>105</v>
      </c>
      <c r="C96" s="222"/>
      <c r="D96" s="222"/>
      <c r="E96" s="222"/>
      <c r="F96" s="222"/>
      <c r="G96" s="72" t="s">
        <v>16</v>
      </c>
      <c r="H96" s="99">
        <v>4.95</v>
      </c>
      <c r="I96" s="101"/>
      <c r="J96" s="90"/>
      <c r="K96" s="70"/>
    </row>
    <row r="97" spans="1:11" s="55" customFormat="1" ht="12" customHeight="1">
      <c r="A97" s="46">
        <v>170140</v>
      </c>
      <c r="B97" s="222" t="s">
        <v>106</v>
      </c>
      <c r="C97" s="222"/>
      <c r="D97" s="222"/>
      <c r="E97" s="222"/>
      <c r="F97" s="222"/>
      <c r="G97" s="72" t="s">
        <v>16</v>
      </c>
      <c r="H97" s="99">
        <v>1.8</v>
      </c>
      <c r="I97" s="101"/>
      <c r="J97" s="90"/>
      <c r="K97" s="70"/>
    </row>
    <row r="98" spans="1:11" s="55" customFormat="1" ht="12" customHeight="1">
      <c r="A98" s="46">
        <v>80275</v>
      </c>
      <c r="B98" s="222" t="s">
        <v>107</v>
      </c>
      <c r="C98" s="222"/>
      <c r="D98" s="222"/>
      <c r="E98" s="222"/>
      <c r="F98" s="222"/>
      <c r="G98" s="72" t="s">
        <v>16</v>
      </c>
      <c r="H98" s="99">
        <v>12.6</v>
      </c>
      <c r="I98" s="101"/>
      <c r="J98" s="90"/>
      <c r="K98" s="70"/>
    </row>
    <row r="99" spans="1:11" s="55" customFormat="1" ht="12" customHeight="1">
      <c r="A99" s="151"/>
      <c r="B99" s="249"/>
      <c r="C99" s="249"/>
      <c r="D99" s="249"/>
      <c r="E99" s="249"/>
      <c r="F99" s="249"/>
      <c r="G99" s="219" t="s">
        <v>24</v>
      </c>
      <c r="H99" s="219"/>
      <c r="I99" s="230"/>
      <c r="J99" s="221"/>
      <c r="K99" s="70"/>
    </row>
    <row r="100" spans="1:11" s="55" customFormat="1" ht="12" customHeight="1">
      <c r="A100" s="120" t="s">
        <v>283</v>
      </c>
      <c r="B100" s="247" t="s">
        <v>108</v>
      </c>
      <c r="C100" s="247"/>
      <c r="D100" s="247"/>
      <c r="E100" s="247"/>
      <c r="F100" s="247"/>
      <c r="G100" s="85"/>
      <c r="H100" s="86"/>
      <c r="I100" s="138"/>
      <c r="J100" s="139"/>
      <c r="K100" s="70"/>
    </row>
    <row r="101" spans="1:11" s="55" customFormat="1" ht="12" customHeight="1">
      <c r="A101" s="46">
        <v>171073</v>
      </c>
      <c r="B101" s="222" t="s">
        <v>109</v>
      </c>
      <c r="C101" s="222"/>
      <c r="D101" s="222"/>
      <c r="E101" s="222"/>
      <c r="F101" s="222"/>
      <c r="G101" s="72" t="s">
        <v>16</v>
      </c>
      <c r="H101" s="99">
        <v>13.8</v>
      </c>
      <c r="I101" s="89"/>
      <c r="J101" s="90"/>
      <c r="K101" s="71"/>
    </row>
    <row r="102" spans="1:11" s="55" customFormat="1" ht="12" customHeight="1">
      <c r="A102" s="106">
        <v>140152</v>
      </c>
      <c r="B102" s="222" t="s">
        <v>110</v>
      </c>
      <c r="C102" s="222"/>
      <c r="D102" s="222"/>
      <c r="E102" s="222"/>
      <c r="F102" s="222"/>
      <c r="G102" s="72" t="s">
        <v>16</v>
      </c>
      <c r="H102" s="99">
        <v>13.8</v>
      </c>
      <c r="I102" s="89"/>
      <c r="J102" s="90"/>
      <c r="K102" s="71"/>
    </row>
    <row r="103" spans="1:11" s="55" customFormat="1" ht="12" customHeight="1">
      <c r="A103" s="46">
        <v>140170</v>
      </c>
      <c r="B103" s="222" t="s">
        <v>111</v>
      </c>
      <c r="C103" s="222"/>
      <c r="D103" s="222"/>
      <c r="E103" s="222"/>
      <c r="F103" s="222"/>
      <c r="G103" s="72" t="s">
        <v>16</v>
      </c>
      <c r="H103" s="99">
        <v>7</v>
      </c>
      <c r="I103" s="89"/>
      <c r="J103" s="90"/>
      <c r="K103" s="71"/>
    </row>
    <row r="104" spans="1:11" s="55" customFormat="1" ht="12" customHeight="1">
      <c r="A104" s="119"/>
      <c r="B104" s="228" t="s">
        <v>112</v>
      </c>
      <c r="C104" s="228"/>
      <c r="D104" s="228"/>
      <c r="E104" s="228"/>
      <c r="F104" s="228"/>
      <c r="G104" s="200"/>
      <c r="H104" s="201"/>
      <c r="I104" s="130"/>
      <c r="J104" s="131"/>
      <c r="K104" s="71"/>
    </row>
    <row r="105" spans="1:11" s="55" customFormat="1" ht="12" customHeight="1">
      <c r="A105" s="46">
        <v>60110</v>
      </c>
      <c r="B105" s="222" t="s">
        <v>113</v>
      </c>
      <c r="C105" s="222"/>
      <c r="D105" s="222"/>
      <c r="E105" s="222"/>
      <c r="F105" s="222"/>
      <c r="G105" s="72" t="s">
        <v>16</v>
      </c>
      <c r="H105" s="99">
        <v>1271.78</v>
      </c>
      <c r="I105" s="89"/>
      <c r="J105" s="90"/>
      <c r="K105" s="71"/>
    </row>
    <row r="106" spans="1:11" s="55" customFormat="1" ht="28.5" customHeight="1">
      <c r="A106" s="46">
        <v>60243</v>
      </c>
      <c r="B106" s="226" t="s">
        <v>606</v>
      </c>
      <c r="C106" s="227"/>
      <c r="D106" s="227"/>
      <c r="E106" s="227"/>
      <c r="F106" s="227"/>
      <c r="G106" s="72" t="s">
        <v>16</v>
      </c>
      <c r="H106" s="99">
        <v>1264.78</v>
      </c>
      <c r="I106" s="89"/>
      <c r="J106" s="90"/>
      <c r="K106" s="71"/>
    </row>
    <row r="107" spans="1:11" s="55" customFormat="1" ht="12" customHeight="1">
      <c r="A107" s="46">
        <v>94444</v>
      </c>
      <c r="B107" s="222" t="s">
        <v>114</v>
      </c>
      <c r="C107" s="222"/>
      <c r="D107" s="222"/>
      <c r="E107" s="222"/>
      <c r="F107" s="222"/>
      <c r="G107" s="72" t="s">
        <v>16</v>
      </c>
      <c r="H107" s="99">
        <v>7</v>
      </c>
      <c r="I107" s="89"/>
      <c r="J107" s="90"/>
      <c r="K107" s="71"/>
    </row>
    <row r="108" spans="1:11" s="55" customFormat="1" ht="12" customHeight="1">
      <c r="A108" s="46">
        <v>60291</v>
      </c>
      <c r="B108" s="223" t="s">
        <v>607</v>
      </c>
      <c r="C108" s="222"/>
      <c r="D108" s="222"/>
      <c r="E108" s="222"/>
      <c r="F108" s="222"/>
      <c r="G108" s="72" t="s">
        <v>23</v>
      </c>
      <c r="H108" s="99">
        <v>154.99</v>
      </c>
      <c r="I108" s="89"/>
      <c r="J108" s="90"/>
      <c r="K108" s="71"/>
    </row>
    <row r="109" spans="1:11" s="55" customFormat="1" ht="12" customHeight="1">
      <c r="A109" s="46">
        <v>101102</v>
      </c>
      <c r="B109" s="222" t="s">
        <v>115</v>
      </c>
      <c r="C109" s="222"/>
      <c r="D109" s="222"/>
      <c r="E109" s="222"/>
      <c r="F109" s="222"/>
      <c r="G109" s="72" t="s">
        <v>23</v>
      </c>
      <c r="H109" s="99">
        <v>2.5</v>
      </c>
      <c r="I109" s="89"/>
      <c r="J109" s="90"/>
      <c r="K109" s="71"/>
    </row>
    <row r="110" spans="1:11" s="55" customFormat="1" ht="12" customHeight="1">
      <c r="A110" s="46" t="s">
        <v>116</v>
      </c>
      <c r="B110" s="222" t="s">
        <v>117</v>
      </c>
      <c r="C110" s="222"/>
      <c r="D110" s="222"/>
      <c r="E110" s="222"/>
      <c r="F110" s="222"/>
      <c r="G110" s="72" t="s">
        <v>23</v>
      </c>
      <c r="H110" s="99">
        <v>107</v>
      </c>
      <c r="I110" s="89"/>
      <c r="J110" s="90"/>
      <c r="K110" s="71">
        <v>75.09</v>
      </c>
    </row>
    <row r="111" spans="1:11" s="55" customFormat="1" ht="12" customHeight="1">
      <c r="A111" s="202"/>
      <c r="B111" s="228" t="s">
        <v>118</v>
      </c>
      <c r="C111" s="228"/>
      <c r="D111" s="228"/>
      <c r="E111" s="228"/>
      <c r="F111" s="228"/>
      <c r="G111" s="111"/>
      <c r="H111" s="112"/>
      <c r="I111" s="130"/>
      <c r="J111" s="131"/>
      <c r="K111" s="71"/>
    </row>
    <row r="112" spans="1:11" s="55" customFormat="1" ht="12" customHeight="1">
      <c r="A112" s="46" t="s">
        <v>119</v>
      </c>
      <c r="B112" s="222" t="s">
        <v>120</v>
      </c>
      <c r="C112" s="222"/>
      <c r="D112" s="222"/>
      <c r="E112" s="222"/>
      <c r="F112" s="222"/>
      <c r="G112" s="72" t="s">
        <v>16</v>
      </c>
      <c r="H112" s="99">
        <v>755</v>
      </c>
      <c r="I112" s="89"/>
      <c r="J112" s="90"/>
      <c r="K112" s="71">
        <v>67.069999999999993</v>
      </c>
    </row>
    <row r="113" spans="1:12" s="55" customFormat="1" ht="12" customHeight="1">
      <c r="A113" s="46">
        <v>150304</v>
      </c>
      <c r="B113" s="222" t="s">
        <v>121</v>
      </c>
      <c r="C113" s="222"/>
      <c r="D113" s="222"/>
      <c r="E113" s="222"/>
      <c r="F113" s="222"/>
      <c r="G113" s="72" t="s">
        <v>16</v>
      </c>
      <c r="H113" s="99">
        <v>77</v>
      </c>
      <c r="I113" s="89"/>
      <c r="J113" s="90"/>
      <c r="K113" s="71"/>
    </row>
    <row r="114" spans="1:12" s="55" customFormat="1" ht="12" customHeight="1">
      <c r="A114" s="46" t="s">
        <v>122</v>
      </c>
      <c r="B114" s="222" t="s">
        <v>123</v>
      </c>
      <c r="C114" s="222"/>
      <c r="D114" s="222"/>
      <c r="E114" s="222"/>
      <c r="F114" s="222"/>
      <c r="G114" s="72" t="s">
        <v>16</v>
      </c>
      <c r="H114" s="99">
        <v>105</v>
      </c>
      <c r="I114" s="89"/>
      <c r="J114" s="90"/>
      <c r="K114" s="71">
        <v>58.74</v>
      </c>
    </row>
    <row r="115" spans="1:12" s="55" customFormat="1" ht="12" customHeight="1">
      <c r="A115" s="46" t="s">
        <v>124</v>
      </c>
      <c r="B115" s="222" t="s">
        <v>125</v>
      </c>
      <c r="C115" s="222"/>
      <c r="D115" s="222"/>
      <c r="E115" s="222"/>
      <c r="F115" s="222"/>
      <c r="G115" s="72" t="s">
        <v>16</v>
      </c>
      <c r="H115" s="99">
        <v>221.45</v>
      </c>
      <c r="I115" s="89"/>
      <c r="J115" s="90"/>
      <c r="K115" s="71">
        <v>86.12</v>
      </c>
    </row>
    <row r="116" spans="1:12" s="55" customFormat="1" ht="12" customHeight="1">
      <c r="A116" s="151"/>
      <c r="B116" s="249"/>
      <c r="C116" s="249"/>
      <c r="D116" s="249"/>
      <c r="E116" s="249"/>
      <c r="F116" s="249"/>
      <c r="G116" s="219" t="s">
        <v>24</v>
      </c>
      <c r="H116" s="219"/>
      <c r="I116" s="230"/>
      <c r="J116" s="221"/>
      <c r="K116" s="71"/>
    </row>
    <row r="117" spans="1:12" s="55" customFormat="1" ht="12" customHeight="1">
      <c r="A117" s="120" t="s">
        <v>296</v>
      </c>
      <c r="B117" s="250" t="s">
        <v>685</v>
      </c>
      <c r="C117" s="247"/>
      <c r="D117" s="247"/>
      <c r="E117" s="247"/>
      <c r="F117" s="247"/>
      <c r="G117" s="107"/>
      <c r="H117" s="108"/>
      <c r="I117" s="128"/>
      <c r="J117" s="133"/>
      <c r="K117" s="71"/>
    </row>
    <row r="118" spans="1:12" s="56" customFormat="1" ht="12" customHeight="1">
      <c r="A118" s="80"/>
      <c r="B118" s="228" t="s">
        <v>126</v>
      </c>
      <c r="C118" s="252"/>
      <c r="D118" s="252"/>
      <c r="E118" s="252"/>
      <c r="F118" s="252"/>
      <c r="G118" s="111"/>
      <c r="H118" s="112"/>
      <c r="I118" s="130"/>
      <c r="J118" s="131"/>
      <c r="K118" s="48"/>
    </row>
    <row r="119" spans="1:12" s="56" customFormat="1" ht="12" customHeight="1">
      <c r="A119" s="46"/>
      <c r="B119" s="248" t="s">
        <v>127</v>
      </c>
      <c r="C119" s="248"/>
      <c r="D119" s="248"/>
      <c r="E119" s="248"/>
      <c r="F119" s="248"/>
      <c r="G119" s="72"/>
      <c r="H119" s="99"/>
      <c r="I119" s="89"/>
      <c r="J119" s="90"/>
      <c r="K119" s="48"/>
    </row>
    <row r="120" spans="1:12" s="56" customFormat="1" ht="12" customHeight="1">
      <c r="A120" s="46" t="s">
        <v>128</v>
      </c>
      <c r="B120" s="222" t="s">
        <v>129</v>
      </c>
      <c r="C120" s="222"/>
      <c r="D120" s="222"/>
      <c r="E120" s="222"/>
      <c r="F120" s="222"/>
      <c r="G120" s="72" t="s">
        <v>16</v>
      </c>
      <c r="H120" s="99">
        <v>959.21</v>
      </c>
      <c r="I120" s="89"/>
      <c r="J120" s="90"/>
      <c r="K120" s="48">
        <v>38.07</v>
      </c>
    </row>
    <row r="121" spans="1:12" s="56" customFormat="1" ht="12" customHeight="1">
      <c r="A121" s="46" t="s">
        <v>130</v>
      </c>
      <c r="B121" s="222" t="s">
        <v>131</v>
      </c>
      <c r="C121" s="222"/>
      <c r="D121" s="222"/>
      <c r="E121" s="222"/>
      <c r="F121" s="222"/>
      <c r="G121" s="72" t="s">
        <v>16</v>
      </c>
      <c r="H121" s="99">
        <v>809.07</v>
      </c>
      <c r="I121" s="89"/>
      <c r="J121" s="90"/>
      <c r="K121" s="48">
        <v>28.99</v>
      </c>
    </row>
    <row r="122" spans="1:12" s="56" customFormat="1" ht="12" customHeight="1">
      <c r="A122" s="46" t="s">
        <v>132</v>
      </c>
      <c r="B122" s="222" t="s">
        <v>133</v>
      </c>
      <c r="C122" s="222"/>
      <c r="D122" s="222"/>
      <c r="E122" s="222"/>
      <c r="F122" s="222"/>
      <c r="G122" s="72" t="s">
        <v>16</v>
      </c>
      <c r="H122" s="99">
        <v>959.21</v>
      </c>
      <c r="I122" s="89"/>
      <c r="J122" s="90"/>
      <c r="K122" s="48">
        <v>83.1</v>
      </c>
    </row>
    <row r="123" spans="1:12" s="56" customFormat="1" ht="12" customHeight="1">
      <c r="A123" s="46"/>
      <c r="B123" s="248" t="s">
        <v>134</v>
      </c>
      <c r="C123" s="248"/>
      <c r="D123" s="248"/>
      <c r="E123" s="248"/>
      <c r="F123" s="248"/>
      <c r="G123" s="72"/>
      <c r="H123" s="99"/>
      <c r="I123" s="89"/>
      <c r="J123" s="90"/>
      <c r="K123" s="48"/>
    </row>
    <row r="124" spans="1:12" s="56" customFormat="1" ht="12" customHeight="1">
      <c r="A124" s="46" t="s">
        <v>130</v>
      </c>
      <c r="B124" s="222" t="s">
        <v>131</v>
      </c>
      <c r="C124" s="222"/>
      <c r="D124" s="222"/>
      <c r="E124" s="222"/>
      <c r="F124" s="222"/>
      <c r="G124" s="72" t="s">
        <v>16</v>
      </c>
      <c r="H124" s="99">
        <v>724.74</v>
      </c>
      <c r="I124" s="89"/>
      <c r="J124" s="90"/>
      <c r="K124" s="48">
        <v>28.99</v>
      </c>
    </row>
    <row r="125" spans="1:12" s="56" customFormat="1" ht="12" customHeight="1">
      <c r="A125" s="211"/>
      <c r="B125" s="228" t="s">
        <v>135</v>
      </c>
      <c r="C125" s="228"/>
      <c r="D125" s="228"/>
      <c r="E125" s="228"/>
      <c r="F125" s="228"/>
      <c r="G125" s="111"/>
      <c r="H125" s="112"/>
      <c r="I125" s="135"/>
      <c r="J125" s="136"/>
      <c r="K125" s="48"/>
    </row>
    <row r="126" spans="1:12" s="56" customFormat="1" ht="12" customHeight="1">
      <c r="A126" s="97"/>
      <c r="B126" s="248" t="s">
        <v>136</v>
      </c>
      <c r="C126" s="248"/>
      <c r="D126" s="248"/>
      <c r="E126" s="248"/>
      <c r="F126" s="248"/>
      <c r="G126" s="72"/>
      <c r="H126" s="99"/>
      <c r="I126" s="145"/>
      <c r="J126" s="146"/>
      <c r="K126" s="48"/>
      <c r="L126" s="150"/>
    </row>
    <row r="127" spans="1:12" s="56" customFormat="1" ht="12" customHeight="1">
      <c r="A127" s="100" t="s">
        <v>137</v>
      </c>
      <c r="B127" s="222" t="s">
        <v>138</v>
      </c>
      <c r="C127" s="222"/>
      <c r="D127" s="222"/>
      <c r="E127" s="222"/>
      <c r="F127" s="222"/>
      <c r="G127" s="72" t="s">
        <v>16</v>
      </c>
      <c r="H127" s="99">
        <v>1036.82</v>
      </c>
      <c r="I127" s="89"/>
      <c r="J127" s="90"/>
      <c r="K127" s="48">
        <v>13.48</v>
      </c>
    </row>
    <row r="128" spans="1:12" s="56" customFormat="1" ht="12" customHeight="1">
      <c r="A128" s="46" t="s">
        <v>128</v>
      </c>
      <c r="B128" s="222" t="s">
        <v>129</v>
      </c>
      <c r="C128" s="222"/>
      <c r="D128" s="222"/>
      <c r="E128" s="222"/>
      <c r="F128" s="222"/>
      <c r="G128" s="72" t="s">
        <v>16</v>
      </c>
      <c r="H128" s="99">
        <v>460.27</v>
      </c>
      <c r="I128" s="89"/>
      <c r="J128" s="90"/>
      <c r="K128" s="48">
        <v>38.07</v>
      </c>
    </row>
    <row r="129" spans="1:12" s="56" customFormat="1" ht="12" customHeight="1">
      <c r="A129" s="46" t="s">
        <v>130</v>
      </c>
      <c r="B129" s="222" t="s">
        <v>131</v>
      </c>
      <c r="C129" s="222"/>
      <c r="D129" s="222"/>
      <c r="E129" s="222"/>
      <c r="F129" s="222"/>
      <c r="G129" s="72" t="s">
        <v>16</v>
      </c>
      <c r="H129" s="99">
        <v>576.54999999999995</v>
      </c>
      <c r="I129" s="89"/>
      <c r="J129" s="90"/>
      <c r="K129" s="48">
        <v>28.99</v>
      </c>
    </row>
    <row r="130" spans="1:12" s="56" customFormat="1" ht="12" customHeight="1">
      <c r="A130" s="100" t="s">
        <v>139</v>
      </c>
      <c r="B130" s="222" t="s">
        <v>140</v>
      </c>
      <c r="C130" s="222"/>
      <c r="D130" s="222"/>
      <c r="E130" s="222"/>
      <c r="F130" s="222"/>
      <c r="G130" s="72" t="s">
        <v>16</v>
      </c>
      <c r="H130" s="99">
        <v>460.27</v>
      </c>
      <c r="I130" s="89"/>
      <c r="J130" s="90"/>
      <c r="K130" s="48">
        <v>133.52000000000001</v>
      </c>
    </row>
    <row r="131" spans="1:12" s="56" customFormat="1" ht="12" customHeight="1">
      <c r="A131" s="151"/>
      <c r="B131" s="249"/>
      <c r="C131" s="249"/>
      <c r="D131" s="249"/>
      <c r="E131" s="249"/>
      <c r="F131" s="249"/>
      <c r="G131" s="219" t="s">
        <v>24</v>
      </c>
      <c r="H131" s="219"/>
      <c r="I131" s="230"/>
      <c r="J131" s="221"/>
      <c r="K131" s="48"/>
    </row>
    <row r="132" spans="1:12" s="56" customFormat="1" ht="12" customHeight="1">
      <c r="A132" s="120" t="s">
        <v>316</v>
      </c>
      <c r="B132" s="247" t="s">
        <v>141</v>
      </c>
      <c r="C132" s="247"/>
      <c r="D132" s="247"/>
      <c r="E132" s="247"/>
      <c r="F132" s="247"/>
      <c r="G132" s="107"/>
      <c r="H132" s="108"/>
      <c r="I132" s="138"/>
      <c r="J132" s="139"/>
      <c r="K132" s="48"/>
    </row>
    <row r="133" spans="1:12" s="56" customFormat="1" ht="12" customHeight="1">
      <c r="A133" s="100" t="s">
        <v>142</v>
      </c>
      <c r="B133" s="222" t="s">
        <v>143</v>
      </c>
      <c r="C133" s="222"/>
      <c r="D133" s="222"/>
      <c r="E133" s="222"/>
      <c r="F133" s="222"/>
      <c r="G133" s="72" t="s">
        <v>16</v>
      </c>
      <c r="H133" s="74">
        <v>1707</v>
      </c>
      <c r="I133" s="89"/>
      <c r="J133" s="90"/>
      <c r="K133" s="48">
        <v>12.81</v>
      </c>
      <c r="L133" s="150"/>
    </row>
    <row r="134" spans="1:12" s="56" customFormat="1" ht="12" customHeight="1">
      <c r="A134" s="46">
        <v>50140</v>
      </c>
      <c r="B134" s="222" t="s">
        <v>144</v>
      </c>
      <c r="C134" s="222"/>
      <c r="D134" s="222"/>
      <c r="E134" s="222"/>
      <c r="F134" s="222"/>
      <c r="G134" s="74" t="s">
        <v>16</v>
      </c>
      <c r="H134" s="74">
        <v>1304.0999999999999</v>
      </c>
      <c r="I134" s="89"/>
      <c r="J134" s="90"/>
      <c r="K134" s="48"/>
      <c r="L134" s="150"/>
    </row>
    <row r="135" spans="1:12" s="56" customFormat="1" ht="12" customHeight="1">
      <c r="A135" s="46">
        <v>170210</v>
      </c>
      <c r="B135" s="222" t="s">
        <v>145</v>
      </c>
      <c r="C135" s="222"/>
      <c r="D135" s="222"/>
      <c r="E135" s="222"/>
      <c r="F135" s="222"/>
      <c r="G135" s="72" t="s">
        <v>16</v>
      </c>
      <c r="H135" s="74">
        <v>224</v>
      </c>
      <c r="I135" s="89"/>
      <c r="J135" s="90"/>
      <c r="K135" s="48"/>
    </row>
    <row r="136" spans="1:12" s="56" customFormat="1" ht="12" customHeight="1">
      <c r="A136" s="100" t="s">
        <v>146</v>
      </c>
      <c r="B136" s="222" t="s">
        <v>147</v>
      </c>
      <c r="C136" s="222"/>
      <c r="D136" s="222"/>
      <c r="E136" s="222"/>
      <c r="F136" s="222"/>
      <c r="G136" s="72" t="s">
        <v>16</v>
      </c>
      <c r="H136" s="74">
        <v>36</v>
      </c>
      <c r="I136" s="89"/>
      <c r="J136" s="90"/>
      <c r="K136" s="48">
        <v>59.39</v>
      </c>
    </row>
    <row r="137" spans="1:12" s="56" customFormat="1" ht="12" customHeight="1">
      <c r="A137" s="100" t="s">
        <v>148</v>
      </c>
      <c r="B137" s="222" t="s">
        <v>149</v>
      </c>
      <c r="C137" s="222"/>
      <c r="D137" s="222"/>
      <c r="E137" s="222"/>
      <c r="F137" s="222"/>
      <c r="G137" s="72" t="s">
        <v>16</v>
      </c>
      <c r="H137" s="99">
        <v>470</v>
      </c>
      <c r="I137" s="89"/>
      <c r="J137" s="90"/>
      <c r="K137" s="48">
        <v>64.489999999999995</v>
      </c>
    </row>
    <row r="138" spans="1:12" s="56" customFormat="1" ht="12" customHeight="1">
      <c r="A138" s="100" t="s">
        <v>150</v>
      </c>
      <c r="B138" s="222" t="s">
        <v>151</v>
      </c>
      <c r="C138" s="222"/>
      <c r="D138" s="222"/>
      <c r="E138" s="222"/>
      <c r="F138" s="222"/>
      <c r="G138" s="72" t="s">
        <v>16</v>
      </c>
      <c r="H138" s="99">
        <v>885</v>
      </c>
      <c r="I138" s="89"/>
      <c r="J138" s="90"/>
      <c r="K138" s="48">
        <v>150.18</v>
      </c>
    </row>
    <row r="139" spans="1:12" s="56" customFormat="1" ht="12" customHeight="1">
      <c r="A139" s="46">
        <v>101172</v>
      </c>
      <c r="B139" s="222" t="s">
        <v>152</v>
      </c>
      <c r="C139" s="222"/>
      <c r="D139" s="222"/>
      <c r="E139" s="222"/>
      <c r="F139" s="222"/>
      <c r="G139" s="72" t="s">
        <v>23</v>
      </c>
      <c r="H139" s="99">
        <v>77</v>
      </c>
      <c r="I139" s="89"/>
      <c r="J139" s="90"/>
      <c r="K139" s="48"/>
    </row>
    <row r="140" spans="1:12" s="56" customFormat="1" ht="12" customHeight="1">
      <c r="A140" s="151"/>
      <c r="B140" s="249"/>
      <c r="C140" s="249"/>
      <c r="D140" s="249"/>
      <c r="E140" s="249"/>
      <c r="F140" s="249"/>
      <c r="G140" s="219" t="s">
        <v>24</v>
      </c>
      <c r="H140" s="219"/>
      <c r="I140" s="230"/>
      <c r="J140" s="221"/>
      <c r="K140" s="48"/>
    </row>
    <row r="141" spans="1:12" s="56" customFormat="1" ht="12" customHeight="1">
      <c r="A141" s="120" t="s">
        <v>339</v>
      </c>
      <c r="B141" s="247" t="s">
        <v>153</v>
      </c>
      <c r="C141" s="247"/>
      <c r="D141" s="247"/>
      <c r="E141" s="247"/>
      <c r="F141" s="247"/>
      <c r="G141" s="107"/>
      <c r="H141" s="108"/>
      <c r="I141" s="138"/>
      <c r="J141" s="139"/>
      <c r="K141" s="48"/>
    </row>
    <row r="142" spans="1:12" s="56" customFormat="1" ht="12" customHeight="1">
      <c r="A142" s="46">
        <v>130405</v>
      </c>
      <c r="B142" s="222" t="s">
        <v>154</v>
      </c>
      <c r="C142" s="222"/>
      <c r="D142" s="222"/>
      <c r="E142" s="222"/>
      <c r="F142" s="222"/>
      <c r="G142" s="72" t="s">
        <v>23</v>
      </c>
      <c r="H142" s="74">
        <v>32.799999999999997</v>
      </c>
      <c r="I142" s="109"/>
      <c r="J142" s="90"/>
      <c r="K142" s="48"/>
    </row>
    <row r="143" spans="1:12" s="56" customFormat="1" ht="12" customHeight="1">
      <c r="A143" s="46" t="s">
        <v>155</v>
      </c>
      <c r="B143" s="222" t="s">
        <v>156</v>
      </c>
      <c r="C143" s="222"/>
      <c r="D143" s="222"/>
      <c r="E143" s="222"/>
      <c r="F143" s="222"/>
      <c r="G143" s="74" t="s">
        <v>23</v>
      </c>
      <c r="H143" s="74">
        <v>648</v>
      </c>
      <c r="I143" s="89"/>
      <c r="J143" s="90"/>
      <c r="K143" s="48">
        <v>12.62</v>
      </c>
    </row>
    <row r="144" spans="1:12" s="56" customFormat="1" ht="12" customHeight="1">
      <c r="A144" s="46">
        <v>78003</v>
      </c>
      <c r="B144" s="222" t="s">
        <v>157</v>
      </c>
      <c r="C144" s="222"/>
      <c r="D144" s="222"/>
      <c r="E144" s="222"/>
      <c r="F144" s="222"/>
      <c r="G144" s="72" t="s">
        <v>23</v>
      </c>
      <c r="H144" s="74">
        <v>548</v>
      </c>
      <c r="I144" s="109"/>
      <c r="J144" s="90"/>
      <c r="K144" s="48"/>
    </row>
    <row r="145" spans="1:11" s="56" customFormat="1" ht="12" customHeight="1">
      <c r="A145" s="119"/>
      <c r="B145" s="228" t="s">
        <v>158</v>
      </c>
      <c r="C145" s="228"/>
      <c r="D145" s="228"/>
      <c r="E145" s="228"/>
      <c r="F145" s="228"/>
      <c r="G145" s="111"/>
      <c r="H145" s="112"/>
      <c r="I145" s="135"/>
      <c r="J145" s="136"/>
      <c r="K145" s="48"/>
    </row>
    <row r="146" spans="1:11" s="56" customFormat="1" ht="12" customHeight="1">
      <c r="A146" s="100"/>
      <c r="B146" s="248" t="s">
        <v>159</v>
      </c>
      <c r="C146" s="248"/>
      <c r="D146" s="248"/>
      <c r="E146" s="248"/>
      <c r="F146" s="248"/>
      <c r="G146" s="72"/>
      <c r="H146" s="99"/>
      <c r="I146" s="145"/>
      <c r="J146" s="146"/>
      <c r="K146" s="48"/>
    </row>
    <row r="147" spans="1:11" s="56" customFormat="1" ht="12" customHeight="1">
      <c r="A147" s="46">
        <v>150115</v>
      </c>
      <c r="B147" s="222" t="s">
        <v>160</v>
      </c>
      <c r="C147" s="222"/>
      <c r="D147" s="222"/>
      <c r="E147" s="222"/>
      <c r="F147" s="222"/>
      <c r="G147" s="72" t="s">
        <v>16</v>
      </c>
      <c r="H147" s="99">
        <v>638.78</v>
      </c>
      <c r="I147" s="109"/>
      <c r="J147" s="90"/>
      <c r="K147" s="48"/>
    </row>
    <row r="148" spans="1:11" s="56" customFormat="1" ht="12" customHeight="1">
      <c r="A148" s="46">
        <v>150111</v>
      </c>
      <c r="B148" s="222" t="s">
        <v>161</v>
      </c>
      <c r="C148" s="222"/>
      <c r="D148" s="222"/>
      <c r="E148" s="222"/>
      <c r="F148" s="222"/>
      <c r="G148" s="72" t="s">
        <v>16</v>
      </c>
      <c r="H148" s="99">
        <v>77.3</v>
      </c>
      <c r="I148" s="109"/>
      <c r="J148" s="90"/>
      <c r="K148" s="48"/>
    </row>
    <row r="149" spans="1:11" s="56" customFormat="1" ht="12" customHeight="1">
      <c r="A149" s="110"/>
      <c r="B149" s="228" t="s">
        <v>162</v>
      </c>
      <c r="C149" s="228"/>
      <c r="D149" s="228"/>
      <c r="E149" s="228"/>
      <c r="F149" s="228"/>
      <c r="G149" s="111"/>
      <c r="H149" s="112"/>
      <c r="I149" s="137"/>
      <c r="J149" s="136"/>
      <c r="K149" s="48"/>
    </row>
    <row r="150" spans="1:11" s="56" customFormat="1" ht="12" customHeight="1">
      <c r="A150" s="46">
        <v>150115</v>
      </c>
      <c r="B150" s="222" t="s">
        <v>160</v>
      </c>
      <c r="C150" s="222"/>
      <c r="D150" s="222"/>
      <c r="E150" s="222"/>
      <c r="F150" s="222"/>
      <c r="G150" s="72" t="s">
        <v>16</v>
      </c>
      <c r="H150" s="99">
        <v>606.17999999999995</v>
      </c>
      <c r="I150" s="109"/>
      <c r="J150" s="90"/>
      <c r="K150" s="48"/>
    </row>
    <row r="151" spans="1:11" s="56" customFormat="1" ht="12" customHeight="1">
      <c r="A151" s="110"/>
      <c r="B151" s="228" t="s">
        <v>163</v>
      </c>
      <c r="C151" s="228"/>
      <c r="D151" s="228"/>
      <c r="E151" s="228"/>
      <c r="F151" s="228"/>
      <c r="G151" s="111"/>
      <c r="H151" s="112"/>
      <c r="I151" s="137"/>
      <c r="J151" s="136"/>
      <c r="K151" s="48"/>
    </row>
    <row r="152" spans="1:11" s="56" customFormat="1" ht="12" customHeight="1">
      <c r="A152" s="46">
        <v>150111</v>
      </c>
      <c r="B152" s="222" t="s">
        <v>161</v>
      </c>
      <c r="C152" s="222"/>
      <c r="D152" s="222"/>
      <c r="E152" s="222"/>
      <c r="F152" s="222"/>
      <c r="G152" s="72" t="s">
        <v>16</v>
      </c>
      <c r="H152" s="99">
        <v>732.68</v>
      </c>
      <c r="I152" s="109"/>
      <c r="J152" s="90"/>
      <c r="K152" s="48"/>
    </row>
    <row r="153" spans="1:11" s="56" customFormat="1" ht="12" customHeight="1">
      <c r="A153" s="110"/>
      <c r="B153" s="228" t="s">
        <v>164</v>
      </c>
      <c r="C153" s="228"/>
      <c r="D153" s="228"/>
      <c r="E153" s="228"/>
      <c r="F153" s="228"/>
      <c r="G153" s="111"/>
      <c r="H153" s="112"/>
      <c r="I153" s="137"/>
      <c r="J153" s="136"/>
      <c r="K153" s="48"/>
    </row>
    <row r="154" spans="1:11" s="56" customFormat="1" ht="12" customHeight="1">
      <c r="A154" s="46">
        <v>150210</v>
      </c>
      <c r="B154" s="222" t="s">
        <v>165</v>
      </c>
      <c r="C154" s="222"/>
      <c r="D154" s="222"/>
      <c r="E154" s="222"/>
      <c r="F154" s="222"/>
      <c r="G154" s="72" t="s">
        <v>16</v>
      </c>
      <c r="H154" s="99">
        <v>257.60000000000002</v>
      </c>
      <c r="I154" s="109"/>
      <c r="J154" s="90"/>
      <c r="K154" s="48"/>
    </row>
    <row r="155" spans="1:11" s="56" customFormat="1" ht="12" customHeight="1">
      <c r="A155" s="46">
        <v>150260</v>
      </c>
      <c r="B155" s="222" t="s">
        <v>166</v>
      </c>
      <c r="C155" s="222"/>
      <c r="D155" s="222"/>
      <c r="E155" s="222"/>
      <c r="F155" s="222"/>
      <c r="G155" s="72" t="s">
        <v>16</v>
      </c>
      <c r="H155" s="99">
        <v>54.8</v>
      </c>
      <c r="I155" s="109"/>
      <c r="J155" s="90"/>
      <c r="K155" s="48"/>
    </row>
    <row r="156" spans="1:11" s="56" customFormat="1" ht="12" customHeight="1">
      <c r="A156" s="46">
        <v>150310</v>
      </c>
      <c r="B156" s="222" t="s">
        <v>167</v>
      </c>
      <c r="C156" s="222"/>
      <c r="D156" s="222"/>
      <c r="E156" s="222"/>
      <c r="F156" s="222"/>
      <c r="G156" s="72" t="s">
        <v>16</v>
      </c>
      <c r="H156" s="99">
        <v>170.5</v>
      </c>
      <c r="I156" s="109"/>
      <c r="J156" s="90"/>
      <c r="K156" s="48"/>
    </row>
    <row r="157" spans="1:11" s="56" customFormat="1" ht="12" customHeight="1">
      <c r="A157" s="151"/>
      <c r="B157" s="249"/>
      <c r="C157" s="249"/>
      <c r="D157" s="249"/>
      <c r="E157" s="249"/>
      <c r="F157" s="249"/>
      <c r="G157" s="219" t="s">
        <v>24</v>
      </c>
      <c r="H157" s="219"/>
      <c r="I157" s="230"/>
      <c r="J157" s="221"/>
      <c r="K157" s="48"/>
    </row>
    <row r="158" spans="1:11" s="56" customFormat="1" ht="12" customHeight="1">
      <c r="A158" s="120" t="s">
        <v>347</v>
      </c>
      <c r="B158" s="247" t="s">
        <v>168</v>
      </c>
      <c r="C158" s="247"/>
      <c r="D158" s="247"/>
      <c r="E158" s="247"/>
      <c r="F158" s="247"/>
      <c r="G158" s="107"/>
      <c r="H158" s="108"/>
      <c r="I158" s="138"/>
      <c r="J158" s="139"/>
      <c r="K158" s="48"/>
    </row>
    <row r="159" spans="1:11" s="56" customFormat="1" ht="12" customHeight="1">
      <c r="A159" s="46">
        <v>101475</v>
      </c>
      <c r="B159" s="222" t="s">
        <v>169</v>
      </c>
      <c r="C159" s="222"/>
      <c r="D159" s="222"/>
      <c r="E159" s="222"/>
      <c r="F159" s="222"/>
      <c r="G159" s="72" t="s">
        <v>16</v>
      </c>
      <c r="H159" s="99">
        <v>43.5</v>
      </c>
      <c r="I159" s="109"/>
      <c r="J159" s="90"/>
      <c r="K159" s="69"/>
    </row>
    <row r="160" spans="1:11" s="56" customFormat="1" ht="12" customHeight="1">
      <c r="A160" s="46">
        <v>86895</v>
      </c>
      <c r="B160" s="222" t="s">
        <v>611</v>
      </c>
      <c r="C160" s="222"/>
      <c r="D160" s="222"/>
      <c r="E160" s="222"/>
      <c r="F160" s="222"/>
      <c r="G160" s="72" t="s">
        <v>16</v>
      </c>
      <c r="H160" s="99">
        <v>10.5</v>
      </c>
      <c r="I160" s="109"/>
      <c r="J160" s="90"/>
      <c r="K160" s="48"/>
    </row>
    <row r="161" spans="1:11" s="56" customFormat="1" ht="12" customHeight="1">
      <c r="A161" s="46">
        <v>101474</v>
      </c>
      <c r="B161" s="222" t="s">
        <v>170</v>
      </c>
      <c r="C161" s="222"/>
      <c r="D161" s="222"/>
      <c r="E161" s="222"/>
      <c r="F161" s="222"/>
      <c r="G161" s="72" t="s">
        <v>16</v>
      </c>
      <c r="H161" s="99">
        <v>53</v>
      </c>
      <c r="I161" s="109"/>
      <c r="J161" s="90"/>
      <c r="K161" s="48"/>
    </row>
    <row r="162" spans="1:11" s="56" customFormat="1" ht="12" customHeight="1">
      <c r="A162" s="46" t="s">
        <v>171</v>
      </c>
      <c r="B162" s="222" t="s">
        <v>172</v>
      </c>
      <c r="C162" s="222"/>
      <c r="D162" s="222"/>
      <c r="E162" s="222"/>
      <c r="F162" s="222"/>
      <c r="G162" s="72" t="s">
        <v>16</v>
      </c>
      <c r="H162" s="99">
        <v>35.700000000000003</v>
      </c>
      <c r="I162" s="89"/>
      <c r="J162" s="90"/>
      <c r="K162" s="48">
        <v>182.33</v>
      </c>
    </row>
    <row r="163" spans="1:11" s="56" customFormat="1" ht="12" customHeight="1">
      <c r="A163" s="46">
        <v>101474</v>
      </c>
      <c r="B163" s="222" t="s">
        <v>173</v>
      </c>
      <c r="C163" s="222"/>
      <c r="D163" s="222"/>
      <c r="E163" s="222"/>
      <c r="F163" s="222"/>
      <c r="G163" s="72" t="s">
        <v>23</v>
      </c>
      <c r="H163" s="99">
        <v>65.8</v>
      </c>
      <c r="I163" s="109"/>
      <c r="J163" s="90"/>
      <c r="K163" s="48"/>
    </row>
    <row r="164" spans="1:11" s="56" customFormat="1" ht="12" customHeight="1">
      <c r="A164" s="46">
        <v>101474</v>
      </c>
      <c r="B164" s="222" t="s">
        <v>174</v>
      </c>
      <c r="C164" s="222"/>
      <c r="D164" s="222"/>
      <c r="E164" s="222"/>
      <c r="F164" s="222"/>
      <c r="G164" s="72" t="s">
        <v>23</v>
      </c>
      <c r="H164" s="99">
        <v>99.5</v>
      </c>
      <c r="I164" s="109"/>
      <c r="J164" s="90"/>
      <c r="K164" s="48"/>
    </row>
    <row r="165" spans="1:11" s="56" customFormat="1" ht="12" customHeight="1">
      <c r="A165" s="46">
        <v>101474</v>
      </c>
      <c r="B165" s="222" t="s">
        <v>175</v>
      </c>
      <c r="C165" s="222"/>
      <c r="D165" s="222"/>
      <c r="E165" s="222"/>
      <c r="F165" s="222"/>
      <c r="G165" s="72" t="s">
        <v>23</v>
      </c>
      <c r="H165" s="99">
        <v>130.80000000000001</v>
      </c>
      <c r="I165" s="109"/>
      <c r="J165" s="90"/>
      <c r="K165" s="48"/>
    </row>
    <row r="166" spans="1:11" s="56" customFormat="1" ht="12" customHeight="1">
      <c r="A166" s="46">
        <v>101474</v>
      </c>
      <c r="B166" s="222" t="s">
        <v>176</v>
      </c>
      <c r="C166" s="222"/>
      <c r="D166" s="222"/>
      <c r="E166" s="222"/>
      <c r="F166" s="222"/>
      <c r="G166" s="72" t="s">
        <v>23</v>
      </c>
      <c r="H166" s="99">
        <v>90.4</v>
      </c>
      <c r="I166" s="109"/>
      <c r="J166" s="90"/>
      <c r="K166" s="48"/>
    </row>
    <row r="167" spans="1:11" s="56" customFormat="1" ht="12" customHeight="1">
      <c r="A167" s="46">
        <v>101474</v>
      </c>
      <c r="B167" s="222" t="s">
        <v>177</v>
      </c>
      <c r="C167" s="222"/>
      <c r="D167" s="222"/>
      <c r="E167" s="222"/>
      <c r="F167" s="222"/>
      <c r="G167" s="72" t="s">
        <v>23</v>
      </c>
      <c r="H167" s="99">
        <v>19.2</v>
      </c>
      <c r="I167" s="109"/>
      <c r="J167" s="90"/>
      <c r="K167" s="48"/>
    </row>
    <row r="168" spans="1:11" s="56" customFormat="1" ht="12" customHeight="1">
      <c r="A168" s="46">
        <v>170524</v>
      </c>
      <c r="B168" s="222" t="s">
        <v>612</v>
      </c>
      <c r="C168" s="222"/>
      <c r="D168" s="222"/>
      <c r="E168" s="222"/>
      <c r="F168" s="222"/>
      <c r="G168" s="72" t="s">
        <v>8</v>
      </c>
      <c r="H168" s="99">
        <v>2</v>
      </c>
      <c r="I168" s="109"/>
      <c r="J168" s="113"/>
      <c r="K168" s="48"/>
    </row>
    <row r="169" spans="1:11" s="56" customFormat="1" ht="12" customHeight="1">
      <c r="A169" s="46">
        <v>170525</v>
      </c>
      <c r="B169" s="222" t="s">
        <v>178</v>
      </c>
      <c r="C169" s="222"/>
      <c r="D169" s="222"/>
      <c r="E169" s="222"/>
      <c r="F169" s="222"/>
      <c r="G169" s="72" t="s">
        <v>23</v>
      </c>
      <c r="H169" s="99">
        <v>10.9</v>
      </c>
      <c r="I169" s="89"/>
      <c r="J169" s="90"/>
      <c r="K169" s="48"/>
    </row>
    <row r="170" spans="1:11" s="56" customFormat="1" ht="12" customHeight="1">
      <c r="A170" s="46" t="s">
        <v>179</v>
      </c>
      <c r="B170" s="222" t="s">
        <v>180</v>
      </c>
      <c r="C170" s="222"/>
      <c r="D170" s="222"/>
      <c r="E170" s="222"/>
      <c r="F170" s="222"/>
      <c r="G170" s="72" t="s">
        <v>23</v>
      </c>
      <c r="H170" s="99">
        <v>11.79</v>
      </c>
      <c r="I170" s="89"/>
      <c r="J170" s="90"/>
      <c r="K170" s="48">
        <v>1267.47</v>
      </c>
    </row>
    <row r="171" spans="1:11" s="56" customFormat="1" ht="12" customHeight="1">
      <c r="A171" s="46" t="s">
        <v>181</v>
      </c>
      <c r="B171" s="222" t="s">
        <v>182</v>
      </c>
      <c r="C171" s="222"/>
      <c r="D171" s="222"/>
      <c r="E171" s="222"/>
      <c r="F171" s="222"/>
      <c r="G171" s="72" t="s">
        <v>183</v>
      </c>
      <c r="H171" s="99">
        <v>2</v>
      </c>
      <c r="I171" s="109"/>
      <c r="J171" s="90"/>
      <c r="K171" s="48"/>
    </row>
    <row r="172" spans="1:11" s="56" customFormat="1" ht="12" customHeight="1">
      <c r="A172" s="46">
        <v>170521</v>
      </c>
      <c r="B172" s="222" t="s">
        <v>184</v>
      </c>
      <c r="C172" s="222"/>
      <c r="D172" s="222"/>
      <c r="E172" s="222"/>
      <c r="F172" s="222"/>
      <c r="G172" s="72" t="s">
        <v>8</v>
      </c>
      <c r="H172" s="99">
        <v>8</v>
      </c>
      <c r="I172" s="109"/>
      <c r="J172" s="90"/>
      <c r="K172" s="48"/>
    </row>
    <row r="173" spans="1:11" s="56" customFormat="1" ht="12" customHeight="1">
      <c r="A173" s="46">
        <v>170520</v>
      </c>
      <c r="B173" s="222" t="s">
        <v>185</v>
      </c>
      <c r="C173" s="222"/>
      <c r="D173" s="222"/>
      <c r="E173" s="222"/>
      <c r="F173" s="222"/>
      <c r="G173" s="72" t="s">
        <v>183</v>
      </c>
      <c r="H173" s="99">
        <v>2</v>
      </c>
      <c r="I173" s="109"/>
      <c r="J173" s="90"/>
      <c r="K173" s="48"/>
    </row>
    <row r="174" spans="1:11" s="56" customFormat="1" ht="12" customHeight="1">
      <c r="A174" s="46">
        <v>181201</v>
      </c>
      <c r="B174" s="222" t="s">
        <v>186</v>
      </c>
      <c r="C174" s="222"/>
      <c r="D174" s="222"/>
      <c r="E174" s="222"/>
      <c r="F174" s="222"/>
      <c r="G174" s="72" t="s">
        <v>23</v>
      </c>
      <c r="H174" s="99">
        <v>2.85</v>
      </c>
      <c r="I174" s="109"/>
      <c r="J174" s="90"/>
      <c r="K174" s="48"/>
    </row>
    <row r="175" spans="1:11" s="56" customFormat="1" ht="12" customHeight="1">
      <c r="A175" s="46">
        <v>181203</v>
      </c>
      <c r="B175" s="222" t="s">
        <v>187</v>
      </c>
      <c r="C175" s="222"/>
      <c r="D175" s="222"/>
      <c r="E175" s="222"/>
      <c r="F175" s="222"/>
      <c r="G175" s="72" t="s">
        <v>23</v>
      </c>
      <c r="H175" s="99">
        <v>9.1999999999999993</v>
      </c>
      <c r="I175" s="109"/>
      <c r="J175" s="90"/>
      <c r="K175" s="48"/>
    </row>
    <row r="176" spans="1:11" s="56" customFormat="1" ht="12" customHeight="1">
      <c r="A176" s="46">
        <v>170319</v>
      </c>
      <c r="B176" s="222" t="s">
        <v>188</v>
      </c>
      <c r="C176" s="222"/>
      <c r="D176" s="222"/>
      <c r="E176" s="222"/>
      <c r="F176" s="222"/>
      <c r="G176" s="72" t="s">
        <v>8</v>
      </c>
      <c r="H176" s="99">
        <v>1</v>
      </c>
      <c r="I176" s="89"/>
      <c r="J176" s="90"/>
      <c r="K176" s="48"/>
    </row>
    <row r="177" spans="1:11" s="56" customFormat="1" ht="12" customHeight="1">
      <c r="A177" s="46" t="s">
        <v>189</v>
      </c>
      <c r="B177" s="222" t="s">
        <v>190</v>
      </c>
      <c r="C177" s="222"/>
      <c r="D177" s="222"/>
      <c r="E177" s="222"/>
      <c r="F177" s="222"/>
      <c r="G177" s="72" t="s">
        <v>8</v>
      </c>
      <c r="H177" s="99">
        <v>2</v>
      </c>
      <c r="I177" s="89"/>
      <c r="J177" s="90"/>
      <c r="K177" s="48">
        <v>1029.73</v>
      </c>
    </row>
    <row r="178" spans="1:11" s="56" customFormat="1" ht="12" customHeight="1">
      <c r="A178" s="46" t="s">
        <v>191</v>
      </c>
      <c r="B178" s="222" t="s">
        <v>192</v>
      </c>
      <c r="C178" s="222"/>
      <c r="D178" s="222"/>
      <c r="E178" s="222"/>
      <c r="F178" s="222"/>
      <c r="G178" s="72" t="s">
        <v>8</v>
      </c>
      <c r="H178" s="99">
        <v>1</v>
      </c>
      <c r="I178" s="89"/>
      <c r="J178" s="90"/>
      <c r="K178" s="48">
        <v>651.41</v>
      </c>
    </row>
    <row r="179" spans="1:11" s="56" customFormat="1" ht="12" customHeight="1">
      <c r="A179" s="151"/>
      <c r="B179" s="249"/>
      <c r="C179" s="249"/>
      <c r="D179" s="249"/>
      <c r="E179" s="249"/>
      <c r="F179" s="249"/>
      <c r="G179" s="219" t="s">
        <v>24</v>
      </c>
      <c r="H179" s="219"/>
      <c r="I179" s="230"/>
      <c r="J179" s="221"/>
      <c r="K179" s="48"/>
    </row>
    <row r="180" spans="1:11" s="56" customFormat="1" ht="12" customHeight="1">
      <c r="A180" s="120" t="s">
        <v>368</v>
      </c>
      <c r="B180" s="247" t="s">
        <v>194</v>
      </c>
      <c r="C180" s="247"/>
      <c r="D180" s="247"/>
      <c r="E180" s="247"/>
      <c r="F180" s="247"/>
      <c r="G180" s="107"/>
      <c r="H180" s="108"/>
      <c r="I180" s="138"/>
      <c r="J180" s="139"/>
      <c r="K180" s="48"/>
    </row>
    <row r="181" spans="1:11" s="56" customFormat="1" ht="12" customHeight="1">
      <c r="A181" s="97"/>
      <c r="B181" s="222" t="s">
        <v>195</v>
      </c>
      <c r="C181" s="222"/>
      <c r="D181" s="222"/>
      <c r="E181" s="222"/>
      <c r="F181" s="222"/>
      <c r="G181" s="72"/>
      <c r="H181" s="99"/>
      <c r="I181" s="104"/>
      <c r="J181" s="105"/>
      <c r="K181" s="48"/>
    </row>
    <row r="182" spans="1:11" s="56" customFormat="1" ht="12" customHeight="1">
      <c r="A182" s="97"/>
      <c r="B182" s="222" t="s">
        <v>196</v>
      </c>
      <c r="C182" s="222"/>
      <c r="D182" s="222"/>
      <c r="E182" s="222"/>
      <c r="F182" s="222"/>
      <c r="G182" s="72"/>
      <c r="H182" s="99"/>
      <c r="I182" s="104"/>
      <c r="J182" s="105"/>
      <c r="K182" s="48"/>
    </row>
    <row r="183" spans="1:11" s="56" customFormat="1" ht="12" customHeight="1">
      <c r="A183" s="97"/>
      <c r="B183" s="222" t="s">
        <v>197</v>
      </c>
      <c r="C183" s="222"/>
      <c r="D183" s="222"/>
      <c r="E183" s="222"/>
      <c r="F183" s="222"/>
      <c r="G183" s="72"/>
      <c r="H183" s="99"/>
      <c r="I183" s="109"/>
      <c r="J183" s="105"/>
      <c r="K183" s="48"/>
    </row>
    <row r="184" spans="1:11" s="56" customFormat="1" ht="12" customHeight="1">
      <c r="A184" s="46">
        <v>100261</v>
      </c>
      <c r="B184" s="222" t="s">
        <v>198</v>
      </c>
      <c r="C184" s="222"/>
      <c r="D184" s="222"/>
      <c r="E184" s="222"/>
      <c r="F184" s="222"/>
      <c r="G184" s="72" t="s">
        <v>23</v>
      </c>
      <c r="H184" s="99">
        <v>172</v>
      </c>
      <c r="I184" s="89"/>
      <c r="J184" s="90"/>
      <c r="K184" s="48"/>
    </row>
    <row r="185" spans="1:11" s="56" customFormat="1" ht="12" customHeight="1">
      <c r="A185" s="46">
        <v>100262</v>
      </c>
      <c r="B185" s="222" t="s">
        <v>199</v>
      </c>
      <c r="C185" s="222"/>
      <c r="D185" s="222"/>
      <c r="E185" s="222"/>
      <c r="F185" s="222"/>
      <c r="G185" s="72" t="s">
        <v>23</v>
      </c>
      <c r="H185" s="99">
        <v>169</v>
      </c>
      <c r="I185" s="89"/>
      <c r="J185" s="90"/>
      <c r="K185" s="48"/>
    </row>
    <row r="186" spans="1:11" s="56" customFormat="1" ht="12" customHeight="1">
      <c r="A186" s="46">
        <v>100264</v>
      </c>
      <c r="B186" s="222" t="s">
        <v>200</v>
      </c>
      <c r="C186" s="222"/>
      <c r="D186" s="222"/>
      <c r="E186" s="222"/>
      <c r="F186" s="222"/>
      <c r="G186" s="72" t="s">
        <v>23</v>
      </c>
      <c r="H186" s="99">
        <v>66</v>
      </c>
      <c r="I186" s="89"/>
      <c r="J186" s="90"/>
      <c r="K186" s="48"/>
    </row>
    <row r="187" spans="1:11" s="56" customFormat="1" ht="12" customHeight="1">
      <c r="A187" s="46">
        <v>100265</v>
      </c>
      <c r="B187" s="222" t="s">
        <v>201</v>
      </c>
      <c r="C187" s="222"/>
      <c r="D187" s="222"/>
      <c r="E187" s="222"/>
      <c r="F187" s="222"/>
      <c r="G187" s="72" t="s">
        <v>23</v>
      </c>
      <c r="H187" s="99">
        <v>39</v>
      </c>
      <c r="I187" s="89"/>
      <c r="J187" s="90"/>
      <c r="K187" s="48"/>
    </row>
    <row r="188" spans="1:11" s="56" customFormat="1" ht="12" customHeight="1">
      <c r="A188" s="46">
        <v>100468</v>
      </c>
      <c r="B188" s="222" t="s">
        <v>202</v>
      </c>
      <c r="C188" s="222"/>
      <c r="D188" s="222"/>
      <c r="E188" s="222"/>
      <c r="F188" s="222"/>
      <c r="G188" s="72" t="s">
        <v>23</v>
      </c>
      <c r="H188" s="99">
        <v>87</v>
      </c>
      <c r="I188" s="89"/>
      <c r="J188" s="90"/>
      <c r="K188" s="48"/>
    </row>
    <row r="189" spans="1:11" s="56" customFormat="1" ht="12" customHeight="1">
      <c r="A189" s="110"/>
      <c r="B189" s="228" t="s">
        <v>203</v>
      </c>
      <c r="C189" s="228"/>
      <c r="D189" s="228"/>
      <c r="E189" s="228"/>
      <c r="F189" s="228"/>
      <c r="G189" s="111"/>
      <c r="H189" s="112"/>
      <c r="I189" s="130"/>
      <c r="J189" s="131"/>
      <c r="K189" s="48"/>
    </row>
    <row r="190" spans="1:11" s="56" customFormat="1" ht="12" customHeight="1">
      <c r="A190" s="46">
        <v>89538</v>
      </c>
      <c r="B190" s="222" t="s">
        <v>616</v>
      </c>
      <c r="C190" s="222"/>
      <c r="D190" s="222"/>
      <c r="E190" s="222"/>
      <c r="F190" s="222"/>
      <c r="G190" s="72" t="s">
        <v>8</v>
      </c>
      <c r="H190" s="99">
        <v>125</v>
      </c>
      <c r="I190" s="89"/>
      <c r="J190" s="90"/>
      <c r="K190" s="48"/>
    </row>
    <row r="191" spans="1:11" s="56" customFormat="1" ht="12" customHeight="1">
      <c r="A191" s="46">
        <v>89553</v>
      </c>
      <c r="B191" s="222" t="s">
        <v>617</v>
      </c>
      <c r="C191" s="222"/>
      <c r="D191" s="222"/>
      <c r="E191" s="222"/>
      <c r="F191" s="222"/>
      <c r="G191" s="72" t="s">
        <v>8</v>
      </c>
      <c r="H191" s="99">
        <v>30</v>
      </c>
      <c r="I191" s="89"/>
      <c r="J191" s="90"/>
      <c r="K191" s="48"/>
    </row>
    <row r="192" spans="1:11" s="56" customFormat="1" ht="12" customHeight="1">
      <c r="A192" s="46">
        <v>89596</v>
      </c>
      <c r="B192" s="222" t="s">
        <v>618</v>
      </c>
      <c r="C192" s="222"/>
      <c r="D192" s="222"/>
      <c r="E192" s="222"/>
      <c r="F192" s="222"/>
      <c r="G192" s="72" t="s">
        <v>8</v>
      </c>
      <c r="H192" s="99">
        <v>30</v>
      </c>
      <c r="I192" s="89"/>
      <c r="J192" s="90"/>
      <c r="K192" s="48"/>
    </row>
    <row r="193" spans="1:11" s="56" customFormat="1" ht="12" customHeight="1">
      <c r="A193" s="46">
        <v>89616</v>
      </c>
      <c r="B193" s="222" t="s">
        <v>619</v>
      </c>
      <c r="C193" s="222"/>
      <c r="D193" s="222"/>
      <c r="E193" s="222"/>
      <c r="F193" s="222"/>
      <c r="G193" s="72" t="s">
        <v>8</v>
      </c>
      <c r="H193" s="99">
        <v>11</v>
      </c>
      <c r="I193" s="89"/>
      <c r="J193" s="90"/>
      <c r="K193" s="48"/>
    </row>
    <row r="194" spans="1:11" s="56" customFormat="1" ht="12" customHeight="1">
      <c r="A194" s="46">
        <v>94708</v>
      </c>
      <c r="B194" s="222" t="s">
        <v>204</v>
      </c>
      <c r="C194" s="222"/>
      <c r="D194" s="222"/>
      <c r="E194" s="222"/>
      <c r="F194" s="222"/>
      <c r="G194" s="72" t="s">
        <v>8</v>
      </c>
      <c r="H194" s="99">
        <v>1</v>
      </c>
      <c r="I194" s="114"/>
      <c r="J194" s="90"/>
      <c r="K194" s="48"/>
    </row>
    <row r="195" spans="1:11" s="56" customFormat="1" ht="12" customHeight="1">
      <c r="A195" s="46">
        <v>94709</v>
      </c>
      <c r="B195" s="222" t="s">
        <v>205</v>
      </c>
      <c r="C195" s="222"/>
      <c r="D195" s="222"/>
      <c r="E195" s="222"/>
      <c r="F195" s="222"/>
      <c r="G195" s="72" t="s">
        <v>8</v>
      </c>
      <c r="H195" s="99">
        <v>1</v>
      </c>
      <c r="I195" s="89"/>
      <c r="J195" s="90"/>
      <c r="K195" s="48"/>
    </row>
    <row r="196" spans="1:11" s="56" customFormat="1" ht="12" customHeight="1">
      <c r="A196" s="46">
        <v>94711</v>
      </c>
      <c r="B196" s="222" t="s">
        <v>206</v>
      </c>
      <c r="C196" s="222"/>
      <c r="D196" s="222"/>
      <c r="E196" s="222"/>
      <c r="F196" s="222"/>
      <c r="G196" s="72" t="s">
        <v>8</v>
      </c>
      <c r="H196" s="99">
        <v>5</v>
      </c>
      <c r="I196" s="114"/>
      <c r="J196" s="90"/>
      <c r="K196" s="48"/>
    </row>
    <row r="197" spans="1:11" s="56" customFormat="1" ht="12" customHeight="1">
      <c r="A197" s="46">
        <v>94714</v>
      </c>
      <c r="B197" s="222" t="s">
        <v>207</v>
      </c>
      <c r="C197" s="222"/>
      <c r="D197" s="222"/>
      <c r="E197" s="222"/>
      <c r="F197" s="222"/>
      <c r="G197" s="72" t="s">
        <v>8</v>
      </c>
      <c r="H197" s="99">
        <v>1</v>
      </c>
      <c r="I197" s="89"/>
      <c r="J197" s="90"/>
      <c r="K197" s="48"/>
    </row>
    <row r="198" spans="1:11" s="56" customFormat="1" ht="12" customHeight="1">
      <c r="A198" s="110"/>
      <c r="B198" s="228" t="s">
        <v>208</v>
      </c>
      <c r="C198" s="228"/>
      <c r="D198" s="228"/>
      <c r="E198" s="228"/>
      <c r="F198" s="228"/>
      <c r="G198" s="111"/>
      <c r="H198" s="112"/>
      <c r="I198" s="130"/>
      <c r="J198" s="131"/>
      <c r="K198" s="48"/>
    </row>
    <row r="199" spans="1:11" s="56" customFormat="1" ht="12" customHeight="1">
      <c r="A199" s="46">
        <v>96662</v>
      </c>
      <c r="B199" s="222" t="s">
        <v>620</v>
      </c>
      <c r="C199" s="222"/>
      <c r="D199" s="222"/>
      <c r="E199" s="222"/>
      <c r="F199" s="222"/>
      <c r="G199" s="72" t="s">
        <v>8</v>
      </c>
      <c r="H199" s="99">
        <v>13</v>
      </c>
      <c r="I199" s="89"/>
      <c r="J199" s="90"/>
      <c r="K199" s="48"/>
    </row>
    <row r="200" spans="1:11" s="56" customFormat="1" ht="12" customHeight="1">
      <c r="A200" s="46">
        <v>95641</v>
      </c>
      <c r="B200" s="222" t="s">
        <v>621</v>
      </c>
      <c r="C200" s="222"/>
      <c r="D200" s="222"/>
      <c r="E200" s="222"/>
      <c r="F200" s="222"/>
      <c r="G200" s="72" t="s">
        <v>8</v>
      </c>
      <c r="H200" s="99">
        <v>4</v>
      </c>
      <c r="I200" s="89"/>
      <c r="J200" s="90"/>
      <c r="K200" s="48"/>
    </row>
    <row r="201" spans="1:11" s="56" customFormat="1" ht="12" customHeight="1">
      <c r="A201" s="46">
        <v>95644</v>
      </c>
      <c r="B201" s="222" t="s">
        <v>622</v>
      </c>
      <c r="C201" s="222"/>
      <c r="D201" s="222"/>
      <c r="E201" s="222"/>
      <c r="F201" s="222"/>
      <c r="G201" s="72" t="s">
        <v>8</v>
      </c>
      <c r="H201" s="99">
        <v>2</v>
      </c>
      <c r="I201" s="89"/>
      <c r="J201" s="90"/>
      <c r="K201" s="48"/>
    </row>
    <row r="202" spans="1:11" s="56" customFormat="1" ht="12" customHeight="1">
      <c r="A202" s="46">
        <v>95643</v>
      </c>
      <c r="B202" s="222" t="s">
        <v>623</v>
      </c>
      <c r="C202" s="222"/>
      <c r="D202" s="222"/>
      <c r="E202" s="222"/>
      <c r="F202" s="222"/>
      <c r="G202" s="72" t="s">
        <v>8</v>
      </c>
      <c r="H202" s="99">
        <v>5</v>
      </c>
      <c r="I202" s="114"/>
      <c r="J202" s="90"/>
      <c r="K202" s="48"/>
    </row>
    <row r="203" spans="1:11" s="56" customFormat="1" ht="12" customHeight="1">
      <c r="A203" s="46">
        <v>95645</v>
      </c>
      <c r="B203" s="222" t="s">
        <v>624</v>
      </c>
      <c r="C203" s="222"/>
      <c r="D203" s="222"/>
      <c r="E203" s="222"/>
      <c r="F203" s="222"/>
      <c r="G203" s="72" t="s">
        <v>8</v>
      </c>
      <c r="H203" s="99">
        <v>11</v>
      </c>
      <c r="I203" s="114"/>
      <c r="J203" s="90"/>
      <c r="K203" s="48"/>
    </row>
    <row r="204" spans="1:11" s="56" customFormat="1" ht="12" customHeight="1">
      <c r="A204" s="46">
        <v>95647</v>
      </c>
      <c r="B204" s="222" t="s">
        <v>625</v>
      </c>
      <c r="C204" s="222"/>
      <c r="D204" s="222"/>
      <c r="E204" s="222"/>
      <c r="F204" s="222"/>
      <c r="G204" s="72" t="s">
        <v>8</v>
      </c>
      <c r="H204" s="99">
        <v>12</v>
      </c>
      <c r="I204" s="114"/>
      <c r="J204" s="90"/>
      <c r="K204" s="48"/>
    </row>
    <row r="205" spans="1:11" s="56" customFormat="1" ht="12" customHeight="1">
      <c r="A205" s="46">
        <v>95645</v>
      </c>
      <c r="B205" s="222" t="s">
        <v>626</v>
      </c>
      <c r="C205" s="222"/>
      <c r="D205" s="222"/>
      <c r="E205" s="222"/>
      <c r="F205" s="222"/>
      <c r="G205" s="72" t="s">
        <v>8</v>
      </c>
      <c r="H205" s="99">
        <v>6</v>
      </c>
      <c r="I205" s="89"/>
      <c r="J205" s="90"/>
      <c r="K205" s="48"/>
    </row>
    <row r="206" spans="1:11" s="56" customFormat="1" ht="12" customHeight="1">
      <c r="A206" s="110"/>
      <c r="B206" s="228" t="s">
        <v>209</v>
      </c>
      <c r="C206" s="228"/>
      <c r="D206" s="228"/>
      <c r="E206" s="228"/>
      <c r="F206" s="228"/>
      <c r="G206" s="111"/>
      <c r="H206" s="112"/>
      <c r="I206" s="130"/>
      <c r="J206" s="131"/>
      <c r="K206" s="48"/>
    </row>
    <row r="207" spans="1:11" s="56" customFormat="1" ht="12" customHeight="1">
      <c r="A207" s="46">
        <v>89362</v>
      </c>
      <c r="B207" s="222" t="s">
        <v>627</v>
      </c>
      <c r="C207" s="222"/>
      <c r="D207" s="222"/>
      <c r="E207" s="222"/>
      <c r="F207" s="222"/>
      <c r="G207" s="72" t="s">
        <v>8</v>
      </c>
      <c r="H207" s="99">
        <v>91</v>
      </c>
      <c r="I207" s="89"/>
      <c r="J207" s="90"/>
      <c r="K207" s="48"/>
    </row>
    <row r="208" spans="1:11" s="56" customFormat="1" ht="12" customHeight="1">
      <c r="A208" s="46">
        <v>89367</v>
      </c>
      <c r="B208" s="222" t="s">
        <v>628</v>
      </c>
      <c r="C208" s="222"/>
      <c r="D208" s="222"/>
      <c r="E208" s="222"/>
      <c r="F208" s="222"/>
      <c r="G208" s="72" t="s">
        <v>8</v>
      </c>
      <c r="H208" s="99">
        <v>28</v>
      </c>
      <c r="I208" s="89"/>
      <c r="J208" s="90"/>
      <c r="K208" s="48"/>
    </row>
    <row r="209" spans="1:11" s="56" customFormat="1" ht="12" customHeight="1">
      <c r="A209" s="46">
        <v>89501</v>
      </c>
      <c r="B209" s="222" t="s">
        <v>629</v>
      </c>
      <c r="C209" s="222"/>
      <c r="D209" s="222"/>
      <c r="E209" s="222"/>
      <c r="F209" s="222"/>
      <c r="G209" s="72" t="s">
        <v>8</v>
      </c>
      <c r="H209" s="99">
        <v>20</v>
      </c>
      <c r="I209" s="89"/>
      <c r="J209" s="90"/>
      <c r="K209" s="48"/>
    </row>
    <row r="210" spans="1:11" s="56" customFormat="1" ht="12" customHeight="1">
      <c r="A210" s="46">
        <v>89505</v>
      </c>
      <c r="B210" s="222" t="s">
        <v>630</v>
      </c>
      <c r="C210" s="222"/>
      <c r="D210" s="222"/>
      <c r="E210" s="222"/>
      <c r="F210" s="222"/>
      <c r="G210" s="72" t="s">
        <v>8</v>
      </c>
      <c r="H210" s="99">
        <v>10</v>
      </c>
      <c r="I210" s="89"/>
      <c r="J210" s="90"/>
      <c r="K210" s="48"/>
    </row>
    <row r="211" spans="1:11" s="56" customFormat="1" ht="12" customHeight="1">
      <c r="A211" s="46">
        <v>89521</v>
      </c>
      <c r="B211" s="222" t="s">
        <v>631</v>
      </c>
      <c r="C211" s="222"/>
      <c r="D211" s="222"/>
      <c r="E211" s="222"/>
      <c r="F211" s="222"/>
      <c r="G211" s="72" t="s">
        <v>8</v>
      </c>
      <c r="H211" s="99">
        <v>4</v>
      </c>
      <c r="I211" s="89"/>
      <c r="J211" s="90"/>
      <c r="K211" s="48"/>
    </row>
    <row r="212" spans="1:11" s="56" customFormat="1" ht="12" customHeight="1">
      <c r="A212" s="46">
        <v>89485</v>
      </c>
      <c r="B212" s="222" t="s">
        <v>632</v>
      </c>
      <c r="C212" s="222"/>
      <c r="D212" s="222"/>
      <c r="E212" s="222"/>
      <c r="F212" s="222"/>
      <c r="G212" s="72" t="s">
        <v>8</v>
      </c>
      <c r="H212" s="99">
        <v>5</v>
      </c>
      <c r="I212" s="89"/>
      <c r="J212" s="90"/>
      <c r="K212" s="48"/>
    </row>
    <row r="213" spans="1:11" s="56" customFormat="1" ht="12" customHeight="1">
      <c r="A213" s="46">
        <v>89492</v>
      </c>
      <c r="B213" s="222" t="s">
        <v>633</v>
      </c>
      <c r="C213" s="222"/>
      <c r="D213" s="222"/>
      <c r="E213" s="222"/>
      <c r="F213" s="222"/>
      <c r="G213" s="72" t="s">
        <v>8</v>
      </c>
      <c r="H213" s="99">
        <v>3</v>
      </c>
      <c r="I213" s="89"/>
      <c r="J213" s="90"/>
      <c r="K213" s="48"/>
    </row>
    <row r="214" spans="1:11" s="56" customFormat="1" ht="12" customHeight="1">
      <c r="A214" s="46">
        <v>89501</v>
      </c>
      <c r="B214" s="222" t="s">
        <v>634</v>
      </c>
      <c r="C214" s="222"/>
      <c r="D214" s="222"/>
      <c r="E214" s="222"/>
      <c r="F214" s="222"/>
      <c r="G214" s="72" t="s">
        <v>8</v>
      </c>
      <c r="H214" s="99">
        <v>2</v>
      </c>
      <c r="I214" s="89"/>
      <c r="J214" s="90"/>
      <c r="K214" s="48"/>
    </row>
    <row r="215" spans="1:11" s="56" customFormat="1" ht="12" customHeight="1">
      <c r="A215" s="46">
        <v>90373</v>
      </c>
      <c r="B215" s="222" t="s">
        <v>635</v>
      </c>
      <c r="C215" s="222"/>
      <c r="D215" s="222"/>
      <c r="E215" s="222"/>
      <c r="F215" s="222"/>
      <c r="G215" s="72" t="s">
        <v>8</v>
      </c>
      <c r="H215" s="99">
        <v>12</v>
      </c>
      <c r="I215" s="89"/>
      <c r="J215" s="90"/>
      <c r="K215" s="48"/>
    </row>
    <row r="216" spans="1:11" s="56" customFormat="1" ht="12" customHeight="1">
      <c r="A216" s="46">
        <v>90373</v>
      </c>
      <c r="B216" s="222" t="s">
        <v>636</v>
      </c>
      <c r="C216" s="222"/>
      <c r="D216" s="222"/>
      <c r="E216" s="222"/>
      <c r="F216" s="222"/>
      <c r="G216" s="72" t="s">
        <v>8</v>
      </c>
      <c r="H216" s="99">
        <v>64</v>
      </c>
      <c r="I216" s="89"/>
      <c r="J216" s="90"/>
      <c r="K216" s="48"/>
    </row>
    <row r="217" spans="1:11" s="56" customFormat="1" ht="12" customHeight="1">
      <c r="A217" s="46">
        <v>89367</v>
      </c>
      <c r="B217" s="222" t="s">
        <v>637</v>
      </c>
      <c r="C217" s="222"/>
      <c r="D217" s="222"/>
      <c r="E217" s="222"/>
      <c r="F217" s="222"/>
      <c r="G217" s="72" t="s">
        <v>8</v>
      </c>
      <c r="H217" s="99">
        <v>13</v>
      </c>
      <c r="I217" s="89"/>
      <c r="J217" s="90"/>
      <c r="K217" s="48"/>
    </row>
    <row r="218" spans="1:11" s="56" customFormat="1" ht="12" customHeight="1">
      <c r="A218" s="110"/>
      <c r="B218" s="228" t="s">
        <v>210</v>
      </c>
      <c r="C218" s="228"/>
      <c r="D218" s="228"/>
      <c r="E218" s="228"/>
      <c r="F218" s="228"/>
      <c r="G218" s="111"/>
      <c r="H218" s="112"/>
      <c r="I218" s="130"/>
      <c r="J218" s="131"/>
      <c r="K218" s="48"/>
    </row>
    <row r="219" spans="1:11" s="56" customFormat="1" ht="12" customHeight="1">
      <c r="A219" s="46">
        <v>51652</v>
      </c>
      <c r="B219" s="222" t="s">
        <v>613</v>
      </c>
      <c r="C219" s="222"/>
      <c r="D219" s="222"/>
      <c r="E219" s="222"/>
      <c r="F219" s="222"/>
      <c r="G219" s="72" t="s">
        <v>8</v>
      </c>
      <c r="H219" s="99">
        <v>12</v>
      </c>
      <c r="I219" s="89"/>
      <c r="J219" s="90"/>
      <c r="K219" s="48"/>
    </row>
    <row r="220" spans="1:11" s="56" customFormat="1" ht="12" customHeight="1">
      <c r="A220" s="46">
        <v>51654</v>
      </c>
      <c r="B220" s="222" t="s">
        <v>211</v>
      </c>
      <c r="C220" s="222"/>
      <c r="D220" s="222"/>
      <c r="E220" s="222"/>
      <c r="F220" s="222"/>
      <c r="G220" s="72" t="s">
        <v>8</v>
      </c>
      <c r="H220" s="99">
        <v>12</v>
      </c>
      <c r="I220" s="89"/>
      <c r="J220" s="90"/>
      <c r="K220" s="48"/>
    </row>
    <row r="221" spans="1:11" s="56" customFormat="1" ht="12" customHeight="1">
      <c r="A221" s="46">
        <v>89577</v>
      </c>
      <c r="B221" s="222" t="s">
        <v>614</v>
      </c>
      <c r="C221" s="222"/>
      <c r="D221" s="222"/>
      <c r="E221" s="222"/>
      <c r="F221" s="222"/>
      <c r="G221" s="72" t="s">
        <v>8</v>
      </c>
      <c r="H221" s="99">
        <v>7</v>
      </c>
      <c r="I221" s="89"/>
      <c r="J221" s="90"/>
      <c r="K221" s="48"/>
    </row>
    <row r="222" spans="1:11" s="56" customFormat="1" ht="12" customHeight="1">
      <c r="A222" s="46">
        <v>51655</v>
      </c>
      <c r="B222" s="222" t="s">
        <v>212</v>
      </c>
      <c r="C222" s="222"/>
      <c r="D222" s="222"/>
      <c r="E222" s="222"/>
      <c r="F222" s="222"/>
      <c r="G222" s="72" t="s">
        <v>8</v>
      </c>
      <c r="H222" s="99">
        <v>3</v>
      </c>
      <c r="I222" s="89"/>
      <c r="J222" s="90"/>
      <c r="K222" s="48"/>
    </row>
    <row r="223" spans="1:11" s="56" customFormat="1" ht="12" customHeight="1">
      <c r="A223" s="46">
        <v>51656</v>
      </c>
      <c r="B223" s="222" t="s">
        <v>213</v>
      </c>
      <c r="C223" s="222"/>
      <c r="D223" s="222"/>
      <c r="E223" s="222"/>
      <c r="F223" s="222"/>
      <c r="G223" s="72" t="s">
        <v>8</v>
      </c>
      <c r="H223" s="99">
        <v>7</v>
      </c>
      <c r="I223" s="89"/>
      <c r="J223" s="90"/>
      <c r="K223" s="48"/>
    </row>
    <row r="224" spans="1:11" s="56" customFormat="1" ht="12" customHeight="1">
      <c r="A224" s="46">
        <v>96833</v>
      </c>
      <c r="B224" s="222" t="s">
        <v>214</v>
      </c>
      <c r="C224" s="222"/>
      <c r="D224" s="222"/>
      <c r="E224" s="222"/>
      <c r="F224" s="222"/>
      <c r="G224" s="72" t="s">
        <v>8</v>
      </c>
      <c r="H224" s="99">
        <v>8</v>
      </c>
      <c r="I224" s="89"/>
      <c r="J224" s="90"/>
      <c r="K224" s="48"/>
    </row>
    <row r="225" spans="1:11" s="56" customFormat="1" ht="12" customHeight="1">
      <c r="A225" s="110"/>
      <c r="B225" s="228" t="s">
        <v>215</v>
      </c>
      <c r="C225" s="228"/>
      <c r="D225" s="228"/>
      <c r="E225" s="228"/>
      <c r="F225" s="228"/>
      <c r="G225" s="111"/>
      <c r="H225" s="112"/>
      <c r="I225" s="130"/>
      <c r="J225" s="131"/>
      <c r="K225" s="48"/>
    </row>
    <row r="226" spans="1:11" s="56" customFormat="1" ht="12" customHeight="1">
      <c r="A226" s="46">
        <v>89395</v>
      </c>
      <c r="B226" s="222" t="s">
        <v>638</v>
      </c>
      <c r="C226" s="222"/>
      <c r="D226" s="222"/>
      <c r="E226" s="222"/>
      <c r="F226" s="222"/>
      <c r="G226" s="72" t="s">
        <v>8</v>
      </c>
      <c r="H226" s="99">
        <v>17</v>
      </c>
      <c r="I226" s="89"/>
      <c r="J226" s="90"/>
      <c r="K226" s="48"/>
    </row>
    <row r="227" spans="1:11" s="56" customFormat="1" ht="12" customHeight="1">
      <c r="A227" s="46">
        <v>89398</v>
      </c>
      <c r="B227" s="222" t="s">
        <v>639</v>
      </c>
      <c r="C227" s="222"/>
      <c r="D227" s="222"/>
      <c r="E227" s="222"/>
      <c r="F227" s="222"/>
      <c r="G227" s="72" t="s">
        <v>8</v>
      </c>
      <c r="H227" s="99">
        <v>13</v>
      </c>
      <c r="I227" s="89"/>
      <c r="J227" s="90"/>
      <c r="K227" s="48"/>
    </row>
    <row r="228" spans="1:11" s="56" customFormat="1" ht="12" customHeight="1">
      <c r="A228" s="46">
        <v>89625</v>
      </c>
      <c r="B228" s="222" t="s">
        <v>640</v>
      </c>
      <c r="C228" s="222"/>
      <c r="D228" s="222"/>
      <c r="E228" s="222"/>
      <c r="F228" s="222"/>
      <c r="G228" s="72" t="s">
        <v>8</v>
      </c>
      <c r="H228" s="99">
        <v>17</v>
      </c>
      <c r="I228" s="89"/>
      <c r="J228" s="90"/>
      <c r="K228" s="48"/>
    </row>
    <row r="229" spans="1:11" s="56" customFormat="1" ht="12" customHeight="1">
      <c r="A229" s="46">
        <v>89628</v>
      </c>
      <c r="B229" s="222" t="s">
        <v>641</v>
      </c>
      <c r="C229" s="222"/>
      <c r="D229" s="222"/>
      <c r="E229" s="222"/>
      <c r="F229" s="222"/>
      <c r="G229" s="72" t="s">
        <v>8</v>
      </c>
      <c r="H229" s="99">
        <v>8</v>
      </c>
      <c r="I229" s="89"/>
      <c r="J229" s="90"/>
      <c r="K229" s="48"/>
    </row>
    <row r="230" spans="1:11" s="56" customFormat="1" ht="12" customHeight="1">
      <c r="A230" s="46">
        <v>89631</v>
      </c>
      <c r="B230" s="222" t="s">
        <v>642</v>
      </c>
      <c r="C230" s="222"/>
      <c r="D230" s="222"/>
      <c r="E230" s="222"/>
      <c r="F230" s="222"/>
      <c r="G230" s="72" t="s">
        <v>8</v>
      </c>
      <c r="H230" s="99">
        <v>6</v>
      </c>
      <c r="I230" s="89"/>
      <c r="J230" s="90"/>
      <c r="K230" s="48"/>
    </row>
    <row r="231" spans="1:11" s="56" customFormat="1" ht="12" customHeight="1">
      <c r="A231" s="46">
        <v>90374</v>
      </c>
      <c r="B231" s="222" t="s">
        <v>643</v>
      </c>
      <c r="C231" s="222"/>
      <c r="D231" s="222"/>
      <c r="E231" s="222"/>
      <c r="F231" s="222"/>
      <c r="G231" s="72" t="s">
        <v>8</v>
      </c>
      <c r="H231" s="99">
        <v>13</v>
      </c>
      <c r="I231" s="89"/>
      <c r="J231" s="90"/>
      <c r="K231" s="48"/>
    </row>
    <row r="232" spans="1:11" s="56" customFormat="1" ht="12" customHeight="1">
      <c r="A232" s="46">
        <v>90374</v>
      </c>
      <c r="B232" s="222" t="s">
        <v>644</v>
      </c>
      <c r="C232" s="222"/>
      <c r="D232" s="222"/>
      <c r="E232" s="222"/>
      <c r="F232" s="222"/>
      <c r="G232" s="72" t="s">
        <v>8</v>
      </c>
      <c r="H232" s="99">
        <v>4</v>
      </c>
      <c r="I232" s="89"/>
      <c r="J232" s="90"/>
      <c r="K232" s="48"/>
    </row>
    <row r="233" spans="1:11" s="56" customFormat="1" ht="12" customHeight="1">
      <c r="A233" s="46">
        <v>89622</v>
      </c>
      <c r="B233" s="222" t="s">
        <v>645</v>
      </c>
      <c r="C233" s="222"/>
      <c r="D233" s="222"/>
      <c r="E233" s="222"/>
      <c r="F233" s="222"/>
      <c r="G233" s="72" t="s">
        <v>8</v>
      </c>
      <c r="H233" s="99">
        <v>26</v>
      </c>
      <c r="I233" s="89"/>
      <c r="J233" s="90"/>
      <c r="K233" s="48"/>
    </row>
    <row r="234" spans="1:11" s="56" customFormat="1" ht="12" customHeight="1">
      <c r="A234" s="46">
        <v>89627</v>
      </c>
      <c r="B234" s="222" t="s">
        <v>646</v>
      </c>
      <c r="C234" s="222"/>
      <c r="D234" s="222"/>
      <c r="E234" s="222"/>
      <c r="F234" s="222"/>
      <c r="G234" s="72" t="s">
        <v>8</v>
      </c>
      <c r="H234" s="99">
        <v>3</v>
      </c>
      <c r="I234" s="89"/>
      <c r="J234" s="90"/>
      <c r="K234" s="48"/>
    </row>
    <row r="235" spans="1:11" s="56" customFormat="1" ht="12" customHeight="1">
      <c r="A235" s="46">
        <v>89628</v>
      </c>
      <c r="B235" s="222" t="s">
        <v>647</v>
      </c>
      <c r="C235" s="222"/>
      <c r="D235" s="222"/>
      <c r="E235" s="222"/>
      <c r="F235" s="222"/>
      <c r="G235" s="72" t="s">
        <v>8</v>
      </c>
      <c r="H235" s="99">
        <v>2</v>
      </c>
      <c r="I235" s="89"/>
      <c r="J235" s="90"/>
      <c r="K235" s="48"/>
    </row>
    <row r="236" spans="1:11" s="56" customFormat="1" ht="12" customHeight="1">
      <c r="A236" s="46">
        <v>89632</v>
      </c>
      <c r="B236" s="222" t="s">
        <v>648</v>
      </c>
      <c r="C236" s="222"/>
      <c r="D236" s="222"/>
      <c r="E236" s="222"/>
      <c r="F236" s="222"/>
      <c r="G236" s="72" t="s">
        <v>8</v>
      </c>
      <c r="H236" s="99">
        <v>14</v>
      </c>
      <c r="I236" s="89"/>
      <c r="J236" s="90"/>
      <c r="K236" s="48"/>
    </row>
    <row r="237" spans="1:11" s="56" customFormat="1" ht="12" customHeight="1">
      <c r="A237" s="110"/>
      <c r="B237" s="228" t="s">
        <v>216</v>
      </c>
      <c r="C237" s="228"/>
      <c r="D237" s="228"/>
      <c r="E237" s="228"/>
      <c r="F237" s="228"/>
      <c r="G237" s="111"/>
      <c r="H237" s="112"/>
      <c r="I237" s="130"/>
      <c r="J237" s="131"/>
      <c r="K237" s="48"/>
    </row>
    <row r="238" spans="1:11" s="56" customFormat="1" ht="12" customHeight="1">
      <c r="A238" s="46">
        <v>89382</v>
      </c>
      <c r="B238" s="222" t="s">
        <v>649</v>
      </c>
      <c r="C238" s="222"/>
      <c r="D238" s="222"/>
      <c r="E238" s="222"/>
      <c r="F238" s="222"/>
      <c r="G238" s="72" t="s">
        <v>8</v>
      </c>
      <c r="H238" s="99">
        <v>2</v>
      </c>
      <c r="I238" s="89"/>
      <c r="J238" s="90"/>
      <c r="K238" s="48"/>
    </row>
    <row r="239" spans="1:11" s="56" customFormat="1" ht="12" customHeight="1">
      <c r="A239" s="46">
        <v>89390</v>
      </c>
      <c r="B239" s="222" t="s">
        <v>650</v>
      </c>
      <c r="C239" s="222"/>
      <c r="D239" s="222"/>
      <c r="E239" s="222"/>
      <c r="F239" s="222"/>
      <c r="G239" s="72" t="s">
        <v>8</v>
      </c>
      <c r="H239" s="99">
        <v>2</v>
      </c>
      <c r="I239" s="89"/>
      <c r="J239" s="90"/>
      <c r="K239" s="48"/>
    </row>
    <row r="240" spans="1:11" s="56" customFormat="1" ht="12" customHeight="1">
      <c r="A240" s="46">
        <v>89594</v>
      </c>
      <c r="B240" s="222" t="s">
        <v>651</v>
      </c>
      <c r="C240" s="222"/>
      <c r="D240" s="222"/>
      <c r="E240" s="222"/>
      <c r="F240" s="222"/>
      <c r="G240" s="72" t="s">
        <v>8</v>
      </c>
      <c r="H240" s="99">
        <v>4</v>
      </c>
      <c r="I240" s="89"/>
      <c r="J240" s="90"/>
      <c r="K240" s="48"/>
    </row>
    <row r="241" spans="1:11" s="56" customFormat="1" ht="12" customHeight="1">
      <c r="A241" s="46">
        <v>89615</v>
      </c>
      <c r="B241" s="222" t="s">
        <v>652</v>
      </c>
      <c r="C241" s="222"/>
      <c r="D241" s="222"/>
      <c r="E241" s="222"/>
      <c r="F241" s="222"/>
      <c r="G241" s="72" t="s">
        <v>8</v>
      </c>
      <c r="H241" s="99">
        <v>2</v>
      </c>
      <c r="I241" s="89"/>
      <c r="J241" s="90"/>
      <c r="K241" s="48"/>
    </row>
    <row r="242" spans="1:11" s="56" customFormat="1" ht="12" customHeight="1">
      <c r="A242" s="110"/>
      <c r="B242" s="228" t="s">
        <v>217</v>
      </c>
      <c r="C242" s="228"/>
      <c r="D242" s="228"/>
      <c r="E242" s="228"/>
      <c r="F242" s="228"/>
      <c r="G242" s="111"/>
      <c r="H242" s="112"/>
      <c r="I242" s="130"/>
      <c r="J242" s="131"/>
      <c r="K242" s="48"/>
    </row>
    <row r="243" spans="1:11" s="56" customFormat="1" ht="12" customHeight="1">
      <c r="A243" s="46" t="s">
        <v>218</v>
      </c>
      <c r="B243" s="222" t="s">
        <v>219</v>
      </c>
      <c r="C243" s="222"/>
      <c r="D243" s="222"/>
      <c r="E243" s="222"/>
      <c r="F243" s="222"/>
      <c r="G243" s="72" t="s">
        <v>8</v>
      </c>
      <c r="H243" s="99">
        <v>74</v>
      </c>
      <c r="I243" s="89"/>
      <c r="J243" s="90"/>
      <c r="K243" s="48"/>
    </row>
    <row r="244" spans="1:11" s="56" customFormat="1" ht="12" customHeight="1">
      <c r="A244" s="46" t="s">
        <v>218</v>
      </c>
      <c r="B244" s="222" t="s">
        <v>220</v>
      </c>
      <c r="C244" s="222"/>
      <c r="D244" s="222"/>
      <c r="E244" s="222"/>
      <c r="F244" s="222"/>
      <c r="G244" s="72" t="s">
        <v>8</v>
      </c>
      <c r="H244" s="99">
        <v>17</v>
      </c>
      <c r="I244" s="89"/>
      <c r="J244" s="90"/>
      <c r="K244" s="48"/>
    </row>
    <row r="245" spans="1:11" s="56" customFormat="1" ht="12" customHeight="1">
      <c r="A245" s="46" t="s">
        <v>218</v>
      </c>
      <c r="B245" s="222" t="s">
        <v>221</v>
      </c>
      <c r="C245" s="222"/>
      <c r="D245" s="222"/>
      <c r="E245" s="222"/>
      <c r="F245" s="222"/>
      <c r="G245" s="72" t="s">
        <v>8</v>
      </c>
      <c r="H245" s="99">
        <v>23</v>
      </c>
      <c r="I245" s="89"/>
      <c r="J245" s="90"/>
      <c r="K245" s="48"/>
    </row>
    <row r="246" spans="1:11" s="56" customFormat="1" ht="12" customHeight="1">
      <c r="A246" s="119"/>
      <c r="B246" s="228" t="s">
        <v>223</v>
      </c>
      <c r="C246" s="228"/>
      <c r="D246" s="228"/>
      <c r="E246" s="228"/>
      <c r="F246" s="228"/>
      <c r="G246" s="111"/>
      <c r="H246" s="112"/>
      <c r="I246" s="135"/>
      <c r="J246" s="136"/>
      <c r="K246" s="48"/>
    </row>
    <row r="247" spans="1:11" s="56" customFormat="1" ht="12" customHeight="1">
      <c r="A247" s="46">
        <v>101308</v>
      </c>
      <c r="B247" s="222" t="s">
        <v>224</v>
      </c>
      <c r="C247" s="222"/>
      <c r="D247" s="222"/>
      <c r="E247" s="222"/>
      <c r="F247" s="222"/>
      <c r="G247" s="72" t="s">
        <v>8</v>
      </c>
      <c r="H247" s="99">
        <v>7</v>
      </c>
      <c r="I247" s="89"/>
      <c r="J247" s="90"/>
      <c r="K247" s="48"/>
    </row>
    <row r="248" spans="1:11" s="56" customFormat="1" ht="12" customHeight="1">
      <c r="A248" s="46">
        <v>86938</v>
      </c>
      <c r="B248" s="222" t="s">
        <v>225</v>
      </c>
      <c r="C248" s="222"/>
      <c r="D248" s="222"/>
      <c r="E248" s="222"/>
      <c r="F248" s="222"/>
      <c r="G248" s="72" t="s">
        <v>8</v>
      </c>
      <c r="H248" s="99">
        <v>2</v>
      </c>
      <c r="I248" s="89"/>
      <c r="J248" s="90"/>
      <c r="K248" s="48"/>
    </row>
    <row r="249" spans="1:11" s="56" customFormat="1" ht="12" customHeight="1">
      <c r="A249" s="46">
        <v>86901</v>
      </c>
      <c r="B249" s="222" t="s">
        <v>226</v>
      </c>
      <c r="C249" s="222"/>
      <c r="D249" s="222"/>
      <c r="E249" s="222"/>
      <c r="F249" s="222"/>
      <c r="G249" s="72" t="s">
        <v>8</v>
      </c>
      <c r="H249" s="99">
        <v>2</v>
      </c>
      <c r="I249" s="89"/>
      <c r="J249" s="90"/>
      <c r="K249" s="48"/>
    </row>
    <row r="250" spans="1:11" s="56" customFormat="1" ht="12" customHeight="1">
      <c r="A250" s="46">
        <v>101304</v>
      </c>
      <c r="B250" s="222" t="s">
        <v>227</v>
      </c>
      <c r="C250" s="222"/>
      <c r="D250" s="222"/>
      <c r="E250" s="222"/>
      <c r="F250" s="222"/>
      <c r="G250" s="72" t="s">
        <v>8</v>
      </c>
      <c r="H250" s="99">
        <v>12</v>
      </c>
      <c r="I250" s="89"/>
      <c r="J250" s="90"/>
      <c r="K250" s="48"/>
    </row>
    <row r="251" spans="1:11" s="56" customFormat="1" ht="12" customHeight="1">
      <c r="A251" s="46">
        <v>101301</v>
      </c>
      <c r="B251" s="222" t="s">
        <v>228</v>
      </c>
      <c r="C251" s="222"/>
      <c r="D251" s="222"/>
      <c r="E251" s="222"/>
      <c r="F251" s="222"/>
      <c r="G251" s="72" t="s">
        <v>8</v>
      </c>
      <c r="H251" s="99">
        <v>9</v>
      </c>
      <c r="I251" s="89"/>
      <c r="J251" s="90"/>
      <c r="K251" s="48"/>
    </row>
    <row r="252" spans="1:11" s="56" customFormat="1" ht="12" customHeight="1">
      <c r="A252" s="46">
        <v>101305</v>
      </c>
      <c r="B252" s="222" t="s">
        <v>229</v>
      </c>
      <c r="C252" s="222"/>
      <c r="D252" s="222"/>
      <c r="E252" s="222"/>
      <c r="F252" s="222"/>
      <c r="G252" s="72" t="s">
        <v>8</v>
      </c>
      <c r="H252" s="99">
        <v>2</v>
      </c>
      <c r="I252" s="89"/>
      <c r="J252" s="90"/>
      <c r="K252" s="48"/>
    </row>
    <row r="253" spans="1:11" s="56" customFormat="1" ht="12" customHeight="1">
      <c r="A253" s="46">
        <v>101352</v>
      </c>
      <c r="B253" s="222" t="s">
        <v>230</v>
      </c>
      <c r="C253" s="222"/>
      <c r="D253" s="222"/>
      <c r="E253" s="222"/>
      <c r="F253" s="222"/>
      <c r="G253" s="72" t="s">
        <v>8</v>
      </c>
      <c r="H253" s="99">
        <v>2</v>
      </c>
      <c r="I253" s="89"/>
      <c r="J253" s="90"/>
      <c r="K253" s="48"/>
    </row>
    <row r="254" spans="1:11" s="56" customFormat="1" ht="12" customHeight="1">
      <c r="A254" s="46">
        <v>101353</v>
      </c>
      <c r="B254" s="222" t="s">
        <v>231</v>
      </c>
      <c r="C254" s="222"/>
      <c r="D254" s="222"/>
      <c r="E254" s="222"/>
      <c r="F254" s="222"/>
      <c r="G254" s="72" t="s">
        <v>8</v>
      </c>
      <c r="H254" s="99">
        <v>8</v>
      </c>
      <c r="I254" s="89"/>
      <c r="J254" s="90"/>
      <c r="K254" s="48"/>
    </row>
    <row r="255" spans="1:11" s="56" customFormat="1" ht="12" customHeight="1">
      <c r="A255" s="46">
        <v>101350</v>
      </c>
      <c r="B255" s="222" t="s">
        <v>232</v>
      </c>
      <c r="C255" s="222"/>
      <c r="D255" s="222"/>
      <c r="E255" s="222"/>
      <c r="F255" s="222"/>
      <c r="G255" s="72" t="s">
        <v>8</v>
      </c>
      <c r="H255" s="99">
        <v>4</v>
      </c>
      <c r="I255" s="89"/>
      <c r="J255" s="90"/>
      <c r="K255" s="48"/>
    </row>
    <row r="256" spans="1:11" s="56" customFormat="1" ht="12" customHeight="1">
      <c r="A256" s="46" t="s">
        <v>233</v>
      </c>
      <c r="B256" s="222" t="s">
        <v>234</v>
      </c>
      <c r="C256" s="222"/>
      <c r="D256" s="222"/>
      <c r="E256" s="222"/>
      <c r="F256" s="222"/>
      <c r="G256" s="72" t="s">
        <v>8</v>
      </c>
      <c r="H256" s="99">
        <v>1</v>
      </c>
      <c r="I256" s="89"/>
      <c r="J256" s="90"/>
      <c r="K256" s="48">
        <v>435.11</v>
      </c>
    </row>
    <row r="257" spans="1:11" s="56" customFormat="1" ht="12" customHeight="1">
      <c r="A257" s="46" t="s">
        <v>235</v>
      </c>
      <c r="B257" s="222" t="s">
        <v>236</v>
      </c>
      <c r="C257" s="222"/>
      <c r="D257" s="222"/>
      <c r="E257" s="222"/>
      <c r="F257" s="222"/>
      <c r="G257" s="72" t="s">
        <v>8</v>
      </c>
      <c r="H257" s="99">
        <v>2</v>
      </c>
      <c r="I257" s="89"/>
      <c r="J257" s="90"/>
      <c r="K257" s="48">
        <v>109.12</v>
      </c>
    </row>
    <row r="258" spans="1:11" s="56" customFormat="1" ht="12" customHeight="1">
      <c r="A258" s="46" t="s">
        <v>237</v>
      </c>
      <c r="B258" s="222" t="s">
        <v>238</v>
      </c>
      <c r="C258" s="222"/>
      <c r="D258" s="222"/>
      <c r="E258" s="222"/>
      <c r="F258" s="222"/>
      <c r="G258" s="72" t="s">
        <v>8</v>
      </c>
      <c r="H258" s="99">
        <v>2</v>
      </c>
      <c r="I258" s="89"/>
      <c r="J258" s="90"/>
      <c r="K258" s="48">
        <v>141.9</v>
      </c>
    </row>
    <row r="259" spans="1:11" s="56" customFormat="1" ht="12" customHeight="1">
      <c r="A259" s="46">
        <v>101412</v>
      </c>
      <c r="B259" s="222" t="s">
        <v>239</v>
      </c>
      <c r="C259" s="222"/>
      <c r="D259" s="222"/>
      <c r="E259" s="222"/>
      <c r="F259" s="222"/>
      <c r="G259" s="72" t="s">
        <v>8</v>
      </c>
      <c r="H259" s="99">
        <v>11</v>
      </c>
      <c r="I259" s="89"/>
      <c r="J259" s="90"/>
      <c r="K259" s="48"/>
    </row>
    <row r="260" spans="1:11" s="56" customFormat="1" ht="12" customHeight="1">
      <c r="A260" s="46">
        <v>101417</v>
      </c>
      <c r="B260" s="222" t="s">
        <v>240</v>
      </c>
      <c r="C260" s="222"/>
      <c r="D260" s="222"/>
      <c r="E260" s="222"/>
      <c r="F260" s="222"/>
      <c r="G260" s="72" t="s">
        <v>8</v>
      </c>
      <c r="H260" s="99">
        <v>14</v>
      </c>
      <c r="I260" s="89"/>
      <c r="J260" s="90"/>
      <c r="K260" s="48"/>
    </row>
    <row r="261" spans="1:11" s="56" customFormat="1" ht="12" customHeight="1">
      <c r="A261" s="46">
        <v>86909</v>
      </c>
      <c r="B261" s="222" t="s">
        <v>241</v>
      </c>
      <c r="C261" s="222"/>
      <c r="D261" s="222"/>
      <c r="E261" s="222"/>
      <c r="F261" s="222"/>
      <c r="G261" s="72" t="s">
        <v>8</v>
      </c>
      <c r="H261" s="99">
        <v>12</v>
      </c>
      <c r="I261" s="89"/>
      <c r="J261" s="90"/>
      <c r="K261" s="48"/>
    </row>
    <row r="262" spans="1:11" s="56" customFormat="1" ht="12" customHeight="1">
      <c r="A262" s="46" t="s">
        <v>242</v>
      </c>
      <c r="B262" s="222" t="s">
        <v>243</v>
      </c>
      <c r="C262" s="222"/>
      <c r="D262" s="222"/>
      <c r="E262" s="222"/>
      <c r="F262" s="222"/>
      <c r="G262" s="72" t="s">
        <v>8</v>
      </c>
      <c r="H262" s="99">
        <v>3</v>
      </c>
      <c r="I262" s="89"/>
      <c r="J262" s="90"/>
      <c r="K262" s="48">
        <v>689.91</v>
      </c>
    </row>
    <row r="263" spans="1:11" s="56" customFormat="1" ht="12" customHeight="1">
      <c r="A263" s="46">
        <v>101403</v>
      </c>
      <c r="B263" s="222" t="s">
        <v>244</v>
      </c>
      <c r="C263" s="222"/>
      <c r="D263" s="222"/>
      <c r="E263" s="222"/>
      <c r="F263" s="222"/>
      <c r="G263" s="72" t="s">
        <v>8</v>
      </c>
      <c r="H263" s="99">
        <v>6</v>
      </c>
      <c r="I263" s="89"/>
      <c r="J263" s="90"/>
      <c r="K263" s="48"/>
    </row>
    <row r="264" spans="1:11" s="56" customFormat="1" ht="12" customHeight="1">
      <c r="A264" s="46" t="s">
        <v>245</v>
      </c>
      <c r="B264" s="222" t="s">
        <v>246</v>
      </c>
      <c r="C264" s="222"/>
      <c r="D264" s="222"/>
      <c r="E264" s="222"/>
      <c r="F264" s="222"/>
      <c r="G264" s="72" t="s">
        <v>8</v>
      </c>
      <c r="H264" s="99">
        <v>11</v>
      </c>
      <c r="I264" s="89"/>
      <c r="J264" s="90"/>
      <c r="K264" s="48">
        <v>360.66</v>
      </c>
    </row>
    <row r="265" spans="1:11" s="56" customFormat="1" ht="12" customHeight="1">
      <c r="A265" s="46">
        <v>100292</v>
      </c>
      <c r="B265" s="222" t="s">
        <v>247</v>
      </c>
      <c r="C265" s="222"/>
      <c r="D265" s="222"/>
      <c r="E265" s="222"/>
      <c r="F265" s="222"/>
      <c r="G265" s="72" t="s">
        <v>8</v>
      </c>
      <c r="H265" s="99">
        <v>1</v>
      </c>
      <c r="I265" s="109"/>
      <c r="J265" s="90"/>
      <c r="K265" s="48"/>
    </row>
    <row r="266" spans="1:11" s="56" customFormat="1" ht="12" customHeight="1">
      <c r="A266" s="46">
        <v>100551</v>
      </c>
      <c r="B266" s="222" t="s">
        <v>248</v>
      </c>
      <c r="C266" s="222"/>
      <c r="D266" s="222"/>
      <c r="E266" s="222"/>
      <c r="F266" s="222"/>
      <c r="G266" s="72" t="s">
        <v>8</v>
      </c>
      <c r="H266" s="99">
        <v>19</v>
      </c>
      <c r="I266" s="89"/>
      <c r="J266" s="90"/>
      <c r="K266" s="48"/>
    </row>
    <row r="267" spans="1:11" s="56" customFormat="1" ht="12" customHeight="1">
      <c r="A267" s="46">
        <v>100281</v>
      </c>
      <c r="B267" s="222" t="s">
        <v>249</v>
      </c>
      <c r="C267" s="222"/>
      <c r="D267" s="222"/>
      <c r="E267" s="222"/>
      <c r="F267" s="222"/>
      <c r="G267" s="72" t="s">
        <v>8</v>
      </c>
      <c r="H267" s="99">
        <v>5</v>
      </c>
      <c r="I267" s="89"/>
      <c r="J267" s="90"/>
      <c r="K267" s="48"/>
    </row>
    <row r="268" spans="1:11" s="56" customFormat="1" ht="12" customHeight="1">
      <c r="A268" s="46">
        <v>100282</v>
      </c>
      <c r="B268" s="222" t="s">
        <v>250</v>
      </c>
      <c r="C268" s="222"/>
      <c r="D268" s="222"/>
      <c r="E268" s="222"/>
      <c r="F268" s="222"/>
      <c r="G268" s="72" t="s">
        <v>8</v>
      </c>
      <c r="H268" s="99">
        <v>8</v>
      </c>
      <c r="I268" s="89"/>
      <c r="J268" s="90"/>
      <c r="K268" s="48"/>
    </row>
    <row r="269" spans="1:11" s="56" customFormat="1" ht="12" customHeight="1">
      <c r="A269" s="46">
        <v>100284</v>
      </c>
      <c r="B269" s="222" t="s">
        <v>251</v>
      </c>
      <c r="C269" s="222"/>
      <c r="D269" s="222"/>
      <c r="E269" s="222"/>
      <c r="F269" s="222"/>
      <c r="G269" s="72" t="s">
        <v>8</v>
      </c>
      <c r="H269" s="99">
        <v>6</v>
      </c>
      <c r="I269" s="89"/>
      <c r="J269" s="90"/>
      <c r="K269" s="48"/>
    </row>
    <row r="270" spans="1:11" s="56" customFormat="1" ht="12" customHeight="1">
      <c r="A270" s="46">
        <v>100508</v>
      </c>
      <c r="B270" s="222" t="s">
        <v>252</v>
      </c>
      <c r="C270" s="222"/>
      <c r="D270" s="222"/>
      <c r="E270" s="222"/>
      <c r="F270" s="222"/>
      <c r="G270" s="72" t="s">
        <v>8</v>
      </c>
      <c r="H270" s="99">
        <v>5</v>
      </c>
      <c r="I270" s="89"/>
      <c r="J270" s="90"/>
      <c r="K270" s="48"/>
    </row>
    <row r="271" spans="1:11" s="56" customFormat="1" ht="12" customHeight="1">
      <c r="A271" s="46">
        <v>100531</v>
      </c>
      <c r="B271" s="222" t="s">
        <v>253</v>
      </c>
      <c r="C271" s="222"/>
      <c r="D271" s="222"/>
      <c r="E271" s="222"/>
      <c r="F271" s="222"/>
      <c r="G271" s="72" t="s">
        <v>8</v>
      </c>
      <c r="H271" s="99">
        <v>39</v>
      </c>
      <c r="I271" s="89"/>
      <c r="J271" s="90"/>
      <c r="K271" s="48"/>
    </row>
    <row r="272" spans="1:11" s="56" customFormat="1" ht="12" customHeight="1">
      <c r="A272" s="46">
        <v>100532</v>
      </c>
      <c r="B272" s="222" t="s">
        <v>254</v>
      </c>
      <c r="C272" s="222"/>
      <c r="D272" s="222"/>
      <c r="E272" s="222"/>
      <c r="F272" s="222"/>
      <c r="G272" s="72" t="s">
        <v>8</v>
      </c>
      <c r="H272" s="99">
        <v>10</v>
      </c>
      <c r="I272" s="89"/>
      <c r="J272" s="90"/>
      <c r="K272" s="48"/>
    </row>
    <row r="273" spans="1:11" s="56" customFormat="1" ht="12" customHeight="1">
      <c r="A273" s="46">
        <v>100534</v>
      </c>
      <c r="B273" s="222" t="s">
        <v>255</v>
      </c>
      <c r="C273" s="222"/>
      <c r="D273" s="222"/>
      <c r="E273" s="222"/>
      <c r="F273" s="222"/>
      <c r="G273" s="72" t="s">
        <v>8</v>
      </c>
      <c r="H273" s="99">
        <v>12</v>
      </c>
      <c r="I273" s="89"/>
      <c r="J273" s="90"/>
      <c r="K273" s="48"/>
    </row>
    <row r="274" spans="1:11" s="56" customFormat="1" ht="12" customHeight="1">
      <c r="A274" s="46">
        <v>108081</v>
      </c>
      <c r="B274" s="222" t="s">
        <v>256</v>
      </c>
      <c r="C274" s="222"/>
      <c r="D274" s="222"/>
      <c r="E274" s="222"/>
      <c r="F274" s="222"/>
      <c r="G274" s="72" t="s">
        <v>8</v>
      </c>
      <c r="H274" s="99">
        <v>18</v>
      </c>
      <c r="I274" s="89"/>
      <c r="J274" s="90"/>
      <c r="K274" s="48"/>
    </row>
    <row r="275" spans="1:11" s="56" customFormat="1" ht="12" customHeight="1">
      <c r="A275" s="46">
        <v>101442</v>
      </c>
      <c r="B275" s="222" t="s">
        <v>257</v>
      </c>
      <c r="C275" s="222"/>
      <c r="D275" s="222"/>
      <c r="E275" s="222"/>
      <c r="F275" s="222"/>
      <c r="G275" s="72" t="s">
        <v>8</v>
      </c>
      <c r="H275" s="99">
        <v>16</v>
      </c>
      <c r="I275" s="89"/>
      <c r="J275" s="90"/>
      <c r="K275" s="48"/>
    </row>
    <row r="276" spans="1:11" s="56" customFormat="1" ht="12" customHeight="1">
      <c r="A276" s="46">
        <v>101444</v>
      </c>
      <c r="B276" s="222" t="s">
        <v>258</v>
      </c>
      <c r="C276" s="222"/>
      <c r="D276" s="222"/>
      <c r="E276" s="222"/>
      <c r="F276" s="222"/>
      <c r="G276" s="72" t="s">
        <v>8</v>
      </c>
      <c r="H276" s="99">
        <v>4</v>
      </c>
      <c r="I276" s="89"/>
      <c r="J276" s="90"/>
      <c r="K276" s="48"/>
    </row>
    <row r="277" spans="1:11" s="56" customFormat="1" ht="12" customHeight="1">
      <c r="A277" s="46">
        <v>101440</v>
      </c>
      <c r="B277" s="222" t="s">
        <v>259</v>
      </c>
      <c r="C277" s="222"/>
      <c r="D277" s="222"/>
      <c r="E277" s="222"/>
      <c r="F277" s="222"/>
      <c r="G277" s="72" t="s">
        <v>8</v>
      </c>
      <c r="H277" s="99">
        <v>5</v>
      </c>
      <c r="I277" s="89"/>
      <c r="J277" s="90"/>
      <c r="K277" s="48"/>
    </row>
    <row r="278" spans="1:11" s="56" customFormat="1" ht="12" customHeight="1">
      <c r="A278" s="46">
        <v>101424</v>
      </c>
      <c r="B278" s="222" t="s">
        <v>260</v>
      </c>
      <c r="C278" s="222"/>
      <c r="D278" s="222"/>
      <c r="E278" s="222"/>
      <c r="F278" s="222"/>
      <c r="G278" s="72" t="s">
        <v>8</v>
      </c>
      <c r="H278" s="99">
        <v>23</v>
      </c>
      <c r="I278" s="89"/>
      <c r="J278" s="90"/>
      <c r="K278" s="48"/>
    </row>
    <row r="279" spans="1:11" s="56" customFormat="1" ht="12" customHeight="1">
      <c r="A279" s="46">
        <v>100210</v>
      </c>
      <c r="B279" s="222" t="s">
        <v>261</v>
      </c>
      <c r="C279" s="222"/>
      <c r="D279" s="222"/>
      <c r="E279" s="222"/>
      <c r="F279" s="222"/>
      <c r="G279" s="72" t="s">
        <v>8</v>
      </c>
      <c r="H279" s="99">
        <v>1</v>
      </c>
      <c r="I279" s="89"/>
      <c r="J279" s="90"/>
      <c r="K279" s="48"/>
    </row>
    <row r="280" spans="1:11" s="56" customFormat="1" ht="12" customHeight="1">
      <c r="A280" s="46">
        <v>100930</v>
      </c>
      <c r="B280" s="222" t="s">
        <v>262</v>
      </c>
      <c r="C280" s="222"/>
      <c r="D280" s="222"/>
      <c r="E280" s="222"/>
      <c r="F280" s="222"/>
      <c r="G280" s="72" t="s">
        <v>23</v>
      </c>
      <c r="H280" s="99">
        <v>18.399999999999999</v>
      </c>
      <c r="I280" s="89"/>
      <c r="J280" s="90"/>
      <c r="K280" s="48"/>
    </row>
    <row r="281" spans="1:11" s="56" customFormat="1" ht="12" customHeight="1">
      <c r="A281" s="46" t="s">
        <v>263</v>
      </c>
      <c r="B281" s="222" t="s">
        <v>264</v>
      </c>
      <c r="C281" s="222"/>
      <c r="D281" s="222"/>
      <c r="E281" s="222"/>
      <c r="F281" s="222"/>
      <c r="G281" s="72" t="s">
        <v>8</v>
      </c>
      <c r="H281" s="99">
        <v>1</v>
      </c>
      <c r="I281" s="89"/>
      <c r="J281" s="90"/>
      <c r="K281" s="48">
        <v>151.82</v>
      </c>
    </row>
    <row r="282" spans="1:11" s="56" customFormat="1" ht="12" customHeight="1">
      <c r="A282" s="46" t="s">
        <v>265</v>
      </c>
      <c r="B282" s="222" t="s">
        <v>266</v>
      </c>
      <c r="C282" s="222"/>
      <c r="D282" s="222"/>
      <c r="E282" s="222"/>
      <c r="F282" s="222"/>
      <c r="G282" s="72" t="s">
        <v>8</v>
      </c>
      <c r="H282" s="99">
        <v>1</v>
      </c>
      <c r="I282" s="89"/>
      <c r="J282" s="90"/>
      <c r="K282" s="48">
        <v>130.82</v>
      </c>
    </row>
    <row r="283" spans="1:11" s="56" customFormat="1" ht="12" customHeight="1">
      <c r="A283" s="46">
        <v>101059</v>
      </c>
      <c r="B283" s="222" t="s">
        <v>267</v>
      </c>
      <c r="C283" s="222"/>
      <c r="D283" s="222"/>
      <c r="E283" s="222"/>
      <c r="F283" s="222"/>
      <c r="G283" s="72" t="s">
        <v>8</v>
      </c>
      <c r="H283" s="99">
        <v>9</v>
      </c>
      <c r="I283" s="89"/>
      <c r="J283" s="90"/>
      <c r="K283" s="48"/>
    </row>
    <row r="284" spans="1:11" s="56" customFormat="1" ht="12" customHeight="1">
      <c r="A284" s="46" t="s">
        <v>268</v>
      </c>
      <c r="B284" s="222" t="s">
        <v>269</v>
      </c>
      <c r="C284" s="222"/>
      <c r="D284" s="222"/>
      <c r="E284" s="222"/>
      <c r="F284" s="222"/>
      <c r="G284" s="72" t="s">
        <v>8</v>
      </c>
      <c r="H284" s="99">
        <v>1</v>
      </c>
      <c r="I284" s="89"/>
      <c r="J284" s="90"/>
      <c r="K284" s="48">
        <v>1585.33</v>
      </c>
    </row>
    <row r="285" spans="1:11" s="56" customFormat="1" ht="12" customHeight="1">
      <c r="A285" s="46" t="s">
        <v>270</v>
      </c>
      <c r="B285" s="222" t="s">
        <v>271</v>
      </c>
      <c r="C285" s="222"/>
      <c r="D285" s="222"/>
      <c r="E285" s="222"/>
      <c r="F285" s="222"/>
      <c r="G285" s="72" t="s">
        <v>8</v>
      </c>
      <c r="H285" s="99">
        <v>2</v>
      </c>
      <c r="I285" s="89"/>
      <c r="J285" s="90"/>
      <c r="K285" s="48"/>
    </row>
    <row r="286" spans="1:11" s="56" customFormat="1" ht="12" customHeight="1">
      <c r="A286" s="46" t="s">
        <v>272</v>
      </c>
      <c r="B286" s="222" t="s">
        <v>273</v>
      </c>
      <c r="C286" s="222"/>
      <c r="D286" s="222"/>
      <c r="E286" s="222"/>
      <c r="F286" s="222"/>
      <c r="G286" s="72" t="s">
        <v>8</v>
      </c>
      <c r="H286" s="99">
        <v>9</v>
      </c>
      <c r="I286" s="89"/>
      <c r="J286" s="90"/>
      <c r="K286" s="48"/>
    </row>
    <row r="287" spans="1:11" s="56" customFormat="1" ht="12" customHeight="1">
      <c r="A287" s="46">
        <v>101491</v>
      </c>
      <c r="B287" s="222" t="s">
        <v>274</v>
      </c>
      <c r="C287" s="222"/>
      <c r="D287" s="222"/>
      <c r="E287" s="222"/>
      <c r="F287" s="222"/>
      <c r="G287" s="72" t="s">
        <v>8</v>
      </c>
      <c r="H287" s="99">
        <v>32</v>
      </c>
      <c r="I287" s="89"/>
      <c r="J287" s="90"/>
      <c r="K287" s="48"/>
    </row>
    <row r="288" spans="1:11" s="56" customFormat="1" ht="12" customHeight="1">
      <c r="A288" s="46">
        <v>101497</v>
      </c>
      <c r="B288" s="222" t="s">
        <v>275</v>
      </c>
      <c r="C288" s="222"/>
      <c r="D288" s="222"/>
      <c r="E288" s="222"/>
      <c r="F288" s="222"/>
      <c r="G288" s="72" t="s">
        <v>8</v>
      </c>
      <c r="H288" s="99">
        <v>23</v>
      </c>
      <c r="I288" s="89"/>
      <c r="J288" s="90"/>
      <c r="K288" s="48"/>
    </row>
    <row r="289" spans="1:11" s="56" customFormat="1" ht="12" customHeight="1">
      <c r="A289" s="46" t="s">
        <v>276</v>
      </c>
      <c r="B289" s="222" t="s">
        <v>277</v>
      </c>
      <c r="C289" s="222"/>
      <c r="D289" s="222"/>
      <c r="E289" s="222"/>
      <c r="F289" s="222"/>
      <c r="G289" s="72" t="s">
        <v>8</v>
      </c>
      <c r="H289" s="99">
        <v>17</v>
      </c>
      <c r="I289" s="89"/>
      <c r="J289" s="90"/>
      <c r="K289" s="48">
        <v>88.58</v>
      </c>
    </row>
    <row r="290" spans="1:11" s="56" customFormat="1" ht="12" customHeight="1">
      <c r="A290" s="151"/>
      <c r="B290" s="249"/>
      <c r="C290" s="249"/>
      <c r="D290" s="249"/>
      <c r="E290" s="249"/>
      <c r="F290" s="249"/>
      <c r="G290" s="219" t="s">
        <v>24</v>
      </c>
      <c r="H290" s="219"/>
      <c r="I290" s="230"/>
      <c r="J290" s="221"/>
      <c r="K290" s="48"/>
    </row>
    <row r="291" spans="1:11" s="56" customFormat="1" ht="12" customHeight="1">
      <c r="A291" s="120" t="s">
        <v>397</v>
      </c>
      <c r="B291" s="247" t="s">
        <v>279</v>
      </c>
      <c r="C291" s="247"/>
      <c r="D291" s="247"/>
      <c r="E291" s="247"/>
      <c r="F291" s="247"/>
      <c r="G291" s="107"/>
      <c r="H291" s="108"/>
      <c r="I291" s="128"/>
      <c r="J291" s="129"/>
      <c r="K291" s="48"/>
    </row>
    <row r="292" spans="1:11" s="56" customFormat="1" ht="12" customHeight="1">
      <c r="A292" s="46">
        <v>100306</v>
      </c>
      <c r="B292" s="222" t="s">
        <v>280</v>
      </c>
      <c r="C292" s="222"/>
      <c r="D292" s="222"/>
      <c r="E292" s="222"/>
      <c r="F292" s="222"/>
      <c r="G292" s="72" t="s">
        <v>8</v>
      </c>
      <c r="H292" s="99">
        <v>2</v>
      </c>
      <c r="I292" s="89"/>
      <c r="J292" s="90"/>
      <c r="K292" s="48"/>
    </row>
    <row r="293" spans="1:11" s="56" customFormat="1" ht="12" customHeight="1">
      <c r="A293" s="46" t="s">
        <v>281</v>
      </c>
      <c r="B293" s="222" t="s">
        <v>282</v>
      </c>
      <c r="C293" s="222"/>
      <c r="D293" s="222"/>
      <c r="E293" s="222"/>
      <c r="F293" s="222"/>
      <c r="G293" s="72" t="s">
        <v>8</v>
      </c>
      <c r="H293" s="99">
        <v>3</v>
      </c>
      <c r="I293" s="89"/>
      <c r="J293" s="90"/>
      <c r="K293" s="48">
        <v>95.32</v>
      </c>
    </row>
    <row r="294" spans="1:11" s="56" customFormat="1" ht="12" customHeight="1">
      <c r="A294" s="119"/>
      <c r="B294" s="228" t="s">
        <v>284</v>
      </c>
      <c r="C294" s="228"/>
      <c r="D294" s="228"/>
      <c r="E294" s="228"/>
      <c r="F294" s="228"/>
      <c r="G294" s="111"/>
      <c r="H294" s="112"/>
      <c r="I294" s="130"/>
      <c r="J294" s="131"/>
      <c r="K294" s="48"/>
    </row>
    <row r="295" spans="1:11" s="56" customFormat="1" ht="12" customHeight="1">
      <c r="A295" s="46">
        <v>100251</v>
      </c>
      <c r="B295" s="222" t="s">
        <v>285</v>
      </c>
      <c r="C295" s="222"/>
      <c r="D295" s="222"/>
      <c r="E295" s="222"/>
      <c r="F295" s="222"/>
      <c r="G295" s="72" t="s">
        <v>23</v>
      </c>
      <c r="H295" s="99">
        <v>18</v>
      </c>
      <c r="I295" s="89"/>
      <c r="J295" s="90"/>
      <c r="K295" s="48"/>
    </row>
    <row r="296" spans="1:11" s="56" customFormat="1" ht="12" customHeight="1">
      <c r="A296" s="46">
        <v>100252</v>
      </c>
      <c r="B296" s="222" t="s">
        <v>286</v>
      </c>
      <c r="C296" s="222"/>
      <c r="D296" s="222"/>
      <c r="E296" s="222"/>
      <c r="F296" s="222"/>
      <c r="G296" s="72" t="s">
        <v>23</v>
      </c>
      <c r="H296" s="99">
        <v>24</v>
      </c>
      <c r="I296" s="89"/>
      <c r="J296" s="90"/>
      <c r="K296" s="48"/>
    </row>
    <row r="297" spans="1:11" s="56" customFormat="1" ht="12" customHeight="1">
      <c r="A297" s="46">
        <v>100254</v>
      </c>
      <c r="B297" s="222" t="s">
        <v>287</v>
      </c>
      <c r="C297" s="222"/>
      <c r="D297" s="222"/>
      <c r="E297" s="222"/>
      <c r="F297" s="222"/>
      <c r="G297" s="72" t="s">
        <v>23</v>
      </c>
      <c r="H297" s="99">
        <v>36</v>
      </c>
      <c r="I297" s="89"/>
      <c r="J297" s="90"/>
      <c r="K297" s="48"/>
    </row>
    <row r="298" spans="1:11" s="56" customFormat="1" ht="12" customHeight="1">
      <c r="A298" s="46">
        <v>100408</v>
      </c>
      <c r="B298" s="222" t="s">
        <v>288</v>
      </c>
      <c r="C298" s="222"/>
      <c r="D298" s="222"/>
      <c r="E298" s="222"/>
      <c r="F298" s="222"/>
      <c r="G298" s="72" t="s">
        <v>23</v>
      </c>
      <c r="H298" s="99">
        <v>12</v>
      </c>
      <c r="I298" s="89"/>
      <c r="J298" s="90"/>
      <c r="K298" s="48"/>
    </row>
    <row r="299" spans="1:11" s="56" customFormat="1" ht="12" customHeight="1">
      <c r="A299" s="110"/>
      <c r="B299" s="228" t="s">
        <v>289</v>
      </c>
      <c r="C299" s="228"/>
      <c r="D299" s="228"/>
      <c r="E299" s="228"/>
      <c r="F299" s="228"/>
      <c r="G299" s="111"/>
      <c r="H299" s="112"/>
      <c r="I299" s="135"/>
      <c r="J299" s="136"/>
      <c r="K299" s="48"/>
    </row>
    <row r="300" spans="1:11" s="56" customFormat="1" ht="12" customHeight="1">
      <c r="A300" s="46">
        <v>2430</v>
      </c>
      <c r="B300" s="222" t="s">
        <v>653</v>
      </c>
      <c r="C300" s="222"/>
      <c r="D300" s="222"/>
      <c r="E300" s="222"/>
      <c r="F300" s="222"/>
      <c r="G300" s="72" t="s">
        <v>8</v>
      </c>
      <c r="H300" s="99">
        <v>2</v>
      </c>
      <c r="I300" s="109"/>
      <c r="J300" s="90"/>
      <c r="K300" s="48"/>
    </row>
    <row r="301" spans="1:11" s="56" customFormat="1" ht="12" customHeight="1">
      <c r="A301" s="110"/>
      <c r="B301" s="228" t="s">
        <v>290</v>
      </c>
      <c r="C301" s="228"/>
      <c r="D301" s="228"/>
      <c r="E301" s="228"/>
      <c r="F301" s="228"/>
      <c r="G301" s="111"/>
      <c r="H301" s="112"/>
      <c r="I301" s="135"/>
      <c r="J301" s="136"/>
      <c r="K301" s="48"/>
    </row>
    <row r="302" spans="1:11" s="56" customFormat="1" ht="12" customHeight="1">
      <c r="A302" s="46">
        <v>92382</v>
      </c>
      <c r="B302" s="222" t="s">
        <v>654</v>
      </c>
      <c r="C302" s="222"/>
      <c r="D302" s="222"/>
      <c r="E302" s="222"/>
      <c r="F302" s="222"/>
      <c r="G302" s="72" t="s">
        <v>8</v>
      </c>
      <c r="H302" s="99">
        <v>4</v>
      </c>
      <c r="I302" s="89"/>
      <c r="J302" s="90"/>
      <c r="K302" s="48"/>
    </row>
    <row r="303" spans="1:11" s="56" customFormat="1" ht="12" customHeight="1">
      <c r="A303" s="46">
        <v>92386</v>
      </c>
      <c r="B303" s="222" t="s">
        <v>655</v>
      </c>
      <c r="C303" s="222"/>
      <c r="D303" s="222"/>
      <c r="E303" s="222"/>
      <c r="F303" s="222"/>
      <c r="G303" s="72" t="s">
        <v>8</v>
      </c>
      <c r="H303" s="99">
        <v>4</v>
      </c>
      <c r="I303" s="109"/>
      <c r="J303" s="90"/>
      <c r="K303" s="48"/>
    </row>
    <row r="304" spans="1:11" s="56" customFormat="1" ht="12" customHeight="1">
      <c r="A304" s="46">
        <v>92382</v>
      </c>
      <c r="B304" s="222" t="s">
        <v>656</v>
      </c>
      <c r="C304" s="222"/>
      <c r="D304" s="222"/>
      <c r="E304" s="222"/>
      <c r="F304" s="222"/>
      <c r="G304" s="72" t="s">
        <v>8</v>
      </c>
      <c r="H304" s="99">
        <v>15</v>
      </c>
      <c r="I304" s="109"/>
      <c r="J304" s="90"/>
      <c r="K304" s="48"/>
    </row>
    <row r="305" spans="1:11" s="56" customFormat="1" ht="12" customHeight="1">
      <c r="A305" s="46">
        <v>92635</v>
      </c>
      <c r="B305" s="222" t="s">
        <v>657</v>
      </c>
      <c r="C305" s="222"/>
      <c r="D305" s="222"/>
      <c r="E305" s="222"/>
      <c r="F305" s="222"/>
      <c r="G305" s="72" t="s">
        <v>8</v>
      </c>
      <c r="H305" s="99">
        <v>8</v>
      </c>
      <c r="I305" s="109"/>
      <c r="J305" s="90"/>
      <c r="K305" s="48"/>
    </row>
    <row r="306" spans="1:11" s="56" customFormat="1" ht="12" customHeight="1">
      <c r="A306" s="110"/>
      <c r="B306" s="228" t="s">
        <v>291</v>
      </c>
      <c r="C306" s="228"/>
      <c r="D306" s="228"/>
      <c r="E306" s="228"/>
      <c r="F306" s="228"/>
      <c r="G306" s="111"/>
      <c r="H306" s="112"/>
      <c r="I306" s="135"/>
      <c r="J306" s="136"/>
      <c r="K306" s="48"/>
    </row>
    <row r="307" spans="1:11" s="56" customFormat="1" ht="12" customHeight="1">
      <c r="A307" s="46">
        <v>92370</v>
      </c>
      <c r="B307" s="222" t="s">
        <v>658</v>
      </c>
      <c r="C307" s="222"/>
      <c r="D307" s="222"/>
      <c r="E307" s="222"/>
      <c r="F307" s="222"/>
      <c r="G307" s="72" t="s">
        <v>8</v>
      </c>
      <c r="H307" s="99">
        <v>1</v>
      </c>
      <c r="I307" s="109"/>
      <c r="J307" s="90"/>
      <c r="K307" s="48"/>
    </row>
    <row r="308" spans="1:11" s="56" customFormat="1" ht="12" customHeight="1">
      <c r="A308" s="46">
        <v>92374</v>
      </c>
      <c r="B308" s="222" t="s">
        <v>659</v>
      </c>
      <c r="C308" s="222"/>
      <c r="D308" s="222"/>
      <c r="E308" s="222"/>
      <c r="F308" s="222"/>
      <c r="G308" s="72" t="s">
        <v>8</v>
      </c>
      <c r="H308" s="99">
        <v>1</v>
      </c>
      <c r="I308" s="109"/>
      <c r="J308" s="113"/>
      <c r="K308" s="48"/>
    </row>
    <row r="309" spans="1:11" s="56" customFormat="1" ht="12" customHeight="1">
      <c r="A309" s="110"/>
      <c r="B309" s="228" t="s">
        <v>215</v>
      </c>
      <c r="C309" s="228"/>
      <c r="D309" s="228"/>
      <c r="E309" s="228"/>
      <c r="F309" s="228"/>
      <c r="G309" s="111"/>
      <c r="H309" s="112"/>
      <c r="I309" s="137"/>
      <c r="J309" s="140"/>
      <c r="K309" s="48"/>
    </row>
    <row r="310" spans="1:11" s="56" customFormat="1" ht="12" customHeight="1">
      <c r="A310" s="46">
        <v>95638</v>
      </c>
      <c r="B310" s="222" t="s">
        <v>660</v>
      </c>
      <c r="C310" s="222"/>
      <c r="D310" s="222"/>
      <c r="E310" s="222"/>
      <c r="F310" s="222"/>
      <c r="G310" s="72" t="s">
        <v>8</v>
      </c>
      <c r="H310" s="99">
        <v>1</v>
      </c>
      <c r="I310" s="109"/>
      <c r="J310" s="113"/>
      <c r="K310" s="48"/>
    </row>
    <row r="311" spans="1:11" s="56" customFormat="1" ht="12" customHeight="1">
      <c r="A311" s="46">
        <v>95637</v>
      </c>
      <c r="B311" s="222" t="s">
        <v>661</v>
      </c>
      <c r="C311" s="222"/>
      <c r="D311" s="222"/>
      <c r="E311" s="222"/>
      <c r="F311" s="222"/>
      <c r="G311" s="72" t="s">
        <v>8</v>
      </c>
      <c r="H311" s="99">
        <v>2</v>
      </c>
      <c r="I311" s="109"/>
      <c r="J311" s="113"/>
      <c r="K311" s="48"/>
    </row>
    <row r="312" spans="1:11" s="56" customFormat="1" ht="12" customHeight="1">
      <c r="A312" s="46">
        <v>95637</v>
      </c>
      <c r="B312" s="222" t="s">
        <v>662</v>
      </c>
      <c r="C312" s="222"/>
      <c r="D312" s="222"/>
      <c r="E312" s="222"/>
      <c r="F312" s="222"/>
      <c r="G312" s="72" t="s">
        <v>8</v>
      </c>
      <c r="H312" s="99">
        <v>1</v>
      </c>
      <c r="I312" s="109"/>
      <c r="J312" s="113"/>
      <c r="K312" s="48"/>
    </row>
    <row r="313" spans="1:11" s="56" customFormat="1" ht="12" customHeight="1">
      <c r="A313" s="110"/>
      <c r="B313" s="228" t="s">
        <v>216</v>
      </c>
      <c r="C313" s="228"/>
      <c r="D313" s="228"/>
      <c r="E313" s="228"/>
      <c r="F313" s="228"/>
      <c r="G313" s="111"/>
      <c r="H313" s="112"/>
      <c r="I313" s="137"/>
      <c r="J313" s="140"/>
      <c r="K313" s="48"/>
    </row>
    <row r="314" spans="1:11" s="56" customFormat="1" ht="12" customHeight="1">
      <c r="A314" s="46">
        <v>9886</v>
      </c>
      <c r="B314" s="222" t="s">
        <v>292</v>
      </c>
      <c r="C314" s="222"/>
      <c r="D314" s="222"/>
      <c r="E314" s="222"/>
      <c r="F314" s="222"/>
      <c r="G314" s="72" t="s">
        <v>8</v>
      </c>
      <c r="H314" s="99">
        <v>4</v>
      </c>
      <c r="I314" s="109"/>
      <c r="J314" s="113"/>
      <c r="K314" s="48"/>
    </row>
    <row r="315" spans="1:11" s="56" customFormat="1" ht="12" customHeight="1">
      <c r="A315" s="46">
        <v>9884</v>
      </c>
      <c r="B315" s="222" t="s">
        <v>293</v>
      </c>
      <c r="C315" s="222"/>
      <c r="D315" s="222"/>
      <c r="E315" s="222"/>
      <c r="F315" s="222"/>
      <c r="G315" s="72" t="s">
        <v>8</v>
      </c>
      <c r="H315" s="99">
        <v>2</v>
      </c>
      <c r="I315" s="109"/>
      <c r="J315" s="113"/>
      <c r="K315" s="48"/>
    </row>
    <row r="316" spans="1:11" s="56" customFormat="1" ht="12" customHeight="1">
      <c r="A316" s="110"/>
      <c r="B316" s="228" t="s">
        <v>294</v>
      </c>
      <c r="C316" s="228"/>
      <c r="D316" s="228"/>
      <c r="E316" s="228"/>
      <c r="F316" s="228"/>
      <c r="G316" s="111"/>
      <c r="H316" s="112"/>
      <c r="I316" s="137"/>
      <c r="J316" s="140"/>
      <c r="K316" s="48"/>
    </row>
    <row r="317" spans="1:11" s="56" customFormat="1" ht="12" customHeight="1">
      <c r="A317" s="46">
        <v>4179</v>
      </c>
      <c r="B317" s="222" t="s">
        <v>295</v>
      </c>
      <c r="C317" s="222"/>
      <c r="D317" s="222"/>
      <c r="E317" s="222"/>
      <c r="F317" s="222"/>
      <c r="G317" s="72" t="s">
        <v>8</v>
      </c>
      <c r="H317" s="99">
        <v>2</v>
      </c>
      <c r="I317" s="109"/>
      <c r="J317" s="113"/>
      <c r="K317" s="48"/>
    </row>
    <row r="318" spans="1:11" s="56" customFormat="1" ht="12" customHeight="1">
      <c r="A318" s="119"/>
      <c r="B318" s="228" t="s">
        <v>297</v>
      </c>
      <c r="C318" s="228"/>
      <c r="D318" s="228"/>
      <c r="E318" s="228"/>
      <c r="F318" s="228"/>
      <c r="G318" s="111"/>
      <c r="H318" s="112"/>
      <c r="I318" s="135"/>
      <c r="J318" s="136"/>
      <c r="K318" s="48"/>
    </row>
    <row r="319" spans="1:11" s="56" customFormat="1" ht="12" customHeight="1">
      <c r="A319" s="100"/>
      <c r="B319" s="222" t="s">
        <v>298</v>
      </c>
      <c r="C319" s="222"/>
      <c r="D319" s="222"/>
      <c r="E319" s="222"/>
      <c r="F319" s="222"/>
      <c r="G319" s="72"/>
      <c r="H319" s="99"/>
      <c r="I319" s="104"/>
      <c r="J319" s="105"/>
      <c r="K319" s="48"/>
    </row>
    <row r="320" spans="1:11" s="56" customFormat="1" ht="12" customHeight="1">
      <c r="A320" s="46" t="s">
        <v>299</v>
      </c>
      <c r="B320" s="222" t="s">
        <v>300</v>
      </c>
      <c r="C320" s="222"/>
      <c r="D320" s="222"/>
      <c r="E320" s="222"/>
      <c r="F320" s="222"/>
      <c r="G320" s="72" t="s">
        <v>23</v>
      </c>
      <c r="H320" s="99">
        <v>15.5</v>
      </c>
      <c r="I320" s="89"/>
      <c r="J320" s="90"/>
      <c r="K320" s="48">
        <v>80.45</v>
      </c>
    </row>
    <row r="321" spans="1:11" s="56" customFormat="1" ht="12" customHeight="1">
      <c r="A321" s="46" t="s">
        <v>301</v>
      </c>
      <c r="B321" s="222" t="s">
        <v>302</v>
      </c>
      <c r="C321" s="222"/>
      <c r="D321" s="222"/>
      <c r="E321" s="222"/>
      <c r="F321" s="222"/>
      <c r="G321" s="72" t="s">
        <v>23</v>
      </c>
      <c r="H321" s="99">
        <v>127.6</v>
      </c>
      <c r="I321" s="89"/>
      <c r="J321" s="90"/>
      <c r="K321" s="48">
        <v>120.33</v>
      </c>
    </row>
    <row r="322" spans="1:11" s="56" customFormat="1" ht="12" customHeight="1">
      <c r="A322" s="46">
        <v>100934</v>
      </c>
      <c r="B322" s="222" t="s">
        <v>303</v>
      </c>
      <c r="C322" s="222"/>
      <c r="D322" s="222"/>
      <c r="E322" s="222"/>
      <c r="F322" s="222"/>
      <c r="G322" s="72" t="s">
        <v>23</v>
      </c>
      <c r="H322" s="99">
        <v>18</v>
      </c>
      <c r="I322" s="109"/>
      <c r="J322" s="90"/>
      <c r="K322" s="48"/>
    </row>
    <row r="323" spans="1:11" s="56" customFormat="1" ht="12" customHeight="1">
      <c r="A323" s="46">
        <v>100935</v>
      </c>
      <c r="B323" s="222" t="s">
        <v>304</v>
      </c>
      <c r="C323" s="222"/>
      <c r="D323" s="222"/>
      <c r="E323" s="222"/>
      <c r="F323" s="222"/>
      <c r="G323" s="72" t="s">
        <v>23</v>
      </c>
      <c r="H323" s="99">
        <v>28.7</v>
      </c>
      <c r="I323" s="109"/>
      <c r="J323" s="90"/>
      <c r="K323" s="48"/>
    </row>
    <row r="324" spans="1:11" s="56" customFormat="1" ht="12" customHeight="1">
      <c r="A324" s="46">
        <v>61703</v>
      </c>
      <c r="B324" s="253" t="s">
        <v>305</v>
      </c>
      <c r="C324" s="254"/>
      <c r="D324" s="254"/>
      <c r="E324" s="254"/>
      <c r="F324" s="255"/>
      <c r="G324" s="72" t="s">
        <v>23</v>
      </c>
      <c r="H324" s="99">
        <v>47.9</v>
      </c>
      <c r="I324" s="109"/>
      <c r="J324" s="90"/>
      <c r="K324" s="48"/>
    </row>
    <row r="325" spans="1:11" s="56" customFormat="1" ht="12" customHeight="1">
      <c r="A325" s="110"/>
      <c r="B325" s="228" t="s">
        <v>306</v>
      </c>
      <c r="C325" s="228"/>
      <c r="D325" s="228"/>
      <c r="E325" s="228"/>
      <c r="F325" s="228"/>
      <c r="G325" s="111"/>
      <c r="H325" s="112"/>
      <c r="I325" s="137"/>
      <c r="J325" s="136"/>
      <c r="K325" s="48"/>
    </row>
    <row r="326" spans="1:11" s="56" customFormat="1" ht="12" customHeight="1">
      <c r="A326" s="46">
        <v>89592</v>
      </c>
      <c r="B326" s="222" t="s">
        <v>663</v>
      </c>
      <c r="C326" s="222"/>
      <c r="D326" s="222"/>
      <c r="E326" s="222"/>
      <c r="F326" s="222"/>
      <c r="G326" s="72" t="s">
        <v>8</v>
      </c>
      <c r="H326" s="99">
        <v>11</v>
      </c>
      <c r="I326" s="109"/>
      <c r="J326" s="113"/>
      <c r="K326" s="48"/>
    </row>
    <row r="327" spans="1:11" s="56" customFormat="1" ht="12" customHeight="1">
      <c r="A327" s="46">
        <v>20097</v>
      </c>
      <c r="B327" s="222" t="s">
        <v>664</v>
      </c>
      <c r="C327" s="222"/>
      <c r="D327" s="222"/>
      <c r="E327" s="222"/>
      <c r="F327" s="222"/>
      <c r="G327" s="72" t="s">
        <v>8</v>
      </c>
      <c r="H327" s="99">
        <v>1</v>
      </c>
      <c r="I327" s="109"/>
      <c r="J327" s="113"/>
      <c r="K327" s="48"/>
    </row>
    <row r="328" spans="1:11" s="56" customFormat="1" ht="12" customHeight="1">
      <c r="A328" s="110"/>
      <c r="B328" s="228" t="s">
        <v>290</v>
      </c>
      <c r="C328" s="228"/>
      <c r="D328" s="228"/>
      <c r="E328" s="228"/>
      <c r="F328" s="228"/>
      <c r="G328" s="111"/>
      <c r="H328" s="112"/>
      <c r="I328" s="135"/>
      <c r="J328" s="136"/>
      <c r="K328" s="48"/>
    </row>
    <row r="329" spans="1:11" s="56" customFormat="1" ht="12" customHeight="1">
      <c r="A329" s="46">
        <v>89855</v>
      </c>
      <c r="B329" s="222" t="s">
        <v>307</v>
      </c>
      <c r="C329" s="222"/>
      <c r="D329" s="222"/>
      <c r="E329" s="222"/>
      <c r="F329" s="222"/>
      <c r="G329" s="72" t="s">
        <v>8</v>
      </c>
      <c r="H329" s="99">
        <v>2</v>
      </c>
      <c r="I329" s="109"/>
      <c r="J329" s="113"/>
      <c r="K329" s="48"/>
    </row>
    <row r="330" spans="1:11" s="56" customFormat="1" ht="12" customHeight="1">
      <c r="A330" s="46">
        <v>89854</v>
      </c>
      <c r="B330" s="222" t="s">
        <v>308</v>
      </c>
      <c r="C330" s="222"/>
      <c r="D330" s="222"/>
      <c r="E330" s="222"/>
      <c r="F330" s="222"/>
      <c r="G330" s="72" t="s">
        <v>8</v>
      </c>
      <c r="H330" s="99">
        <v>2</v>
      </c>
      <c r="I330" s="109"/>
      <c r="J330" s="113"/>
      <c r="K330" s="48"/>
    </row>
    <row r="331" spans="1:11" s="56" customFormat="1" ht="12" customHeight="1">
      <c r="A331" s="100"/>
      <c r="B331" s="222"/>
      <c r="C331" s="222"/>
      <c r="D331" s="222"/>
      <c r="E331" s="222"/>
      <c r="F331" s="222"/>
      <c r="G331" s="72"/>
      <c r="H331" s="99"/>
      <c r="I331" s="104"/>
      <c r="J331" s="105"/>
      <c r="K331" s="48"/>
    </row>
    <row r="332" spans="1:11" s="56" customFormat="1" ht="12" customHeight="1">
      <c r="A332" s="110"/>
      <c r="B332" s="228" t="s">
        <v>291</v>
      </c>
      <c r="C332" s="228"/>
      <c r="D332" s="228"/>
      <c r="E332" s="228"/>
      <c r="F332" s="228"/>
      <c r="G332" s="111"/>
      <c r="H332" s="112"/>
      <c r="I332" s="135"/>
      <c r="J332" s="136"/>
      <c r="K332" s="48"/>
    </row>
    <row r="333" spans="1:11" s="56" customFormat="1" ht="12" customHeight="1">
      <c r="A333" s="46">
        <v>89556</v>
      </c>
      <c r="B333" s="222" t="s">
        <v>309</v>
      </c>
      <c r="C333" s="222"/>
      <c r="D333" s="222"/>
      <c r="E333" s="222"/>
      <c r="F333" s="222"/>
      <c r="G333" s="72" t="s">
        <v>8</v>
      </c>
      <c r="H333" s="99">
        <v>2</v>
      </c>
      <c r="I333" s="115"/>
      <c r="J333" s="113"/>
      <c r="K333" s="48"/>
    </row>
    <row r="334" spans="1:11" s="56" customFormat="1" ht="12" customHeight="1">
      <c r="A334" s="46">
        <v>95693</v>
      </c>
      <c r="B334" s="222" t="s">
        <v>310</v>
      </c>
      <c r="C334" s="222"/>
      <c r="D334" s="222"/>
      <c r="E334" s="222"/>
      <c r="F334" s="222"/>
      <c r="G334" s="72" t="s">
        <v>8</v>
      </c>
      <c r="H334" s="99">
        <v>5</v>
      </c>
      <c r="I334" s="115"/>
      <c r="J334" s="113"/>
      <c r="K334" s="48"/>
    </row>
    <row r="335" spans="1:11" s="56" customFormat="1" ht="12" customHeight="1">
      <c r="A335" s="46">
        <v>95694</v>
      </c>
      <c r="B335" s="222" t="s">
        <v>311</v>
      </c>
      <c r="C335" s="222"/>
      <c r="D335" s="222"/>
      <c r="E335" s="222"/>
      <c r="F335" s="222"/>
      <c r="G335" s="72" t="s">
        <v>8</v>
      </c>
      <c r="H335" s="99">
        <v>1</v>
      </c>
      <c r="I335" s="115"/>
      <c r="J335" s="113"/>
      <c r="K335" s="48"/>
    </row>
    <row r="336" spans="1:11" s="56" customFormat="1" ht="12" customHeight="1">
      <c r="A336" s="46">
        <v>89677</v>
      </c>
      <c r="B336" s="222" t="s">
        <v>312</v>
      </c>
      <c r="C336" s="222"/>
      <c r="D336" s="222"/>
      <c r="E336" s="222"/>
      <c r="F336" s="222"/>
      <c r="G336" s="72" t="s">
        <v>8</v>
      </c>
      <c r="H336" s="99">
        <v>1</v>
      </c>
      <c r="I336" s="115"/>
      <c r="J336" s="113"/>
      <c r="K336" s="48"/>
    </row>
    <row r="337" spans="1:11" s="56" customFormat="1" ht="12" customHeight="1">
      <c r="A337" s="46">
        <v>41930</v>
      </c>
      <c r="B337" s="222" t="s">
        <v>313</v>
      </c>
      <c r="C337" s="222"/>
      <c r="D337" s="222"/>
      <c r="E337" s="222"/>
      <c r="F337" s="222"/>
      <c r="G337" s="72" t="s">
        <v>8</v>
      </c>
      <c r="H337" s="99">
        <v>3</v>
      </c>
      <c r="I337" s="115"/>
      <c r="J337" s="113"/>
      <c r="K337" s="48"/>
    </row>
    <row r="338" spans="1:11" s="56" customFormat="1" ht="12" customHeight="1">
      <c r="A338" s="46">
        <v>41931</v>
      </c>
      <c r="B338" s="222" t="s">
        <v>314</v>
      </c>
      <c r="C338" s="222"/>
      <c r="D338" s="222"/>
      <c r="E338" s="222"/>
      <c r="F338" s="222"/>
      <c r="G338" s="72" t="s">
        <v>8</v>
      </c>
      <c r="H338" s="99">
        <v>2</v>
      </c>
      <c r="I338" s="115"/>
      <c r="J338" s="113"/>
      <c r="K338" s="48"/>
    </row>
    <row r="339" spans="1:11" s="56" customFormat="1" ht="12" customHeight="1">
      <c r="A339" s="46">
        <v>41932</v>
      </c>
      <c r="B339" s="222" t="s">
        <v>315</v>
      </c>
      <c r="C339" s="222"/>
      <c r="D339" s="222"/>
      <c r="E339" s="222"/>
      <c r="F339" s="222"/>
      <c r="G339" s="72" t="s">
        <v>8</v>
      </c>
      <c r="H339" s="99">
        <v>1</v>
      </c>
      <c r="I339" s="115"/>
      <c r="J339" s="113"/>
      <c r="K339" s="48"/>
    </row>
    <row r="340" spans="1:11" s="56" customFormat="1" ht="12" customHeight="1">
      <c r="A340" s="110"/>
      <c r="B340" s="224" t="s">
        <v>472</v>
      </c>
      <c r="C340" s="228"/>
      <c r="D340" s="228"/>
      <c r="E340" s="228"/>
      <c r="F340" s="228"/>
      <c r="G340" s="111"/>
      <c r="H340" s="112"/>
      <c r="I340" s="135"/>
      <c r="J340" s="136"/>
      <c r="K340" s="48"/>
    </row>
    <row r="341" spans="1:11" s="56" customFormat="1" ht="12" customHeight="1">
      <c r="A341" s="46">
        <v>89681</v>
      </c>
      <c r="B341" s="223" t="s">
        <v>473</v>
      </c>
      <c r="C341" s="222"/>
      <c r="D341" s="222"/>
      <c r="E341" s="222"/>
      <c r="F341" s="222"/>
      <c r="G341" s="116" t="s">
        <v>8</v>
      </c>
      <c r="H341" s="99">
        <v>11</v>
      </c>
      <c r="I341" s="115"/>
      <c r="J341" s="113"/>
      <c r="K341" s="48"/>
    </row>
    <row r="342" spans="1:11" s="56" customFormat="1" ht="12" customHeight="1">
      <c r="A342" s="46"/>
      <c r="B342" s="223" t="s">
        <v>474</v>
      </c>
      <c r="C342" s="222"/>
      <c r="D342" s="222"/>
      <c r="E342" s="222"/>
      <c r="F342" s="222"/>
      <c r="G342" s="116" t="s">
        <v>8</v>
      </c>
      <c r="H342" s="99">
        <v>1</v>
      </c>
      <c r="I342" s="115"/>
      <c r="J342" s="117"/>
      <c r="K342" s="48"/>
    </row>
    <row r="343" spans="1:11" s="56" customFormat="1" ht="12" customHeight="1">
      <c r="A343" s="151"/>
      <c r="B343" s="249"/>
      <c r="C343" s="249"/>
      <c r="D343" s="249"/>
      <c r="E343" s="249"/>
      <c r="F343" s="249"/>
      <c r="G343" s="219" t="s">
        <v>24</v>
      </c>
      <c r="H343" s="219"/>
      <c r="I343" s="230"/>
      <c r="J343" s="221"/>
      <c r="K343" s="48"/>
    </row>
    <row r="344" spans="1:11" s="56" customFormat="1" ht="12" customHeight="1">
      <c r="A344" s="120" t="s">
        <v>682</v>
      </c>
      <c r="B344" s="247" t="s">
        <v>317</v>
      </c>
      <c r="C344" s="247"/>
      <c r="D344" s="247"/>
      <c r="E344" s="247"/>
      <c r="F344" s="247"/>
      <c r="G344" s="107"/>
      <c r="H344" s="108"/>
      <c r="I344" s="134"/>
      <c r="J344" s="129"/>
      <c r="K344" s="48"/>
    </row>
    <row r="345" spans="1:11" s="56" customFormat="1" ht="12" customHeight="1">
      <c r="A345" s="46"/>
      <c r="B345" s="222" t="s">
        <v>318</v>
      </c>
      <c r="C345" s="222"/>
      <c r="D345" s="222"/>
      <c r="E345" s="222"/>
      <c r="F345" s="222"/>
      <c r="G345" s="72"/>
      <c r="H345" s="99"/>
      <c r="I345" s="109"/>
      <c r="J345" s="90"/>
      <c r="K345" s="48"/>
    </row>
    <row r="346" spans="1:11" s="56" customFormat="1" ht="12" customHeight="1">
      <c r="A346" s="46">
        <v>101228</v>
      </c>
      <c r="B346" s="222" t="s">
        <v>319</v>
      </c>
      <c r="C346" s="222"/>
      <c r="D346" s="222"/>
      <c r="E346" s="222"/>
      <c r="F346" s="222"/>
      <c r="G346" s="72" t="s">
        <v>23</v>
      </c>
      <c r="H346" s="99">
        <v>11</v>
      </c>
      <c r="I346" s="109"/>
      <c r="J346" s="90"/>
      <c r="K346" s="48"/>
    </row>
    <row r="347" spans="1:11" s="56" customFormat="1" ht="12" customHeight="1">
      <c r="A347" s="46">
        <v>101227</v>
      </c>
      <c r="B347" s="222" t="s">
        <v>320</v>
      </c>
      <c r="C347" s="222"/>
      <c r="D347" s="222"/>
      <c r="E347" s="222"/>
      <c r="F347" s="222"/>
      <c r="G347" s="72" t="s">
        <v>23</v>
      </c>
      <c r="H347" s="99">
        <v>1</v>
      </c>
      <c r="I347" s="109"/>
      <c r="J347" s="90"/>
      <c r="K347" s="48"/>
    </row>
    <row r="348" spans="1:11" s="56" customFormat="1" ht="12" customHeight="1">
      <c r="A348" s="80"/>
      <c r="B348" s="252" t="s">
        <v>321</v>
      </c>
      <c r="C348" s="252"/>
      <c r="D348" s="252"/>
      <c r="E348" s="252"/>
      <c r="F348" s="252"/>
      <c r="G348" s="111"/>
      <c r="H348" s="112"/>
      <c r="I348" s="137"/>
      <c r="J348" s="131"/>
      <c r="K348" s="48"/>
    </row>
    <row r="349" spans="1:11" s="56" customFormat="1" ht="12" customHeight="1">
      <c r="A349" s="46">
        <v>101095</v>
      </c>
      <c r="B349" s="222" t="s">
        <v>322</v>
      </c>
      <c r="C349" s="222"/>
      <c r="D349" s="222"/>
      <c r="E349" s="222"/>
      <c r="F349" s="222"/>
      <c r="G349" s="72" t="s">
        <v>28</v>
      </c>
      <c r="H349" s="99">
        <v>0.32400000000000001</v>
      </c>
      <c r="I349" s="109"/>
      <c r="J349" s="90"/>
      <c r="K349" s="48"/>
    </row>
    <row r="350" spans="1:11" s="56" customFormat="1" ht="12" customHeight="1">
      <c r="A350" s="46">
        <v>101094</v>
      </c>
      <c r="B350" s="222" t="s">
        <v>323</v>
      </c>
      <c r="C350" s="222"/>
      <c r="D350" s="222"/>
      <c r="E350" s="222"/>
      <c r="F350" s="222"/>
      <c r="G350" s="72" t="s">
        <v>28</v>
      </c>
      <c r="H350" s="99">
        <v>3.24</v>
      </c>
      <c r="I350" s="109"/>
      <c r="J350" s="90"/>
      <c r="K350" s="48"/>
    </row>
    <row r="351" spans="1:11" s="56" customFormat="1" ht="12" customHeight="1">
      <c r="A351" s="46">
        <v>101096</v>
      </c>
      <c r="B351" s="222" t="s">
        <v>324</v>
      </c>
      <c r="C351" s="222"/>
      <c r="D351" s="222"/>
      <c r="E351" s="222"/>
      <c r="F351" s="222"/>
      <c r="G351" s="72" t="s">
        <v>16</v>
      </c>
      <c r="H351" s="99">
        <v>12.96</v>
      </c>
      <c r="I351" s="109"/>
      <c r="J351" s="90"/>
      <c r="K351" s="48"/>
    </row>
    <row r="352" spans="1:11" s="56" customFormat="1" ht="12" customHeight="1">
      <c r="A352" s="46">
        <v>101098</v>
      </c>
      <c r="B352" s="222" t="s">
        <v>325</v>
      </c>
      <c r="C352" s="222"/>
      <c r="D352" s="222"/>
      <c r="E352" s="222"/>
      <c r="F352" s="222"/>
      <c r="G352" s="72" t="s">
        <v>16</v>
      </c>
      <c r="H352" s="99">
        <v>3.24</v>
      </c>
      <c r="I352" s="109"/>
      <c r="J352" s="90"/>
      <c r="K352" s="48"/>
    </row>
    <row r="353" spans="1:11" s="56" customFormat="1" ht="12" customHeight="1">
      <c r="A353" s="46">
        <v>90555</v>
      </c>
      <c r="B353" s="222" t="s">
        <v>326</v>
      </c>
      <c r="C353" s="222"/>
      <c r="D353" s="222"/>
      <c r="E353" s="222"/>
      <c r="F353" s="222"/>
      <c r="G353" s="72" t="s">
        <v>28</v>
      </c>
      <c r="H353" s="99">
        <v>0.8</v>
      </c>
      <c r="I353" s="109"/>
      <c r="J353" s="90"/>
      <c r="K353" s="48"/>
    </row>
    <row r="354" spans="1:11" s="56" customFormat="1" ht="12" customHeight="1">
      <c r="A354" s="46">
        <v>90557</v>
      </c>
      <c r="B354" s="222" t="s">
        <v>327</v>
      </c>
      <c r="C354" s="222"/>
      <c r="D354" s="222"/>
      <c r="E354" s="222"/>
      <c r="F354" s="222"/>
      <c r="G354" s="72" t="s">
        <v>28</v>
      </c>
      <c r="H354" s="99">
        <v>0.08</v>
      </c>
      <c r="I354" s="109"/>
      <c r="J354" s="90"/>
      <c r="K354" s="48"/>
    </row>
    <row r="355" spans="1:11" s="56" customFormat="1" ht="12" customHeight="1">
      <c r="A355" s="46">
        <v>101193</v>
      </c>
      <c r="B355" s="222" t="s">
        <v>328</v>
      </c>
      <c r="C355" s="222"/>
      <c r="D355" s="222"/>
      <c r="E355" s="222"/>
      <c r="F355" s="222"/>
      <c r="G355" s="72" t="s">
        <v>23</v>
      </c>
      <c r="H355" s="99">
        <v>2</v>
      </c>
      <c r="I355" s="109"/>
      <c r="J355" s="90"/>
      <c r="K355" s="48"/>
    </row>
    <row r="356" spans="1:11" s="56" customFormat="1" ht="12" customHeight="1">
      <c r="A356" s="46">
        <v>101098</v>
      </c>
      <c r="B356" s="222" t="s">
        <v>329</v>
      </c>
      <c r="C356" s="222"/>
      <c r="D356" s="222"/>
      <c r="E356" s="222"/>
      <c r="F356" s="222"/>
      <c r="G356" s="72" t="s">
        <v>28</v>
      </c>
      <c r="H356" s="99">
        <v>0.16</v>
      </c>
      <c r="I356" s="109"/>
      <c r="J356" s="90"/>
      <c r="K356" s="48"/>
    </row>
    <row r="357" spans="1:11" s="56" customFormat="1" ht="12" customHeight="1">
      <c r="A357" s="46">
        <v>10415</v>
      </c>
      <c r="B357" s="222" t="s">
        <v>330</v>
      </c>
      <c r="C357" s="222"/>
      <c r="D357" s="222"/>
      <c r="E357" s="222"/>
      <c r="F357" s="222"/>
      <c r="G357" s="72" t="s">
        <v>28</v>
      </c>
      <c r="H357" s="99">
        <v>0.16</v>
      </c>
      <c r="I357" s="109"/>
      <c r="J357" s="90"/>
      <c r="K357" s="48"/>
    </row>
    <row r="358" spans="1:11" s="56" customFormat="1" ht="12" customHeight="1">
      <c r="A358" s="80"/>
      <c r="B358" s="252" t="s">
        <v>331</v>
      </c>
      <c r="C358" s="252"/>
      <c r="D358" s="252"/>
      <c r="E358" s="252"/>
      <c r="F358" s="252"/>
      <c r="G358" s="111"/>
      <c r="H358" s="112"/>
      <c r="I358" s="137"/>
      <c r="J358" s="131"/>
      <c r="K358" s="48"/>
    </row>
    <row r="359" spans="1:11" s="56" customFormat="1" ht="12" customHeight="1">
      <c r="A359" s="46">
        <v>61801</v>
      </c>
      <c r="B359" s="222" t="s">
        <v>332</v>
      </c>
      <c r="C359" s="222"/>
      <c r="D359" s="222"/>
      <c r="E359" s="222"/>
      <c r="F359" s="222"/>
      <c r="G359" s="72" t="s">
        <v>8</v>
      </c>
      <c r="H359" s="99">
        <v>1</v>
      </c>
      <c r="I359" s="109"/>
      <c r="J359" s="90"/>
      <c r="K359" s="48"/>
    </row>
    <row r="360" spans="1:11" s="56" customFormat="1" ht="12" customHeight="1">
      <c r="A360" s="46">
        <v>90560</v>
      </c>
      <c r="B360" s="222" t="s">
        <v>333</v>
      </c>
      <c r="C360" s="222"/>
      <c r="D360" s="222"/>
      <c r="E360" s="222"/>
      <c r="F360" s="222"/>
      <c r="G360" s="72" t="s">
        <v>16</v>
      </c>
      <c r="H360" s="99">
        <v>0.28000000000000003</v>
      </c>
      <c r="I360" s="109"/>
      <c r="J360" s="90"/>
      <c r="K360" s="48"/>
    </row>
    <row r="361" spans="1:11" s="56" customFormat="1" ht="12" customHeight="1">
      <c r="A361" s="80"/>
      <c r="B361" s="252" t="s">
        <v>334</v>
      </c>
      <c r="C361" s="252"/>
      <c r="D361" s="252"/>
      <c r="E361" s="252"/>
      <c r="F361" s="252"/>
      <c r="G361" s="111"/>
      <c r="H361" s="112"/>
      <c r="I361" s="137"/>
      <c r="J361" s="131"/>
      <c r="K361" s="48"/>
    </row>
    <row r="362" spans="1:11" s="56" customFormat="1" ht="12" customHeight="1">
      <c r="A362" s="46">
        <v>90540</v>
      </c>
      <c r="B362" s="222" t="s">
        <v>335</v>
      </c>
      <c r="C362" s="222"/>
      <c r="D362" s="222"/>
      <c r="E362" s="222"/>
      <c r="F362" s="222"/>
      <c r="G362" s="72" t="s">
        <v>8</v>
      </c>
      <c r="H362" s="99">
        <v>5</v>
      </c>
      <c r="I362" s="109"/>
      <c r="J362" s="90"/>
      <c r="K362" s="48"/>
    </row>
    <row r="363" spans="1:11" s="56" customFormat="1" ht="12" customHeight="1">
      <c r="A363" s="80"/>
      <c r="B363" s="252" t="s">
        <v>336</v>
      </c>
      <c r="C363" s="252"/>
      <c r="D363" s="252"/>
      <c r="E363" s="252"/>
      <c r="F363" s="252"/>
      <c r="G363" s="111"/>
      <c r="H363" s="112"/>
      <c r="I363" s="137"/>
      <c r="J363" s="131"/>
      <c r="K363" s="48"/>
    </row>
    <row r="364" spans="1:11" s="56" customFormat="1" ht="12" customHeight="1">
      <c r="A364" s="46">
        <v>101185</v>
      </c>
      <c r="B364" s="222" t="s">
        <v>337</v>
      </c>
      <c r="C364" s="222"/>
      <c r="D364" s="222"/>
      <c r="E364" s="222"/>
      <c r="F364" s="222"/>
      <c r="G364" s="72" t="s">
        <v>23</v>
      </c>
      <c r="H364" s="99">
        <v>8</v>
      </c>
      <c r="I364" s="109"/>
      <c r="J364" s="90"/>
      <c r="K364" s="48"/>
    </row>
    <row r="365" spans="1:11" s="56" customFormat="1" ht="12" customHeight="1">
      <c r="A365" s="80">
        <v>101110</v>
      </c>
      <c r="B365" s="252" t="s">
        <v>338</v>
      </c>
      <c r="C365" s="252"/>
      <c r="D365" s="252"/>
      <c r="E365" s="252"/>
      <c r="F365" s="252"/>
      <c r="G365" s="111" t="s">
        <v>23</v>
      </c>
      <c r="H365" s="112">
        <v>2</v>
      </c>
      <c r="I365" s="137"/>
      <c r="J365" s="131"/>
      <c r="K365" s="48"/>
    </row>
    <row r="366" spans="1:11" s="56" customFormat="1" ht="12" customHeight="1">
      <c r="A366" s="119"/>
      <c r="B366" s="228" t="s">
        <v>340</v>
      </c>
      <c r="C366" s="228"/>
      <c r="D366" s="228"/>
      <c r="E366" s="228"/>
      <c r="F366" s="228"/>
      <c r="G366" s="111"/>
      <c r="H366" s="112"/>
      <c r="I366" s="135"/>
      <c r="J366" s="136"/>
      <c r="K366" s="48"/>
    </row>
    <row r="367" spans="1:11" s="56" customFormat="1" ht="12" customHeight="1">
      <c r="A367" s="110"/>
      <c r="B367" s="252" t="s">
        <v>341</v>
      </c>
      <c r="C367" s="252"/>
      <c r="D367" s="252"/>
      <c r="E367" s="252"/>
      <c r="F367" s="252"/>
      <c r="G367" s="73"/>
      <c r="H367" s="96"/>
      <c r="I367" s="135"/>
      <c r="J367" s="136"/>
      <c r="K367" s="48"/>
    </row>
    <row r="368" spans="1:11" s="56" customFormat="1" ht="12" customHeight="1">
      <c r="A368" s="46">
        <v>100934</v>
      </c>
      <c r="B368" s="222" t="s">
        <v>342</v>
      </c>
      <c r="C368" s="222"/>
      <c r="D368" s="222"/>
      <c r="E368" s="222"/>
      <c r="F368" s="222"/>
      <c r="G368" s="74" t="s">
        <v>23</v>
      </c>
      <c r="H368" s="88">
        <v>204</v>
      </c>
      <c r="I368" s="109"/>
      <c r="J368" s="90"/>
      <c r="K368" s="48"/>
    </row>
    <row r="369" spans="1:11" s="56" customFormat="1" ht="12" customHeight="1">
      <c r="A369" s="46">
        <v>100933</v>
      </c>
      <c r="B369" s="222" t="s">
        <v>343</v>
      </c>
      <c r="C369" s="222"/>
      <c r="D369" s="222"/>
      <c r="E369" s="222"/>
      <c r="F369" s="222"/>
      <c r="G369" s="74" t="s">
        <v>23</v>
      </c>
      <c r="H369" s="88">
        <v>108</v>
      </c>
      <c r="I369" s="109"/>
      <c r="J369" s="90"/>
      <c r="K369" s="48"/>
    </row>
    <row r="370" spans="1:11" s="56" customFormat="1" ht="12" customHeight="1">
      <c r="A370" s="46">
        <v>100932</v>
      </c>
      <c r="B370" s="222" t="s">
        <v>344</v>
      </c>
      <c r="C370" s="222"/>
      <c r="D370" s="222"/>
      <c r="E370" s="222"/>
      <c r="F370" s="222"/>
      <c r="G370" s="74" t="s">
        <v>23</v>
      </c>
      <c r="H370" s="88">
        <v>120</v>
      </c>
      <c r="I370" s="109"/>
      <c r="J370" s="90"/>
      <c r="K370" s="48"/>
    </row>
    <row r="371" spans="1:11" s="56" customFormat="1" ht="12" customHeight="1">
      <c r="A371" s="46">
        <v>100931</v>
      </c>
      <c r="B371" s="118" t="s">
        <v>345</v>
      </c>
      <c r="C371" s="118"/>
      <c r="D371" s="118"/>
      <c r="E371" s="118"/>
      <c r="F371" s="118"/>
      <c r="G371" s="74" t="s">
        <v>23</v>
      </c>
      <c r="H371" s="88">
        <v>210</v>
      </c>
      <c r="I371" s="109"/>
      <c r="J371" s="90"/>
      <c r="K371" s="48"/>
    </row>
    <row r="372" spans="1:11" s="56" customFormat="1" ht="12" customHeight="1">
      <c r="A372" s="46">
        <v>100930</v>
      </c>
      <c r="B372" s="118" t="s">
        <v>346</v>
      </c>
      <c r="C372" s="118"/>
      <c r="D372" s="118"/>
      <c r="E372" s="118"/>
      <c r="F372" s="118"/>
      <c r="G372" s="74" t="s">
        <v>23</v>
      </c>
      <c r="H372" s="88">
        <v>102</v>
      </c>
      <c r="I372" s="109"/>
      <c r="J372" s="90"/>
      <c r="K372" s="48"/>
    </row>
    <row r="373" spans="1:11" s="56" customFormat="1" ht="12" customHeight="1">
      <c r="A373" s="119"/>
      <c r="B373" s="228" t="s">
        <v>680</v>
      </c>
      <c r="C373" s="228"/>
      <c r="D373" s="228"/>
      <c r="E373" s="228"/>
      <c r="F373" s="228"/>
      <c r="G373" s="111"/>
      <c r="H373" s="112"/>
      <c r="I373" s="137"/>
      <c r="J373" s="136"/>
      <c r="K373" s="48"/>
    </row>
    <row r="374" spans="1:11" s="56" customFormat="1" ht="12" customHeight="1">
      <c r="A374" s="80"/>
      <c r="B374" s="252" t="s">
        <v>348</v>
      </c>
      <c r="C374" s="252"/>
      <c r="D374" s="252"/>
      <c r="E374" s="252"/>
      <c r="F374" s="252"/>
      <c r="G374" s="73"/>
      <c r="H374" s="96"/>
      <c r="I374" s="137"/>
      <c r="J374" s="136"/>
      <c r="K374" s="48"/>
    </row>
    <row r="375" spans="1:11" s="56" customFormat="1" ht="12" customHeight="1">
      <c r="A375" s="46">
        <v>101015</v>
      </c>
      <c r="B375" s="222" t="s">
        <v>349</v>
      </c>
      <c r="C375" s="222"/>
      <c r="D375" s="222"/>
      <c r="E375" s="222"/>
      <c r="F375" s="222"/>
      <c r="G375" s="74" t="s">
        <v>8</v>
      </c>
      <c r="H375" s="88">
        <v>4</v>
      </c>
      <c r="I375" s="109"/>
      <c r="J375" s="90"/>
      <c r="K375" s="48"/>
    </row>
    <row r="376" spans="1:11" s="56" customFormat="1" ht="12" customHeight="1">
      <c r="A376" s="46">
        <v>101012</v>
      </c>
      <c r="B376" s="222" t="s">
        <v>350</v>
      </c>
      <c r="C376" s="222"/>
      <c r="D376" s="222"/>
      <c r="E376" s="222"/>
      <c r="F376" s="222"/>
      <c r="G376" s="74" t="s">
        <v>8</v>
      </c>
      <c r="H376" s="88">
        <v>18</v>
      </c>
      <c r="I376" s="109"/>
      <c r="J376" s="90"/>
      <c r="K376" s="48"/>
    </row>
    <row r="377" spans="1:11" s="56" customFormat="1" ht="12" customHeight="1">
      <c r="A377" s="80"/>
      <c r="B377" s="252" t="s">
        <v>351</v>
      </c>
      <c r="C377" s="252"/>
      <c r="D377" s="252"/>
      <c r="E377" s="252"/>
      <c r="F377" s="252"/>
      <c r="G377" s="73"/>
      <c r="H377" s="96"/>
      <c r="I377" s="137"/>
      <c r="J377" s="131"/>
      <c r="K377" s="48"/>
    </row>
    <row r="378" spans="1:11" s="56" customFormat="1" ht="12" customHeight="1">
      <c r="A378" s="46">
        <v>101001</v>
      </c>
      <c r="B378" s="222" t="s">
        <v>352</v>
      </c>
      <c r="C378" s="222"/>
      <c r="D378" s="222"/>
      <c r="E378" s="222"/>
      <c r="F378" s="222"/>
      <c r="G378" s="74" t="s">
        <v>8</v>
      </c>
      <c r="H378" s="88">
        <v>6</v>
      </c>
      <c r="I378" s="109"/>
      <c r="J378" s="90"/>
      <c r="K378" s="48"/>
    </row>
    <row r="379" spans="1:11" s="56" customFormat="1" ht="12" customHeight="1">
      <c r="A379" s="80"/>
      <c r="B379" s="252" t="s">
        <v>336</v>
      </c>
      <c r="C379" s="252"/>
      <c r="D379" s="252"/>
      <c r="E379" s="252"/>
      <c r="F379" s="252"/>
      <c r="G379" s="73"/>
      <c r="H379" s="96"/>
      <c r="I379" s="137"/>
      <c r="J379" s="131"/>
      <c r="K379" s="48"/>
    </row>
    <row r="380" spans="1:11" s="56" customFormat="1" ht="12" customHeight="1">
      <c r="A380" s="46">
        <v>101012</v>
      </c>
      <c r="B380" s="222" t="s">
        <v>353</v>
      </c>
      <c r="C380" s="222"/>
      <c r="D380" s="222"/>
      <c r="E380" s="222"/>
      <c r="F380" s="222"/>
      <c r="G380" s="74" t="s">
        <v>8</v>
      </c>
      <c r="H380" s="88">
        <v>18</v>
      </c>
      <c r="I380" s="109"/>
      <c r="J380" s="90"/>
      <c r="K380" s="48"/>
    </row>
    <row r="381" spans="1:11" s="56" customFormat="1" ht="12" customHeight="1">
      <c r="A381" s="46">
        <v>101010</v>
      </c>
      <c r="B381" s="222" t="s">
        <v>354</v>
      </c>
      <c r="C381" s="222"/>
      <c r="D381" s="222"/>
      <c r="E381" s="222"/>
      <c r="F381" s="222"/>
      <c r="G381" s="74" t="s">
        <v>8</v>
      </c>
      <c r="H381" s="88">
        <v>6</v>
      </c>
      <c r="I381" s="109"/>
      <c r="J381" s="90"/>
      <c r="K381" s="48"/>
    </row>
    <row r="382" spans="1:11" s="56" customFormat="1" ht="12" customHeight="1">
      <c r="A382" s="46">
        <v>101015</v>
      </c>
      <c r="B382" s="222" t="s">
        <v>355</v>
      </c>
      <c r="C382" s="222"/>
      <c r="D382" s="222"/>
      <c r="E382" s="222"/>
      <c r="F382" s="222"/>
      <c r="G382" s="74" t="s">
        <v>8</v>
      </c>
      <c r="H382" s="88">
        <v>8</v>
      </c>
      <c r="I382" s="109"/>
      <c r="J382" s="90"/>
      <c r="K382" s="48"/>
    </row>
    <row r="383" spans="1:11" s="56" customFormat="1" ht="12" customHeight="1">
      <c r="A383" s="46">
        <v>101001</v>
      </c>
      <c r="B383" s="222" t="s">
        <v>356</v>
      </c>
      <c r="C383" s="222"/>
      <c r="D383" s="222"/>
      <c r="E383" s="222"/>
      <c r="F383" s="222"/>
      <c r="G383" s="74" t="s">
        <v>8</v>
      </c>
      <c r="H383" s="88">
        <v>40</v>
      </c>
      <c r="I383" s="109"/>
      <c r="J383" s="90"/>
      <c r="K383" s="48"/>
    </row>
    <row r="384" spans="1:11" s="56" customFormat="1" ht="12" customHeight="1">
      <c r="A384" s="46">
        <v>101015</v>
      </c>
      <c r="B384" s="222" t="s">
        <v>357</v>
      </c>
      <c r="C384" s="222"/>
      <c r="D384" s="222"/>
      <c r="E384" s="222"/>
      <c r="F384" s="222"/>
      <c r="G384" s="74" t="s">
        <v>8</v>
      </c>
      <c r="H384" s="88">
        <v>4</v>
      </c>
      <c r="I384" s="109"/>
      <c r="J384" s="90"/>
      <c r="K384" s="48"/>
    </row>
    <row r="385" spans="1:11" s="56" customFormat="1" ht="12" customHeight="1">
      <c r="A385" s="119"/>
      <c r="B385" s="228" t="s">
        <v>358</v>
      </c>
      <c r="C385" s="228"/>
      <c r="D385" s="228"/>
      <c r="E385" s="228"/>
      <c r="F385" s="228"/>
      <c r="G385" s="111"/>
      <c r="H385" s="112"/>
      <c r="I385" s="137"/>
      <c r="J385" s="131"/>
      <c r="K385" s="48"/>
    </row>
    <row r="386" spans="1:11" s="56" customFormat="1" ht="12" customHeight="1">
      <c r="A386" s="46">
        <v>101059</v>
      </c>
      <c r="B386" s="222" t="s">
        <v>267</v>
      </c>
      <c r="C386" s="222"/>
      <c r="D386" s="222"/>
      <c r="E386" s="222"/>
      <c r="F386" s="222"/>
      <c r="G386" s="74" t="s">
        <v>8</v>
      </c>
      <c r="H386" s="88">
        <v>2</v>
      </c>
      <c r="I386" s="109"/>
      <c r="J386" s="90"/>
      <c r="K386" s="48"/>
    </row>
    <row r="387" spans="1:11" s="56" customFormat="1" ht="12" customHeight="1">
      <c r="A387" s="46" t="s">
        <v>270</v>
      </c>
      <c r="B387" s="222" t="s">
        <v>271</v>
      </c>
      <c r="C387" s="222"/>
      <c r="D387" s="222"/>
      <c r="E387" s="222"/>
      <c r="F387" s="222"/>
      <c r="G387" s="72" t="s">
        <v>8</v>
      </c>
      <c r="H387" s="99">
        <v>1</v>
      </c>
      <c r="I387" s="89"/>
      <c r="J387" s="90"/>
      <c r="K387" s="48"/>
    </row>
    <row r="388" spans="1:11" s="56" customFormat="1" ht="12" customHeight="1">
      <c r="A388" s="80"/>
      <c r="B388" s="228" t="s">
        <v>359</v>
      </c>
      <c r="C388" s="228"/>
      <c r="D388" s="228"/>
      <c r="E388" s="228"/>
      <c r="F388" s="228"/>
      <c r="G388" s="73"/>
      <c r="H388" s="96"/>
      <c r="I388" s="137"/>
      <c r="J388" s="131"/>
      <c r="K388" s="48"/>
    </row>
    <row r="389" spans="1:11" s="56" customFormat="1" ht="12" customHeight="1">
      <c r="A389" s="46">
        <v>101094</v>
      </c>
      <c r="B389" s="222" t="s">
        <v>360</v>
      </c>
      <c r="C389" s="222"/>
      <c r="D389" s="222"/>
      <c r="E389" s="222"/>
      <c r="F389" s="222"/>
      <c r="G389" s="72" t="s">
        <v>28</v>
      </c>
      <c r="H389" s="99">
        <v>3.96</v>
      </c>
      <c r="I389" s="109"/>
      <c r="J389" s="90"/>
      <c r="K389" s="48"/>
    </row>
    <row r="390" spans="1:11" s="56" customFormat="1" ht="12" customHeight="1">
      <c r="A390" s="46">
        <v>101095</v>
      </c>
      <c r="B390" s="222" t="s">
        <v>361</v>
      </c>
      <c r="C390" s="222"/>
      <c r="D390" s="222"/>
      <c r="E390" s="222"/>
      <c r="F390" s="222"/>
      <c r="G390" s="72" t="s">
        <v>28</v>
      </c>
      <c r="H390" s="99">
        <v>0.4</v>
      </c>
      <c r="I390" s="109"/>
      <c r="J390" s="90"/>
      <c r="K390" s="48"/>
    </row>
    <row r="391" spans="1:11" s="56" customFormat="1" ht="12" customHeight="1">
      <c r="A391" s="46">
        <v>101096</v>
      </c>
      <c r="B391" s="222" t="s">
        <v>362</v>
      </c>
      <c r="C391" s="222"/>
      <c r="D391" s="222"/>
      <c r="E391" s="222"/>
      <c r="F391" s="222"/>
      <c r="G391" s="72" t="s">
        <v>16</v>
      </c>
      <c r="H391" s="99">
        <v>15.84</v>
      </c>
      <c r="I391" s="109"/>
      <c r="J391" s="90"/>
      <c r="K391" s="48"/>
    </row>
    <row r="392" spans="1:11" s="56" customFormat="1" ht="12" customHeight="1">
      <c r="A392" s="46">
        <v>101098</v>
      </c>
      <c r="B392" s="222" t="s">
        <v>363</v>
      </c>
      <c r="C392" s="222"/>
      <c r="D392" s="222"/>
      <c r="E392" s="222"/>
      <c r="F392" s="222"/>
      <c r="G392" s="72" t="s">
        <v>16</v>
      </c>
      <c r="H392" s="99">
        <v>3.96</v>
      </c>
      <c r="I392" s="109"/>
      <c r="J392" s="90"/>
      <c r="K392" s="48"/>
    </row>
    <row r="393" spans="1:11" s="56" customFormat="1" ht="12" customHeight="1">
      <c r="A393" s="46">
        <v>101094</v>
      </c>
      <c r="B393" s="222" t="s">
        <v>364</v>
      </c>
      <c r="C393" s="222"/>
      <c r="D393" s="222"/>
      <c r="E393" s="222"/>
      <c r="F393" s="222"/>
      <c r="G393" s="72" t="s">
        <v>28</v>
      </c>
      <c r="H393" s="99">
        <v>1.28</v>
      </c>
      <c r="I393" s="109"/>
      <c r="J393" s="90"/>
      <c r="K393" s="48"/>
    </row>
    <row r="394" spans="1:11" s="56" customFormat="1" ht="12" customHeight="1">
      <c r="A394" s="46">
        <v>101095</v>
      </c>
      <c r="B394" s="223" t="s">
        <v>475</v>
      </c>
      <c r="C394" s="222"/>
      <c r="D394" s="222"/>
      <c r="E394" s="222"/>
      <c r="F394" s="222"/>
      <c r="G394" s="72" t="s">
        <v>28</v>
      </c>
      <c r="H394" s="99">
        <v>0.13</v>
      </c>
      <c r="I394" s="109"/>
      <c r="J394" s="90"/>
      <c r="K394" s="48"/>
    </row>
    <row r="395" spans="1:11" s="56" customFormat="1" ht="12" customHeight="1">
      <c r="A395" s="46">
        <v>101096</v>
      </c>
      <c r="B395" s="222" t="s">
        <v>365</v>
      </c>
      <c r="C395" s="222"/>
      <c r="D395" s="222"/>
      <c r="E395" s="222"/>
      <c r="F395" s="222"/>
      <c r="G395" s="72" t="s">
        <v>16</v>
      </c>
      <c r="H395" s="99">
        <v>5.12</v>
      </c>
      <c r="I395" s="109"/>
      <c r="J395" s="90"/>
      <c r="K395" s="48"/>
    </row>
    <row r="396" spans="1:11" s="56" customFormat="1" ht="12" customHeight="1">
      <c r="A396" s="46">
        <v>101098</v>
      </c>
      <c r="B396" s="222" t="s">
        <v>366</v>
      </c>
      <c r="C396" s="222"/>
      <c r="D396" s="222"/>
      <c r="E396" s="222"/>
      <c r="F396" s="222"/>
      <c r="G396" s="72" t="s">
        <v>16</v>
      </c>
      <c r="H396" s="99">
        <v>1.28</v>
      </c>
      <c r="I396" s="109"/>
      <c r="J396" s="90"/>
      <c r="K396" s="48"/>
    </row>
    <row r="397" spans="1:11" s="56" customFormat="1" ht="12" customHeight="1">
      <c r="A397" s="46">
        <v>61801</v>
      </c>
      <c r="B397" s="222" t="s">
        <v>332</v>
      </c>
      <c r="C397" s="222"/>
      <c r="D397" s="222"/>
      <c r="E397" s="222"/>
      <c r="F397" s="222"/>
      <c r="G397" s="72" t="s">
        <v>8</v>
      </c>
      <c r="H397" s="99">
        <v>1</v>
      </c>
      <c r="I397" s="109"/>
      <c r="J397" s="90"/>
      <c r="K397" s="48"/>
    </row>
    <row r="398" spans="1:11" s="56" customFormat="1" ht="12" customHeight="1">
      <c r="A398" s="46">
        <v>62021</v>
      </c>
      <c r="B398" s="222" t="s">
        <v>367</v>
      </c>
      <c r="C398" s="222"/>
      <c r="D398" s="222"/>
      <c r="E398" s="222"/>
      <c r="F398" s="222"/>
      <c r="G398" s="72" t="s">
        <v>8</v>
      </c>
      <c r="H398" s="99">
        <v>1</v>
      </c>
      <c r="I398" s="109"/>
      <c r="J398" s="90"/>
      <c r="K398" s="48"/>
    </row>
    <row r="399" spans="1:11" s="56" customFormat="1" ht="12" customHeight="1">
      <c r="A399" s="151"/>
      <c r="B399" s="249"/>
      <c r="C399" s="249"/>
      <c r="D399" s="249"/>
      <c r="E399" s="249"/>
      <c r="F399" s="249"/>
      <c r="G399" s="219" t="s">
        <v>24</v>
      </c>
      <c r="H399" s="219"/>
      <c r="I399" s="230"/>
      <c r="J399" s="221"/>
      <c r="K399" s="48"/>
    </row>
    <row r="400" spans="1:11" s="56" customFormat="1" ht="12" customHeight="1">
      <c r="A400" s="120" t="s">
        <v>683</v>
      </c>
      <c r="B400" s="250" t="s">
        <v>369</v>
      </c>
      <c r="C400" s="250"/>
      <c r="D400" s="250"/>
      <c r="E400" s="250"/>
      <c r="F400" s="250"/>
      <c r="G400" s="107"/>
      <c r="H400" s="108"/>
      <c r="I400" s="138"/>
      <c r="J400" s="139"/>
      <c r="K400" s="48"/>
    </row>
    <row r="401" spans="1:11" s="56" customFormat="1" ht="12" customHeight="1">
      <c r="A401" s="100"/>
      <c r="B401" s="251" t="s">
        <v>370</v>
      </c>
      <c r="C401" s="251"/>
      <c r="D401" s="251"/>
      <c r="E401" s="251"/>
      <c r="F401" s="251"/>
      <c r="G401" s="72"/>
      <c r="H401" s="99"/>
      <c r="I401" s="104"/>
      <c r="J401" s="105"/>
      <c r="K401" s="48"/>
    </row>
    <row r="402" spans="1:11" s="56" customFormat="1" ht="12" customHeight="1">
      <c r="A402" s="100"/>
      <c r="B402" s="251" t="s">
        <v>371</v>
      </c>
      <c r="C402" s="251"/>
      <c r="D402" s="251"/>
      <c r="E402" s="251"/>
      <c r="F402" s="251"/>
      <c r="G402" s="72"/>
      <c r="H402" s="99"/>
      <c r="I402" s="104"/>
      <c r="J402" s="105"/>
      <c r="K402" s="48"/>
    </row>
    <row r="403" spans="1:11" s="56" customFormat="1" ht="12" customHeight="1">
      <c r="A403" s="46">
        <v>90699</v>
      </c>
      <c r="B403" s="222" t="s">
        <v>372</v>
      </c>
      <c r="C403" s="222"/>
      <c r="D403" s="222"/>
      <c r="E403" s="222"/>
      <c r="F403" s="222"/>
      <c r="G403" s="72" t="s">
        <v>8</v>
      </c>
      <c r="H403" s="99">
        <v>1</v>
      </c>
      <c r="I403" s="109"/>
      <c r="J403" s="90"/>
      <c r="K403" s="48"/>
    </row>
    <row r="404" spans="1:11" s="56" customFormat="1" ht="12" customHeight="1">
      <c r="A404" s="46">
        <v>90691</v>
      </c>
      <c r="B404" s="222" t="s">
        <v>373</v>
      </c>
      <c r="C404" s="222"/>
      <c r="D404" s="222"/>
      <c r="E404" s="222"/>
      <c r="F404" s="222"/>
      <c r="G404" s="72" t="s">
        <v>23</v>
      </c>
      <c r="H404" s="99">
        <v>6</v>
      </c>
      <c r="I404" s="109"/>
      <c r="J404" s="90"/>
      <c r="K404" s="48"/>
    </row>
    <row r="405" spans="1:11" s="56" customFormat="1" ht="12" customHeight="1">
      <c r="A405" s="46">
        <v>91114</v>
      </c>
      <c r="B405" s="222" t="s">
        <v>374</v>
      </c>
      <c r="C405" s="222"/>
      <c r="D405" s="222"/>
      <c r="E405" s="222"/>
      <c r="F405" s="222"/>
      <c r="G405" s="72" t="s">
        <v>8</v>
      </c>
      <c r="H405" s="99">
        <v>1</v>
      </c>
      <c r="I405" s="109"/>
      <c r="J405" s="90"/>
      <c r="K405" s="48"/>
    </row>
    <row r="406" spans="1:11" s="56" customFormat="1" ht="12" customHeight="1">
      <c r="A406" s="110"/>
      <c r="B406" s="224" t="s">
        <v>375</v>
      </c>
      <c r="C406" s="224"/>
      <c r="D406" s="224"/>
      <c r="E406" s="224"/>
      <c r="F406" s="224"/>
      <c r="G406" s="111"/>
      <c r="H406" s="112"/>
      <c r="I406" s="137"/>
      <c r="J406" s="131"/>
      <c r="K406" s="48"/>
    </row>
    <row r="407" spans="1:11" s="56" customFormat="1" ht="12" customHeight="1">
      <c r="A407" s="46">
        <v>91154</v>
      </c>
      <c r="B407" s="222" t="s">
        <v>376</v>
      </c>
      <c r="C407" s="222"/>
      <c r="D407" s="222"/>
      <c r="E407" s="222"/>
      <c r="F407" s="222"/>
      <c r="G407" s="72" t="s">
        <v>377</v>
      </c>
      <c r="H407" s="99">
        <v>15</v>
      </c>
      <c r="I407" s="109"/>
      <c r="J407" s="90"/>
      <c r="K407" s="48"/>
    </row>
    <row r="408" spans="1:11" s="56" customFormat="1" ht="12" customHeight="1">
      <c r="A408" s="46">
        <v>91153</v>
      </c>
      <c r="B408" s="222" t="s">
        <v>378</v>
      </c>
      <c r="C408" s="222"/>
      <c r="D408" s="222"/>
      <c r="E408" s="222"/>
      <c r="F408" s="222"/>
      <c r="G408" s="72" t="s">
        <v>377</v>
      </c>
      <c r="H408" s="99">
        <v>8</v>
      </c>
      <c r="I408" s="109"/>
      <c r="J408" s="90"/>
      <c r="K408" s="48"/>
    </row>
    <row r="409" spans="1:11" s="56" customFormat="1" ht="12" customHeight="1">
      <c r="A409" s="110"/>
      <c r="B409" s="224" t="s">
        <v>379</v>
      </c>
      <c r="C409" s="224"/>
      <c r="D409" s="224"/>
      <c r="E409" s="224"/>
      <c r="F409" s="224"/>
      <c r="G409" s="111"/>
      <c r="H409" s="112"/>
      <c r="I409" s="135"/>
      <c r="J409" s="136"/>
      <c r="K409" s="48"/>
    </row>
    <row r="410" spans="1:11" s="56" customFormat="1" ht="12" customHeight="1">
      <c r="A410" s="121" t="s">
        <v>476</v>
      </c>
      <c r="B410" s="223" t="s">
        <v>477</v>
      </c>
      <c r="C410" s="222"/>
      <c r="D410" s="222"/>
      <c r="E410" s="222"/>
      <c r="F410" s="222"/>
      <c r="G410" s="116" t="s">
        <v>8</v>
      </c>
      <c r="H410" s="99">
        <v>1</v>
      </c>
      <c r="I410" s="109"/>
      <c r="J410" s="90"/>
      <c r="K410" s="48">
        <v>4461.74</v>
      </c>
    </row>
    <row r="411" spans="1:11" s="56" customFormat="1" ht="12" customHeight="1">
      <c r="A411" s="121" t="s">
        <v>479</v>
      </c>
      <c r="B411" s="223" t="s">
        <v>478</v>
      </c>
      <c r="C411" s="222"/>
      <c r="D411" s="222"/>
      <c r="E411" s="222"/>
      <c r="F411" s="222"/>
      <c r="G411" s="116" t="s">
        <v>8</v>
      </c>
      <c r="H411" s="99">
        <v>4</v>
      </c>
      <c r="I411" s="109"/>
      <c r="J411" s="90"/>
      <c r="K411" s="48">
        <v>1313.37</v>
      </c>
    </row>
    <row r="412" spans="1:11" s="56" customFormat="1" ht="12" customHeight="1">
      <c r="A412" s="121" t="s">
        <v>481</v>
      </c>
      <c r="B412" s="223" t="s">
        <v>480</v>
      </c>
      <c r="C412" s="222"/>
      <c r="D412" s="222"/>
      <c r="E412" s="222"/>
      <c r="F412" s="222"/>
      <c r="G412" s="116" t="s">
        <v>8</v>
      </c>
      <c r="H412" s="99">
        <v>2</v>
      </c>
      <c r="I412" s="109"/>
      <c r="J412" s="90"/>
      <c r="K412" s="48">
        <v>1313.37</v>
      </c>
    </row>
    <row r="413" spans="1:11" s="56" customFormat="1" ht="12" customHeight="1">
      <c r="A413" s="110"/>
      <c r="B413" s="224" t="s">
        <v>380</v>
      </c>
      <c r="C413" s="224"/>
      <c r="D413" s="224"/>
      <c r="E413" s="224"/>
      <c r="F413" s="224"/>
      <c r="G413" s="111"/>
      <c r="H413" s="112"/>
      <c r="I413" s="135"/>
      <c r="J413" s="136"/>
      <c r="K413" s="48"/>
    </row>
    <row r="414" spans="1:11" s="56" customFormat="1" ht="12" customHeight="1">
      <c r="A414" s="46">
        <v>90510</v>
      </c>
      <c r="B414" s="222" t="s">
        <v>381</v>
      </c>
      <c r="C414" s="222"/>
      <c r="D414" s="222"/>
      <c r="E414" s="222"/>
      <c r="F414" s="222"/>
      <c r="G414" s="72" t="s">
        <v>8</v>
      </c>
      <c r="H414" s="99">
        <v>2</v>
      </c>
      <c r="I414" s="109"/>
      <c r="J414" s="90"/>
      <c r="K414" s="48"/>
    </row>
    <row r="415" spans="1:11" s="56" customFormat="1" ht="12" customHeight="1">
      <c r="A415" s="46">
        <v>90519</v>
      </c>
      <c r="B415" s="222" t="s">
        <v>382</v>
      </c>
      <c r="C415" s="222"/>
      <c r="D415" s="222"/>
      <c r="E415" s="222"/>
      <c r="F415" s="222"/>
      <c r="G415" s="72" t="s">
        <v>8</v>
      </c>
      <c r="H415" s="99">
        <v>2</v>
      </c>
      <c r="I415" s="109"/>
      <c r="J415" s="90"/>
      <c r="K415" s="48"/>
    </row>
    <row r="416" spans="1:11" s="56" customFormat="1" ht="12" customHeight="1">
      <c r="A416" s="110"/>
      <c r="B416" s="224" t="s">
        <v>383</v>
      </c>
      <c r="C416" s="224"/>
      <c r="D416" s="224"/>
      <c r="E416" s="224"/>
      <c r="F416" s="224"/>
      <c r="G416" s="111"/>
      <c r="H416" s="112"/>
      <c r="I416" s="135"/>
      <c r="J416" s="136"/>
      <c r="K416" s="48"/>
    </row>
    <row r="417" spans="1:11" s="56" customFormat="1" ht="12" customHeight="1">
      <c r="A417" s="46">
        <v>90211</v>
      </c>
      <c r="B417" s="222" t="s">
        <v>384</v>
      </c>
      <c r="C417" s="222"/>
      <c r="D417" s="222"/>
      <c r="E417" s="222"/>
      <c r="F417" s="222"/>
      <c r="G417" s="72" t="s">
        <v>23</v>
      </c>
      <c r="H417" s="99">
        <v>160</v>
      </c>
      <c r="I417" s="109"/>
      <c r="J417" s="90"/>
      <c r="K417" s="48"/>
    </row>
    <row r="418" spans="1:11" s="56" customFormat="1" ht="12" customHeight="1">
      <c r="A418" s="46">
        <v>90255</v>
      </c>
      <c r="B418" s="222" t="s">
        <v>385</v>
      </c>
      <c r="C418" s="222"/>
      <c r="D418" s="222"/>
      <c r="E418" s="222"/>
      <c r="F418" s="222"/>
      <c r="G418" s="72" t="s">
        <v>23</v>
      </c>
      <c r="H418" s="99">
        <v>1250</v>
      </c>
      <c r="I418" s="109"/>
      <c r="J418" s="90"/>
      <c r="K418" s="48"/>
    </row>
    <row r="419" spans="1:11" s="56" customFormat="1" ht="12" customHeight="1">
      <c r="A419" s="46">
        <v>91857</v>
      </c>
      <c r="B419" s="222" t="s">
        <v>386</v>
      </c>
      <c r="C419" s="222"/>
      <c r="D419" s="222"/>
      <c r="E419" s="222"/>
      <c r="F419" s="222"/>
      <c r="G419" s="72" t="s">
        <v>23</v>
      </c>
      <c r="H419" s="99">
        <v>200</v>
      </c>
      <c r="I419" s="109"/>
      <c r="J419" s="90"/>
      <c r="K419" s="48"/>
    </row>
    <row r="420" spans="1:11" s="56" customFormat="1" ht="12" customHeight="1">
      <c r="A420" s="46">
        <v>51641</v>
      </c>
      <c r="B420" s="222" t="s">
        <v>387</v>
      </c>
      <c r="C420" s="222"/>
      <c r="D420" s="222"/>
      <c r="E420" s="222"/>
      <c r="F420" s="222"/>
      <c r="G420" s="72" t="s">
        <v>23</v>
      </c>
      <c r="H420" s="99">
        <v>75</v>
      </c>
      <c r="I420" s="109"/>
      <c r="J420" s="90"/>
      <c r="K420" s="48"/>
    </row>
    <row r="421" spans="1:11" s="56" customFormat="1" ht="12" customHeight="1">
      <c r="A421" s="46">
        <v>90253</v>
      </c>
      <c r="B421" s="222" t="s">
        <v>388</v>
      </c>
      <c r="C421" s="222"/>
      <c r="D421" s="222"/>
      <c r="E421" s="222"/>
      <c r="F421" s="222"/>
      <c r="G421" s="72" t="s">
        <v>23</v>
      </c>
      <c r="H421" s="99">
        <v>85</v>
      </c>
      <c r="I421" s="109"/>
      <c r="J421" s="90"/>
      <c r="K421" s="48"/>
    </row>
    <row r="422" spans="1:11" s="56" customFormat="1" ht="12" customHeight="1">
      <c r="A422" s="46">
        <v>90251</v>
      </c>
      <c r="B422" s="222" t="s">
        <v>389</v>
      </c>
      <c r="C422" s="222"/>
      <c r="D422" s="222"/>
      <c r="E422" s="222"/>
      <c r="F422" s="222"/>
      <c r="G422" s="72" t="s">
        <v>23</v>
      </c>
      <c r="H422" s="99">
        <v>60</v>
      </c>
      <c r="I422" s="109"/>
      <c r="J422" s="90"/>
      <c r="K422" s="48"/>
    </row>
    <row r="423" spans="1:11" s="56" customFormat="1" ht="12" customHeight="1">
      <c r="A423" s="46">
        <v>90252</v>
      </c>
      <c r="B423" s="222" t="s">
        <v>390</v>
      </c>
      <c r="C423" s="222"/>
      <c r="D423" s="222"/>
      <c r="E423" s="222"/>
      <c r="F423" s="222"/>
      <c r="G423" s="72" t="s">
        <v>23</v>
      </c>
      <c r="H423" s="99">
        <v>60</v>
      </c>
      <c r="I423" s="109"/>
      <c r="J423" s="90"/>
      <c r="K423" s="48"/>
    </row>
    <row r="424" spans="1:11" s="56" customFormat="1" ht="12" customHeight="1">
      <c r="A424" s="46">
        <v>51649</v>
      </c>
      <c r="B424" s="222" t="s">
        <v>391</v>
      </c>
      <c r="C424" s="222"/>
      <c r="D424" s="222"/>
      <c r="E424" s="222"/>
      <c r="F424" s="222"/>
      <c r="G424" s="72" t="s">
        <v>23</v>
      </c>
      <c r="H424" s="99">
        <v>200</v>
      </c>
      <c r="I424" s="109"/>
      <c r="J424" s="90"/>
      <c r="K424" s="48"/>
    </row>
    <row r="425" spans="1:11" s="56" customFormat="1" ht="12" customHeight="1">
      <c r="A425" s="46">
        <v>52471</v>
      </c>
      <c r="B425" s="222" t="s">
        <v>392</v>
      </c>
      <c r="C425" s="222"/>
      <c r="D425" s="222"/>
      <c r="E425" s="222"/>
      <c r="F425" s="222"/>
      <c r="G425" s="72" t="s">
        <v>23</v>
      </c>
      <c r="H425" s="99">
        <v>180</v>
      </c>
      <c r="I425" s="109"/>
      <c r="J425" s="90"/>
      <c r="K425" s="48"/>
    </row>
    <row r="426" spans="1:11" s="56" customFormat="1" ht="12" customHeight="1">
      <c r="A426" s="46" t="s">
        <v>393</v>
      </c>
      <c r="B426" s="222" t="s">
        <v>394</v>
      </c>
      <c r="C426" s="222"/>
      <c r="D426" s="222"/>
      <c r="E426" s="222"/>
      <c r="F426" s="222"/>
      <c r="G426" s="72" t="s">
        <v>8</v>
      </c>
      <c r="H426" s="99">
        <v>800</v>
      </c>
      <c r="I426" s="109"/>
      <c r="J426" s="90"/>
      <c r="K426" s="48"/>
    </row>
    <row r="427" spans="1:11" s="56" customFormat="1" ht="12" customHeight="1">
      <c r="A427" s="46" t="s">
        <v>395</v>
      </c>
      <c r="B427" s="222" t="s">
        <v>396</v>
      </c>
      <c r="C427" s="222"/>
      <c r="D427" s="222"/>
      <c r="E427" s="222"/>
      <c r="F427" s="222"/>
      <c r="G427" s="72" t="s">
        <v>8</v>
      </c>
      <c r="H427" s="99">
        <v>120</v>
      </c>
      <c r="I427" s="109"/>
      <c r="J427" s="90"/>
      <c r="K427" s="48"/>
    </row>
    <row r="428" spans="1:11" s="56" customFormat="1" ht="12" customHeight="1">
      <c r="A428" s="151"/>
      <c r="B428" s="249"/>
      <c r="C428" s="249"/>
      <c r="D428" s="249"/>
      <c r="E428" s="249"/>
      <c r="F428" s="249"/>
      <c r="G428" s="219" t="s">
        <v>24</v>
      </c>
      <c r="H428" s="219"/>
      <c r="I428" s="230"/>
      <c r="J428" s="221"/>
      <c r="K428" s="48"/>
    </row>
    <row r="429" spans="1:11" s="56" customFormat="1" ht="12" customHeight="1">
      <c r="A429" s="199" t="s">
        <v>684</v>
      </c>
      <c r="B429" s="247" t="s">
        <v>398</v>
      </c>
      <c r="C429" s="247"/>
      <c r="D429" s="247"/>
      <c r="E429" s="247"/>
      <c r="F429" s="247"/>
      <c r="G429" s="107"/>
      <c r="H429" s="95"/>
      <c r="I429" s="134"/>
      <c r="J429" s="129"/>
      <c r="K429" s="48"/>
    </row>
    <row r="430" spans="1:11" s="56" customFormat="1" ht="12" customHeight="1">
      <c r="A430" s="46"/>
      <c r="B430" s="248" t="s">
        <v>399</v>
      </c>
      <c r="C430" s="248"/>
      <c r="D430" s="248"/>
      <c r="E430" s="248"/>
      <c r="F430" s="248"/>
      <c r="G430" s="72"/>
      <c r="H430" s="99"/>
      <c r="I430" s="109"/>
      <c r="J430" s="90"/>
      <c r="K430" s="48"/>
    </row>
    <row r="431" spans="1:11" s="56" customFormat="1" ht="12" customHeight="1">
      <c r="A431" s="100"/>
      <c r="B431" s="248" t="s">
        <v>400</v>
      </c>
      <c r="C431" s="248"/>
      <c r="D431" s="248"/>
      <c r="E431" s="248"/>
      <c r="F431" s="248"/>
      <c r="G431" s="72"/>
      <c r="H431" s="99"/>
      <c r="I431" s="109"/>
      <c r="J431" s="90"/>
      <c r="K431" s="48"/>
    </row>
    <row r="432" spans="1:11" s="56" customFormat="1" ht="12" customHeight="1">
      <c r="A432" s="46">
        <v>90321</v>
      </c>
      <c r="B432" s="222" t="s">
        <v>401</v>
      </c>
      <c r="C432" s="248"/>
      <c r="D432" s="248"/>
      <c r="E432" s="248"/>
      <c r="F432" s="248"/>
      <c r="G432" s="74" t="s">
        <v>23</v>
      </c>
      <c r="H432" s="88">
        <v>7200</v>
      </c>
      <c r="I432" s="89"/>
      <c r="J432" s="90"/>
      <c r="K432" s="48"/>
    </row>
    <row r="433" spans="1:11" s="56" customFormat="1" ht="12" customHeight="1">
      <c r="A433" s="46" t="s">
        <v>402</v>
      </c>
      <c r="B433" s="222" t="s">
        <v>403</v>
      </c>
      <c r="C433" s="222"/>
      <c r="D433" s="222"/>
      <c r="E433" s="222"/>
      <c r="F433" s="222"/>
      <c r="G433" s="74" t="s">
        <v>23</v>
      </c>
      <c r="H433" s="88">
        <v>750</v>
      </c>
      <c r="I433" s="89"/>
      <c r="J433" s="90"/>
      <c r="K433" s="48"/>
    </row>
    <row r="434" spans="1:11" s="56" customFormat="1" ht="12" customHeight="1">
      <c r="A434" s="46">
        <v>90323</v>
      </c>
      <c r="B434" s="222" t="s">
        <v>404</v>
      </c>
      <c r="C434" s="222"/>
      <c r="D434" s="222"/>
      <c r="E434" s="222"/>
      <c r="F434" s="222"/>
      <c r="G434" s="74" t="s">
        <v>23</v>
      </c>
      <c r="H434" s="88">
        <v>300</v>
      </c>
      <c r="I434" s="89"/>
      <c r="J434" s="90"/>
      <c r="K434" s="48"/>
    </row>
    <row r="435" spans="1:11" s="56" customFormat="1" ht="12" customHeight="1">
      <c r="A435" s="46"/>
      <c r="B435" s="248" t="s">
        <v>405</v>
      </c>
      <c r="C435" s="248"/>
      <c r="D435" s="248"/>
      <c r="E435" s="248"/>
      <c r="F435" s="248"/>
      <c r="G435" s="74"/>
      <c r="H435" s="88"/>
      <c r="I435" s="89"/>
      <c r="J435" s="90"/>
      <c r="K435" s="48"/>
    </row>
    <row r="436" spans="1:11" s="56" customFormat="1" ht="12" customHeight="1">
      <c r="A436" s="46"/>
      <c r="B436" s="248" t="s">
        <v>406</v>
      </c>
      <c r="C436" s="248"/>
      <c r="D436" s="248"/>
      <c r="E436" s="248"/>
      <c r="F436" s="248"/>
      <c r="G436" s="74"/>
      <c r="H436" s="88"/>
      <c r="I436" s="89"/>
      <c r="J436" s="90"/>
      <c r="K436" s="48"/>
    </row>
    <row r="437" spans="1:11" s="56" customFormat="1" ht="12" customHeight="1">
      <c r="A437" s="46">
        <v>90331</v>
      </c>
      <c r="B437" s="222" t="s">
        <v>407</v>
      </c>
      <c r="C437" s="222"/>
      <c r="D437" s="222"/>
      <c r="E437" s="222"/>
      <c r="F437" s="222"/>
      <c r="G437" s="74" t="s">
        <v>23</v>
      </c>
      <c r="H437" s="88">
        <v>400</v>
      </c>
      <c r="I437" s="89"/>
      <c r="J437" s="90"/>
      <c r="K437" s="48"/>
    </row>
    <row r="438" spans="1:11" s="56" customFormat="1" ht="12" customHeight="1">
      <c r="A438" s="46">
        <v>90332</v>
      </c>
      <c r="B438" s="222" t="s">
        <v>408</v>
      </c>
      <c r="C438" s="222"/>
      <c r="D438" s="222"/>
      <c r="E438" s="222"/>
      <c r="F438" s="222"/>
      <c r="G438" s="72" t="s">
        <v>23</v>
      </c>
      <c r="H438" s="88">
        <v>100</v>
      </c>
      <c r="I438" s="89"/>
      <c r="J438" s="90"/>
      <c r="K438" s="48"/>
    </row>
    <row r="439" spans="1:11" s="56" customFormat="1" ht="12" customHeight="1">
      <c r="A439" s="46">
        <v>90333</v>
      </c>
      <c r="B439" s="243" t="s">
        <v>409</v>
      </c>
      <c r="C439" s="243"/>
      <c r="D439" s="243"/>
      <c r="E439" s="243"/>
      <c r="F439" s="243"/>
      <c r="G439" s="122" t="s">
        <v>23</v>
      </c>
      <c r="H439" s="88">
        <v>500</v>
      </c>
      <c r="I439" s="89"/>
      <c r="J439" s="90"/>
      <c r="K439" s="48"/>
    </row>
    <row r="440" spans="1:11" s="56" customFormat="1" ht="12" customHeight="1">
      <c r="A440" s="46">
        <v>90334</v>
      </c>
      <c r="B440" s="243" t="s">
        <v>410</v>
      </c>
      <c r="C440" s="243"/>
      <c r="D440" s="243"/>
      <c r="E440" s="243"/>
      <c r="F440" s="243"/>
      <c r="G440" s="122" t="s">
        <v>23</v>
      </c>
      <c r="H440" s="88">
        <v>25</v>
      </c>
      <c r="I440" s="89"/>
      <c r="J440" s="90"/>
      <c r="K440" s="48"/>
    </row>
    <row r="441" spans="1:11" s="56" customFormat="1" ht="12" customHeight="1">
      <c r="A441" s="46">
        <v>90335</v>
      </c>
      <c r="B441" s="243" t="s">
        <v>411</v>
      </c>
      <c r="C441" s="243"/>
      <c r="D441" s="243"/>
      <c r="E441" s="243"/>
      <c r="F441" s="243"/>
      <c r="G441" s="122" t="s">
        <v>23</v>
      </c>
      <c r="H441" s="88">
        <v>125</v>
      </c>
      <c r="I441" s="89"/>
      <c r="J441" s="90"/>
      <c r="K441" s="48"/>
    </row>
    <row r="442" spans="1:11" s="56" customFormat="1" ht="12" customHeight="1">
      <c r="A442" s="46">
        <v>90336</v>
      </c>
      <c r="B442" s="243" t="s">
        <v>412</v>
      </c>
      <c r="C442" s="243"/>
      <c r="D442" s="243"/>
      <c r="E442" s="243"/>
      <c r="F442" s="243"/>
      <c r="G442" s="122" t="s">
        <v>23</v>
      </c>
      <c r="H442" s="88">
        <v>130</v>
      </c>
      <c r="I442" s="89"/>
      <c r="J442" s="90"/>
      <c r="K442" s="48"/>
    </row>
    <row r="443" spans="1:11" s="56" customFormat="1" ht="12" customHeight="1">
      <c r="A443" s="46">
        <v>90376</v>
      </c>
      <c r="B443" s="246" t="s">
        <v>413</v>
      </c>
      <c r="C443" s="246"/>
      <c r="D443" s="246"/>
      <c r="E443" s="246"/>
      <c r="F443" s="246"/>
      <c r="G443" s="122"/>
      <c r="H443" s="88"/>
      <c r="I443" s="89"/>
      <c r="J443" s="90"/>
      <c r="K443" s="48"/>
    </row>
    <row r="444" spans="1:11" s="56" customFormat="1" ht="12" customHeight="1">
      <c r="A444" s="123"/>
      <c r="B444" s="246" t="s">
        <v>414</v>
      </c>
      <c r="C444" s="246"/>
      <c r="D444" s="246"/>
      <c r="E444" s="246"/>
      <c r="F444" s="246"/>
      <c r="G444" s="122"/>
      <c r="H444" s="88"/>
      <c r="I444" s="89"/>
      <c r="J444" s="90"/>
      <c r="K444" s="48"/>
    </row>
    <row r="445" spans="1:11" s="56" customFormat="1" ht="12" customHeight="1">
      <c r="A445" s="46">
        <v>90380</v>
      </c>
      <c r="B445" s="243" t="s">
        <v>415</v>
      </c>
      <c r="C445" s="243"/>
      <c r="D445" s="243"/>
      <c r="E445" s="243"/>
      <c r="F445" s="243"/>
      <c r="G445" s="122" t="s">
        <v>23</v>
      </c>
      <c r="H445" s="88">
        <v>50</v>
      </c>
      <c r="I445" s="89"/>
      <c r="J445" s="90"/>
      <c r="K445" s="48"/>
    </row>
    <row r="446" spans="1:11" s="56" customFormat="1" ht="12" customHeight="1">
      <c r="A446" s="46">
        <v>90376</v>
      </c>
      <c r="B446" s="243" t="s">
        <v>416</v>
      </c>
      <c r="C446" s="243"/>
      <c r="D446" s="243"/>
      <c r="E446" s="243"/>
      <c r="F446" s="243"/>
      <c r="G446" s="122" t="s">
        <v>23</v>
      </c>
      <c r="H446" s="88">
        <v>60</v>
      </c>
      <c r="I446" s="89"/>
      <c r="J446" s="90"/>
      <c r="K446" s="48"/>
    </row>
    <row r="447" spans="1:11" s="56" customFormat="1" ht="12" customHeight="1">
      <c r="A447" s="203"/>
      <c r="B447" s="228" t="s">
        <v>417</v>
      </c>
      <c r="C447" s="228"/>
      <c r="D447" s="228"/>
      <c r="E447" s="228"/>
      <c r="F447" s="228"/>
      <c r="G447" s="111"/>
      <c r="H447" s="96"/>
      <c r="I447" s="130"/>
      <c r="J447" s="131"/>
      <c r="K447" s="48"/>
    </row>
    <row r="448" spans="1:11" s="56" customFormat="1" ht="12" customHeight="1">
      <c r="A448" s="46">
        <v>90529</v>
      </c>
      <c r="B448" s="243" t="s">
        <v>418</v>
      </c>
      <c r="C448" s="243"/>
      <c r="D448" s="243"/>
      <c r="E448" s="243"/>
      <c r="F448" s="243"/>
      <c r="G448" s="74" t="s">
        <v>8</v>
      </c>
      <c r="H448" s="88">
        <v>42</v>
      </c>
      <c r="I448" s="89"/>
      <c r="J448" s="90"/>
      <c r="K448" s="48"/>
    </row>
    <row r="449" spans="1:11" s="56" customFormat="1" ht="12" customHeight="1">
      <c r="A449" s="46">
        <v>90545</v>
      </c>
      <c r="B449" s="243" t="s">
        <v>419</v>
      </c>
      <c r="C449" s="243"/>
      <c r="D449" s="243"/>
      <c r="E449" s="243"/>
      <c r="F449" s="243"/>
      <c r="G449" s="74" t="s">
        <v>8</v>
      </c>
      <c r="H449" s="88">
        <v>3</v>
      </c>
      <c r="I449" s="124"/>
      <c r="J449" s="90"/>
      <c r="K449" s="75"/>
    </row>
    <row r="450" spans="1:11" s="56" customFormat="1" ht="12" customHeight="1">
      <c r="A450" s="46">
        <v>90527</v>
      </c>
      <c r="B450" s="243" t="s">
        <v>420</v>
      </c>
      <c r="C450" s="243"/>
      <c r="D450" s="243"/>
      <c r="E450" s="243"/>
      <c r="F450" s="243"/>
      <c r="G450" s="74" t="s">
        <v>8</v>
      </c>
      <c r="H450" s="88">
        <v>150</v>
      </c>
      <c r="I450" s="125"/>
      <c r="J450" s="90"/>
      <c r="K450" s="75"/>
    </row>
    <row r="451" spans="1:11" s="56" customFormat="1" ht="12" customHeight="1">
      <c r="A451" s="46">
        <v>90522</v>
      </c>
      <c r="B451" s="243" t="s">
        <v>421</v>
      </c>
      <c r="C451" s="243"/>
      <c r="D451" s="243"/>
      <c r="E451" s="243"/>
      <c r="F451" s="243"/>
      <c r="G451" s="74" t="s">
        <v>8</v>
      </c>
      <c r="H451" s="88">
        <v>300</v>
      </c>
      <c r="I451" s="125"/>
      <c r="J451" s="90"/>
      <c r="K451" s="75"/>
    </row>
    <row r="452" spans="1:11" s="56" customFormat="1" ht="12" customHeight="1">
      <c r="A452" s="46">
        <v>90560</v>
      </c>
      <c r="B452" s="243" t="s">
        <v>422</v>
      </c>
      <c r="C452" s="243"/>
      <c r="D452" s="243"/>
      <c r="E452" s="243"/>
      <c r="F452" s="243"/>
      <c r="G452" s="74" t="s">
        <v>16</v>
      </c>
      <c r="H452" s="88">
        <v>0.32</v>
      </c>
      <c r="I452" s="124"/>
      <c r="J452" s="90"/>
      <c r="K452" s="75"/>
    </row>
    <row r="453" spans="1:11" s="56" customFormat="1" ht="12" customHeight="1">
      <c r="A453" s="80">
        <v>90560</v>
      </c>
      <c r="B453" s="244" t="s">
        <v>423</v>
      </c>
      <c r="C453" s="244"/>
      <c r="D453" s="244"/>
      <c r="E453" s="244"/>
      <c r="F453" s="244"/>
      <c r="G453" s="73" t="s">
        <v>16</v>
      </c>
      <c r="H453" s="96">
        <v>0.64</v>
      </c>
      <c r="I453" s="204"/>
      <c r="J453" s="131"/>
      <c r="K453" s="75"/>
    </row>
    <row r="454" spans="1:11" s="56" customFormat="1" ht="12" customHeight="1">
      <c r="A454" s="203"/>
      <c r="B454" s="245" t="s">
        <v>424</v>
      </c>
      <c r="C454" s="245"/>
      <c r="D454" s="245"/>
      <c r="E454" s="245"/>
      <c r="F454" s="245"/>
      <c r="G454" s="204"/>
      <c r="H454" s="204"/>
      <c r="I454" s="204"/>
      <c r="J454" s="131"/>
      <c r="K454" s="75"/>
    </row>
    <row r="455" spans="1:11" s="56" customFormat="1" ht="12" customHeight="1">
      <c r="A455" s="46">
        <v>90662</v>
      </c>
      <c r="B455" s="243" t="s">
        <v>425</v>
      </c>
      <c r="C455" s="243"/>
      <c r="D455" s="243"/>
      <c r="E455" s="243"/>
      <c r="F455" s="243"/>
      <c r="G455" s="74" t="s">
        <v>8</v>
      </c>
      <c r="H455" s="88">
        <v>5</v>
      </c>
      <c r="I455" s="124"/>
      <c r="J455" s="90"/>
      <c r="K455" s="75"/>
    </row>
    <row r="456" spans="1:11" s="56" customFormat="1" ht="12" customHeight="1">
      <c r="A456" s="46">
        <v>90440</v>
      </c>
      <c r="B456" s="243" t="s">
        <v>426</v>
      </c>
      <c r="C456" s="243"/>
      <c r="D456" s="243"/>
      <c r="E456" s="243"/>
      <c r="F456" s="243"/>
      <c r="G456" s="74" t="s">
        <v>8</v>
      </c>
      <c r="H456" s="88">
        <v>1</v>
      </c>
      <c r="I456" s="124"/>
      <c r="J456" s="90"/>
      <c r="K456" s="75"/>
    </row>
    <row r="457" spans="1:11" s="56" customFormat="1" ht="12" customHeight="1">
      <c r="A457" s="46">
        <v>90430</v>
      </c>
      <c r="B457" s="243" t="s">
        <v>427</v>
      </c>
      <c r="C457" s="243"/>
      <c r="D457" s="243"/>
      <c r="E457" s="243"/>
      <c r="F457" s="243"/>
      <c r="G457" s="74" t="s">
        <v>8</v>
      </c>
      <c r="H457" s="88">
        <v>3</v>
      </c>
      <c r="I457" s="125"/>
      <c r="J457" s="90"/>
      <c r="K457" s="75"/>
    </row>
    <row r="458" spans="1:11" s="56" customFormat="1" ht="12" customHeight="1">
      <c r="A458" s="46">
        <v>100390</v>
      </c>
      <c r="B458" s="243" t="s">
        <v>428</v>
      </c>
      <c r="C458" s="243"/>
      <c r="D458" s="243"/>
      <c r="E458" s="243"/>
      <c r="F458" s="243"/>
      <c r="G458" s="74" t="s">
        <v>8</v>
      </c>
      <c r="H458" s="88">
        <v>2</v>
      </c>
      <c r="I458" s="124"/>
      <c r="J458" s="90"/>
      <c r="K458" s="75"/>
    </row>
    <row r="459" spans="1:11" s="56" customFormat="1" ht="12" customHeight="1">
      <c r="A459" s="46">
        <v>90402</v>
      </c>
      <c r="B459" s="243" t="s">
        <v>429</v>
      </c>
      <c r="C459" s="243"/>
      <c r="D459" s="243"/>
      <c r="E459" s="243"/>
      <c r="F459" s="243"/>
      <c r="G459" s="74" t="s">
        <v>8</v>
      </c>
      <c r="H459" s="88">
        <v>3</v>
      </c>
      <c r="I459" s="124"/>
      <c r="J459" s="90"/>
      <c r="K459" s="75"/>
    </row>
    <row r="460" spans="1:11" s="56" customFormat="1" ht="12" customHeight="1">
      <c r="A460" s="205">
        <v>90403</v>
      </c>
      <c r="B460" s="244" t="s">
        <v>430</v>
      </c>
      <c r="C460" s="244"/>
      <c r="D460" s="244"/>
      <c r="E460" s="244"/>
      <c r="F460" s="244"/>
      <c r="G460" s="73" t="s">
        <v>8</v>
      </c>
      <c r="H460" s="96">
        <v>2</v>
      </c>
      <c r="I460" s="204"/>
      <c r="J460" s="131"/>
      <c r="K460" s="75"/>
    </row>
    <row r="461" spans="1:11" s="56" customFormat="1" ht="12" customHeight="1">
      <c r="A461" s="203"/>
      <c r="B461" s="228" t="s">
        <v>431</v>
      </c>
      <c r="C461" s="228"/>
      <c r="D461" s="228"/>
      <c r="E461" s="228"/>
      <c r="F461" s="228"/>
      <c r="G461" s="111"/>
      <c r="H461" s="96"/>
      <c r="I461" s="143"/>
      <c r="J461" s="206"/>
      <c r="K461" s="48"/>
    </row>
    <row r="462" spans="1:11" s="56" customFormat="1" ht="12" customHeight="1">
      <c r="A462" s="46">
        <v>90810</v>
      </c>
      <c r="B462" s="222" t="s">
        <v>432</v>
      </c>
      <c r="C462" s="222"/>
      <c r="D462" s="222"/>
      <c r="E462" s="222"/>
      <c r="F462" s="222"/>
      <c r="G462" s="74" t="s">
        <v>8</v>
      </c>
      <c r="H462" s="88">
        <v>53</v>
      </c>
      <c r="I462" s="91"/>
      <c r="J462" s="90"/>
      <c r="K462" s="48"/>
    </row>
    <row r="463" spans="1:11" s="56" customFormat="1" ht="12" customHeight="1">
      <c r="A463" s="46">
        <v>90812</v>
      </c>
      <c r="B463" s="222" t="s">
        <v>433</v>
      </c>
      <c r="C463" s="222"/>
      <c r="D463" s="222"/>
      <c r="E463" s="222"/>
      <c r="F463" s="222"/>
      <c r="G463" s="74" t="s">
        <v>8</v>
      </c>
      <c r="H463" s="88">
        <v>28</v>
      </c>
      <c r="I463" s="89"/>
      <c r="J463" s="90"/>
      <c r="K463" s="48"/>
    </row>
    <row r="464" spans="1:11" s="56" customFormat="1" ht="12" customHeight="1">
      <c r="A464" s="46">
        <v>90814</v>
      </c>
      <c r="B464" s="222" t="s">
        <v>434</v>
      </c>
      <c r="C464" s="222"/>
      <c r="D464" s="222"/>
      <c r="E464" s="222"/>
      <c r="F464" s="222"/>
      <c r="G464" s="74" t="s">
        <v>8</v>
      </c>
      <c r="H464" s="88">
        <v>1</v>
      </c>
      <c r="I464" s="89"/>
      <c r="J464" s="90"/>
      <c r="K464" s="48"/>
    </row>
    <row r="465" spans="1:11" s="56" customFormat="1" ht="12" customHeight="1">
      <c r="A465" s="46">
        <v>90815</v>
      </c>
      <c r="B465" s="222" t="s">
        <v>435</v>
      </c>
      <c r="C465" s="222"/>
      <c r="D465" s="222"/>
      <c r="E465" s="222"/>
      <c r="F465" s="222"/>
      <c r="G465" s="74" t="s">
        <v>8</v>
      </c>
      <c r="H465" s="88">
        <v>2</v>
      </c>
      <c r="I465" s="89"/>
      <c r="J465" s="90"/>
      <c r="K465" s="48"/>
    </row>
    <row r="466" spans="1:11" s="56" customFormat="1" ht="12" customHeight="1">
      <c r="A466" s="46">
        <v>90817</v>
      </c>
      <c r="B466" s="222" t="s">
        <v>436</v>
      </c>
      <c r="C466" s="222"/>
      <c r="D466" s="222"/>
      <c r="E466" s="222"/>
      <c r="F466" s="222"/>
      <c r="G466" s="74" t="s">
        <v>8</v>
      </c>
      <c r="H466" s="88">
        <v>1</v>
      </c>
      <c r="I466" s="89"/>
      <c r="J466" s="90"/>
      <c r="K466" s="48"/>
    </row>
    <row r="467" spans="1:11" s="56" customFormat="1" ht="12" customHeight="1">
      <c r="A467" s="46">
        <v>90846</v>
      </c>
      <c r="B467" s="222" t="s">
        <v>437</v>
      </c>
      <c r="C467" s="222"/>
      <c r="D467" s="222"/>
      <c r="E467" s="222"/>
      <c r="F467" s="222"/>
      <c r="G467" s="74" t="s">
        <v>8</v>
      </c>
      <c r="H467" s="88">
        <v>2</v>
      </c>
      <c r="I467" s="89"/>
      <c r="J467" s="90"/>
      <c r="K467" s="48"/>
    </row>
    <row r="468" spans="1:11" s="56" customFormat="1" ht="12" customHeight="1">
      <c r="A468" s="46">
        <v>90846</v>
      </c>
      <c r="B468" s="222" t="s">
        <v>438</v>
      </c>
      <c r="C468" s="222"/>
      <c r="D468" s="222"/>
      <c r="E468" s="222"/>
      <c r="F468" s="222"/>
      <c r="G468" s="74" t="s">
        <v>8</v>
      </c>
      <c r="H468" s="88">
        <v>1</v>
      </c>
      <c r="I468" s="89"/>
      <c r="J468" s="90"/>
      <c r="K468" s="48"/>
    </row>
    <row r="469" spans="1:11" s="56" customFormat="1" ht="12" customHeight="1">
      <c r="A469" s="46">
        <v>90846</v>
      </c>
      <c r="B469" s="222" t="s">
        <v>439</v>
      </c>
      <c r="C469" s="222"/>
      <c r="D469" s="222"/>
      <c r="E469" s="222"/>
      <c r="F469" s="222"/>
      <c r="G469" s="74" t="s">
        <v>8</v>
      </c>
      <c r="H469" s="88">
        <v>2</v>
      </c>
      <c r="I469" s="89"/>
      <c r="J469" s="90"/>
      <c r="K469" s="48"/>
    </row>
    <row r="470" spans="1:11" s="56" customFormat="1" ht="12" customHeight="1">
      <c r="A470" s="46">
        <v>90847</v>
      </c>
      <c r="B470" s="222" t="s">
        <v>440</v>
      </c>
      <c r="C470" s="222"/>
      <c r="D470" s="222"/>
      <c r="E470" s="222"/>
      <c r="F470" s="222"/>
      <c r="G470" s="74" t="s">
        <v>8</v>
      </c>
      <c r="H470" s="88">
        <v>2</v>
      </c>
      <c r="I470" s="89"/>
      <c r="J470" s="90"/>
      <c r="K470" s="47"/>
    </row>
    <row r="471" spans="1:11" s="56" customFormat="1" ht="12" customHeight="1">
      <c r="A471" s="46">
        <v>90847</v>
      </c>
      <c r="B471" s="222" t="s">
        <v>441</v>
      </c>
      <c r="C471" s="222"/>
      <c r="D471" s="222"/>
      <c r="E471" s="222"/>
      <c r="F471" s="222"/>
      <c r="G471" s="74" t="s">
        <v>8</v>
      </c>
      <c r="H471" s="88">
        <v>1</v>
      </c>
      <c r="I471" s="89"/>
      <c r="J471" s="90"/>
      <c r="K471" s="48"/>
    </row>
    <row r="472" spans="1:11" s="56" customFormat="1" ht="12" customHeight="1">
      <c r="A472" s="46">
        <v>90468</v>
      </c>
      <c r="B472" s="222" t="s">
        <v>442</v>
      </c>
      <c r="C472" s="222"/>
      <c r="D472" s="222"/>
      <c r="E472" s="222"/>
      <c r="F472" s="222"/>
      <c r="G472" s="74" t="s">
        <v>8</v>
      </c>
      <c r="H472" s="88">
        <v>70</v>
      </c>
      <c r="I472" s="89"/>
      <c r="J472" s="90"/>
      <c r="K472" s="48"/>
    </row>
    <row r="473" spans="1:11" s="56" customFormat="1" ht="12" customHeight="1">
      <c r="A473" s="46">
        <v>91701</v>
      </c>
      <c r="B473" s="222" t="s">
        <v>443</v>
      </c>
      <c r="C473" s="222"/>
      <c r="D473" s="222"/>
      <c r="E473" s="222"/>
      <c r="F473" s="222"/>
      <c r="G473" s="74" t="s">
        <v>8</v>
      </c>
      <c r="H473" s="88">
        <v>4</v>
      </c>
      <c r="I473" s="89"/>
      <c r="J473" s="90"/>
      <c r="K473" s="48"/>
    </row>
    <row r="474" spans="1:11" s="56" customFormat="1" ht="12" customHeight="1">
      <c r="A474" s="46">
        <v>90472</v>
      </c>
      <c r="B474" s="222" t="s">
        <v>444</v>
      </c>
      <c r="C474" s="222"/>
      <c r="D474" s="222"/>
      <c r="E474" s="222"/>
      <c r="F474" s="222"/>
      <c r="G474" s="74" t="s">
        <v>8</v>
      </c>
      <c r="H474" s="88">
        <v>1</v>
      </c>
      <c r="I474" s="89"/>
      <c r="J474" s="90"/>
      <c r="K474" s="48"/>
    </row>
    <row r="475" spans="1:11" s="56" customFormat="1" ht="12" customHeight="1">
      <c r="A475" s="203"/>
      <c r="B475" s="228" t="s">
        <v>494</v>
      </c>
      <c r="C475" s="228"/>
      <c r="D475" s="228"/>
      <c r="E475" s="228"/>
      <c r="F475" s="228"/>
      <c r="G475" s="111"/>
      <c r="H475" s="96"/>
      <c r="I475" s="130"/>
      <c r="J475" s="131"/>
      <c r="K475" s="48"/>
    </row>
    <row r="476" spans="1:11" s="56" customFormat="1" ht="12" customHeight="1">
      <c r="A476" s="80"/>
      <c r="B476" s="224" t="s">
        <v>445</v>
      </c>
      <c r="C476" s="224"/>
      <c r="D476" s="224"/>
      <c r="E476" s="224"/>
      <c r="F476" s="224"/>
      <c r="G476" s="73"/>
      <c r="H476" s="96"/>
      <c r="I476" s="130"/>
      <c r="J476" s="131"/>
      <c r="K476" s="48"/>
    </row>
    <row r="477" spans="1:11" s="56" customFormat="1" ht="12" customHeight="1">
      <c r="A477" s="121" t="s">
        <v>482</v>
      </c>
      <c r="B477" s="223" t="s">
        <v>483</v>
      </c>
      <c r="C477" s="222"/>
      <c r="D477" s="222"/>
      <c r="E477" s="222"/>
      <c r="F477" s="222"/>
      <c r="G477" s="74" t="s">
        <v>8</v>
      </c>
      <c r="H477" s="88">
        <v>19</v>
      </c>
      <c r="I477" s="89"/>
      <c r="J477" s="90"/>
      <c r="K477" s="48"/>
    </row>
    <row r="478" spans="1:11" s="56" customFormat="1" ht="12" customHeight="1">
      <c r="A478" s="121" t="s">
        <v>484</v>
      </c>
      <c r="B478" s="223" t="s">
        <v>483</v>
      </c>
      <c r="C478" s="222"/>
      <c r="D478" s="222"/>
      <c r="E478" s="222"/>
      <c r="F478" s="222"/>
      <c r="G478" s="126" t="s">
        <v>8</v>
      </c>
      <c r="H478" s="88">
        <v>116</v>
      </c>
      <c r="I478" s="89"/>
      <c r="J478" s="90"/>
      <c r="K478" s="48"/>
    </row>
    <row r="479" spans="1:11" s="56" customFormat="1" ht="12" customHeight="1">
      <c r="A479" s="121">
        <v>97605</v>
      </c>
      <c r="B479" s="223" t="s">
        <v>485</v>
      </c>
      <c r="C479" s="223"/>
      <c r="D479" s="223"/>
      <c r="E479" s="223"/>
      <c r="F479" s="223"/>
      <c r="G479" s="126" t="s">
        <v>8</v>
      </c>
      <c r="H479" s="88">
        <v>12</v>
      </c>
      <c r="I479" s="89"/>
      <c r="J479" s="90"/>
      <c r="K479" s="48"/>
    </row>
    <row r="480" spans="1:11" s="56" customFormat="1" ht="12" customHeight="1">
      <c r="A480" s="46">
        <v>97606</v>
      </c>
      <c r="B480" s="226" t="s">
        <v>489</v>
      </c>
      <c r="C480" s="222"/>
      <c r="D480" s="222"/>
      <c r="E480" s="222"/>
      <c r="F480" s="222"/>
      <c r="G480" s="126" t="s">
        <v>8</v>
      </c>
      <c r="H480" s="88">
        <v>18</v>
      </c>
      <c r="I480" s="89"/>
      <c r="J480" s="90"/>
      <c r="K480" s="48"/>
    </row>
    <row r="481" spans="1:11" s="56" customFormat="1" ht="12" customHeight="1">
      <c r="A481" s="121" t="s">
        <v>486</v>
      </c>
      <c r="B481" s="223" t="s">
        <v>488</v>
      </c>
      <c r="C481" s="222"/>
      <c r="D481" s="222"/>
      <c r="E481" s="222"/>
      <c r="F481" s="222"/>
      <c r="G481" s="126" t="s">
        <v>8</v>
      </c>
      <c r="H481" s="88">
        <v>2</v>
      </c>
      <c r="I481" s="89"/>
      <c r="J481" s="90"/>
      <c r="K481" s="48"/>
    </row>
    <row r="482" spans="1:11" s="56" customFormat="1" ht="12" customHeight="1">
      <c r="A482" s="46">
        <v>97600</v>
      </c>
      <c r="B482" s="223" t="s">
        <v>490</v>
      </c>
      <c r="C482" s="222"/>
      <c r="D482" s="222"/>
      <c r="E482" s="222"/>
      <c r="F482" s="222"/>
      <c r="G482" s="126" t="s">
        <v>8</v>
      </c>
      <c r="H482" s="88">
        <v>4</v>
      </c>
      <c r="I482" s="89"/>
      <c r="J482" s="90"/>
      <c r="K482" s="48"/>
    </row>
    <row r="483" spans="1:11" s="56" customFormat="1" ht="12" customHeight="1">
      <c r="A483" s="46">
        <v>83399</v>
      </c>
      <c r="B483" s="223" t="s">
        <v>487</v>
      </c>
      <c r="C483" s="222"/>
      <c r="D483" s="222"/>
      <c r="E483" s="222"/>
      <c r="F483" s="222"/>
      <c r="G483" s="126" t="s">
        <v>8</v>
      </c>
      <c r="H483" s="88">
        <v>6</v>
      </c>
      <c r="I483" s="89"/>
      <c r="J483" s="90"/>
      <c r="K483" s="48"/>
    </row>
    <row r="484" spans="1:11" s="56" customFormat="1" ht="12" customHeight="1">
      <c r="A484" s="46">
        <v>43543</v>
      </c>
      <c r="B484" s="223" t="s">
        <v>491</v>
      </c>
      <c r="C484" s="223"/>
      <c r="D484" s="223"/>
      <c r="E484" s="223"/>
      <c r="F484" s="223"/>
      <c r="G484" s="74" t="s">
        <v>8</v>
      </c>
      <c r="H484" s="88">
        <v>5</v>
      </c>
      <c r="I484" s="89"/>
      <c r="J484" s="90"/>
      <c r="K484" s="48"/>
    </row>
    <row r="485" spans="1:11" s="56" customFormat="1" ht="12" customHeight="1">
      <c r="A485" s="46"/>
      <c r="B485" s="226" t="s">
        <v>492</v>
      </c>
      <c r="C485" s="222"/>
      <c r="D485" s="222"/>
      <c r="E485" s="222"/>
      <c r="F485" s="222"/>
      <c r="G485" s="74"/>
      <c r="H485" s="88"/>
      <c r="I485" s="89"/>
      <c r="J485" s="90"/>
      <c r="K485" s="48"/>
    </row>
    <row r="486" spans="1:11" s="56" customFormat="1" ht="12" customHeight="1">
      <c r="A486" s="80"/>
      <c r="B486" s="224" t="s">
        <v>493</v>
      </c>
      <c r="C486" s="224"/>
      <c r="D486" s="224"/>
      <c r="E486" s="224"/>
      <c r="F486" s="224"/>
      <c r="G486" s="73"/>
      <c r="H486" s="96"/>
      <c r="I486" s="130"/>
      <c r="J486" s="131"/>
      <c r="K486" s="48"/>
    </row>
    <row r="487" spans="1:11" s="56" customFormat="1" ht="12" customHeight="1">
      <c r="A487" s="46">
        <v>91953</v>
      </c>
      <c r="B487" s="223" t="s">
        <v>495</v>
      </c>
      <c r="C487" s="222"/>
      <c r="D487" s="222"/>
      <c r="E487" s="222"/>
      <c r="F487" s="222"/>
      <c r="G487" s="74" t="s">
        <v>8</v>
      </c>
      <c r="H487" s="88">
        <v>50</v>
      </c>
      <c r="I487" s="89"/>
      <c r="J487" s="90"/>
      <c r="K487" s="48"/>
    </row>
    <row r="488" spans="1:11" s="56" customFormat="1" ht="12" customHeight="1">
      <c r="A488" s="46">
        <v>91959</v>
      </c>
      <c r="B488" s="223" t="s">
        <v>496</v>
      </c>
      <c r="C488" s="222"/>
      <c r="D488" s="222"/>
      <c r="E488" s="222"/>
      <c r="F488" s="222"/>
      <c r="G488" s="74" t="s">
        <v>8</v>
      </c>
      <c r="H488" s="88">
        <v>2</v>
      </c>
      <c r="I488" s="89"/>
      <c r="J488" s="90"/>
      <c r="K488" s="48"/>
    </row>
    <row r="489" spans="1:11" s="56" customFormat="1" ht="12" customHeight="1">
      <c r="A489" s="46">
        <v>91967</v>
      </c>
      <c r="B489" s="223" t="s">
        <v>497</v>
      </c>
      <c r="C489" s="223"/>
      <c r="D489" s="223"/>
      <c r="E489" s="223"/>
      <c r="F489" s="223"/>
      <c r="G489" s="74" t="s">
        <v>8</v>
      </c>
      <c r="H489" s="88">
        <v>5</v>
      </c>
      <c r="I489" s="89"/>
      <c r="J489" s="90"/>
      <c r="K489" s="48"/>
    </row>
    <row r="490" spans="1:11" s="56" customFormat="1" ht="12" customHeight="1">
      <c r="A490" s="46">
        <v>91969</v>
      </c>
      <c r="B490" s="223" t="s">
        <v>498</v>
      </c>
      <c r="C490" s="222"/>
      <c r="D490" s="222"/>
      <c r="E490" s="222"/>
      <c r="F490" s="222"/>
      <c r="G490" s="126" t="s">
        <v>8</v>
      </c>
      <c r="H490" s="88">
        <v>2</v>
      </c>
      <c r="I490" s="89"/>
      <c r="J490" s="90"/>
      <c r="K490" s="48"/>
    </row>
    <row r="491" spans="1:11" s="56" customFormat="1" ht="12" customHeight="1">
      <c r="A491" s="46">
        <v>91963</v>
      </c>
      <c r="B491" s="223" t="s">
        <v>499</v>
      </c>
      <c r="C491" s="222"/>
      <c r="D491" s="222"/>
      <c r="E491" s="222"/>
      <c r="F491" s="222"/>
      <c r="G491" s="126" t="s">
        <v>8</v>
      </c>
      <c r="H491" s="88">
        <v>18</v>
      </c>
      <c r="I491" s="89"/>
      <c r="J491" s="90"/>
      <c r="K491" s="48"/>
    </row>
    <row r="492" spans="1:11" s="56" customFormat="1" ht="12" customHeight="1">
      <c r="A492" s="46">
        <v>92029</v>
      </c>
      <c r="B492" s="223" t="s">
        <v>500</v>
      </c>
      <c r="C492" s="222"/>
      <c r="D492" s="222"/>
      <c r="E492" s="222"/>
      <c r="F492" s="222"/>
      <c r="G492" s="126" t="s">
        <v>8</v>
      </c>
      <c r="H492" s="88">
        <v>2</v>
      </c>
      <c r="I492" s="89"/>
      <c r="J492" s="90"/>
      <c r="K492" s="48"/>
    </row>
    <row r="493" spans="1:11" s="56" customFormat="1" ht="12" customHeight="1">
      <c r="A493" s="46">
        <v>91983</v>
      </c>
      <c r="B493" s="223" t="s">
        <v>501</v>
      </c>
      <c r="C493" s="222"/>
      <c r="D493" s="222"/>
      <c r="E493" s="222"/>
      <c r="F493" s="222"/>
      <c r="G493" s="126" t="s">
        <v>8</v>
      </c>
      <c r="H493" s="88">
        <v>6</v>
      </c>
      <c r="I493" s="89"/>
      <c r="J493" s="90"/>
      <c r="K493" s="48"/>
    </row>
    <row r="494" spans="1:11" s="56" customFormat="1" ht="12" customHeight="1">
      <c r="A494" s="46">
        <v>98207</v>
      </c>
      <c r="B494" s="223" t="s">
        <v>502</v>
      </c>
      <c r="C494" s="223"/>
      <c r="D494" s="223"/>
      <c r="E494" s="223"/>
      <c r="F494" s="223"/>
      <c r="G494" s="126" t="s">
        <v>8</v>
      </c>
      <c r="H494" s="88">
        <v>74</v>
      </c>
      <c r="I494" s="89"/>
      <c r="J494" s="90"/>
      <c r="K494" s="48"/>
    </row>
    <row r="495" spans="1:11" s="56" customFormat="1" ht="12" customHeight="1">
      <c r="A495" s="46">
        <v>98208</v>
      </c>
      <c r="B495" s="223" t="s">
        <v>503</v>
      </c>
      <c r="C495" s="222"/>
      <c r="D495" s="222"/>
      <c r="E495" s="222"/>
      <c r="F495" s="222"/>
      <c r="G495" s="126" t="s">
        <v>8</v>
      </c>
      <c r="H495" s="88">
        <v>1</v>
      </c>
      <c r="I495" s="89"/>
      <c r="J495" s="90"/>
      <c r="K495" s="48"/>
    </row>
    <row r="496" spans="1:11" s="56" customFormat="1" ht="12" customHeight="1">
      <c r="A496" s="80"/>
      <c r="B496" s="224" t="s">
        <v>504</v>
      </c>
      <c r="C496" s="224"/>
      <c r="D496" s="224"/>
      <c r="E496" s="224"/>
      <c r="F496" s="224"/>
      <c r="G496" s="73"/>
      <c r="H496" s="96"/>
      <c r="I496" s="130"/>
      <c r="J496" s="131"/>
      <c r="K496" s="48"/>
    </row>
    <row r="497" spans="1:11" s="56" customFormat="1" ht="12" customHeight="1">
      <c r="A497" s="46">
        <v>92000</v>
      </c>
      <c r="B497" s="223" t="s">
        <v>505</v>
      </c>
      <c r="C497" s="222"/>
      <c r="D497" s="222"/>
      <c r="E497" s="222"/>
      <c r="F497" s="222"/>
      <c r="G497" s="74" t="s">
        <v>8</v>
      </c>
      <c r="H497" s="88">
        <v>205</v>
      </c>
      <c r="I497" s="89"/>
      <c r="J497" s="90"/>
      <c r="K497" s="48"/>
    </row>
    <row r="498" spans="1:11" s="56" customFormat="1" ht="12" customHeight="1">
      <c r="A498" s="46">
        <v>91997</v>
      </c>
      <c r="B498" s="223" t="s">
        <v>506</v>
      </c>
      <c r="C498" s="223"/>
      <c r="D498" s="223"/>
      <c r="E498" s="223"/>
      <c r="F498" s="223"/>
      <c r="G498" s="126" t="s">
        <v>8</v>
      </c>
      <c r="H498" s="88">
        <v>8</v>
      </c>
      <c r="I498" s="89"/>
      <c r="J498" s="90"/>
      <c r="K498" s="48"/>
    </row>
    <row r="499" spans="1:11" s="56" customFormat="1" ht="12" customHeight="1">
      <c r="A499" s="80"/>
      <c r="B499" s="224" t="s">
        <v>507</v>
      </c>
      <c r="C499" s="224"/>
      <c r="D499" s="224"/>
      <c r="E499" s="224"/>
      <c r="F499" s="224"/>
      <c r="G499" s="73"/>
      <c r="H499" s="96"/>
      <c r="I499" s="130"/>
      <c r="J499" s="131"/>
      <c r="K499" s="48"/>
    </row>
    <row r="500" spans="1:11" s="56" customFormat="1" ht="12" customHeight="1">
      <c r="A500" s="46">
        <v>11964</v>
      </c>
      <c r="B500" s="223" t="s">
        <v>508</v>
      </c>
      <c r="C500" s="222"/>
      <c r="D500" s="222"/>
      <c r="E500" s="222"/>
      <c r="F500" s="222"/>
      <c r="G500" s="126" t="s">
        <v>8</v>
      </c>
      <c r="H500" s="88">
        <v>64</v>
      </c>
      <c r="I500" s="89"/>
      <c r="J500" s="90"/>
      <c r="K500" s="48"/>
    </row>
    <row r="501" spans="1:11" s="56" customFormat="1" ht="12" customHeight="1">
      <c r="A501" s="46">
        <v>11950</v>
      </c>
      <c r="B501" s="222" t="s">
        <v>509</v>
      </c>
      <c r="C501" s="222"/>
      <c r="D501" s="222"/>
      <c r="E501" s="222"/>
      <c r="F501" s="222"/>
      <c r="G501" s="126" t="s">
        <v>8</v>
      </c>
      <c r="H501" s="88">
        <v>1200</v>
      </c>
      <c r="I501" s="114"/>
      <c r="J501" s="90"/>
      <c r="K501" s="48"/>
    </row>
    <row r="502" spans="1:11" s="56" customFormat="1" ht="12" customHeight="1">
      <c r="A502" s="80"/>
      <c r="B502" s="224" t="s">
        <v>510</v>
      </c>
      <c r="C502" s="224"/>
      <c r="D502" s="224"/>
      <c r="E502" s="224"/>
      <c r="F502" s="224"/>
      <c r="G502" s="73"/>
      <c r="H502" s="96"/>
      <c r="I502" s="130"/>
      <c r="J502" s="131"/>
      <c r="K502" s="48"/>
    </row>
    <row r="503" spans="1:11" s="56" customFormat="1" ht="12" customHeight="1">
      <c r="A503" s="46"/>
      <c r="B503" s="223" t="s">
        <v>511</v>
      </c>
      <c r="C503" s="222"/>
      <c r="D503" s="222"/>
      <c r="E503" s="222"/>
      <c r="F503" s="222"/>
      <c r="G503" s="74"/>
      <c r="H503" s="88"/>
      <c r="I503" s="89"/>
      <c r="J503" s="90"/>
      <c r="K503" s="48"/>
    </row>
    <row r="504" spans="1:11" s="56" customFormat="1" ht="12" customHeight="1">
      <c r="A504" s="46" t="s">
        <v>512</v>
      </c>
      <c r="B504" s="222" t="s">
        <v>513</v>
      </c>
      <c r="C504" s="222"/>
      <c r="D504" s="222"/>
      <c r="E504" s="222"/>
      <c r="F504" s="222"/>
      <c r="G504" s="126" t="s">
        <v>515</v>
      </c>
      <c r="H504" s="88">
        <v>1</v>
      </c>
      <c r="I504" s="89"/>
      <c r="J504" s="90"/>
      <c r="K504" s="48">
        <v>305.89999999999998</v>
      </c>
    </row>
    <row r="505" spans="1:11" s="56" customFormat="1" ht="12" customHeight="1">
      <c r="A505" s="46">
        <v>91153</v>
      </c>
      <c r="B505" s="222" t="s">
        <v>514</v>
      </c>
      <c r="C505" s="222"/>
      <c r="D505" s="222"/>
      <c r="E505" s="222"/>
      <c r="F505" s="222"/>
      <c r="G505" s="74" t="s">
        <v>23</v>
      </c>
      <c r="H505" s="88">
        <v>600</v>
      </c>
      <c r="I505" s="89"/>
      <c r="J505" s="90"/>
      <c r="K505" s="48"/>
    </row>
    <row r="506" spans="1:11" s="56" customFormat="1" ht="12" customHeight="1">
      <c r="A506" s="121" t="s">
        <v>449</v>
      </c>
      <c r="B506" s="223" t="s">
        <v>516</v>
      </c>
      <c r="C506" s="222"/>
      <c r="D506" s="222"/>
      <c r="E506" s="222"/>
      <c r="F506" s="222"/>
      <c r="G506" s="126" t="s">
        <v>515</v>
      </c>
      <c r="H506" s="88">
        <v>12</v>
      </c>
      <c r="I506" s="89"/>
      <c r="J506" s="90"/>
      <c r="K506" s="48">
        <v>227.61</v>
      </c>
    </row>
    <row r="507" spans="1:11" s="56" customFormat="1" ht="12" customHeight="1">
      <c r="A507" s="80"/>
      <c r="B507" s="224" t="s">
        <v>517</v>
      </c>
      <c r="C507" s="224"/>
      <c r="D507" s="224"/>
      <c r="E507" s="224"/>
      <c r="F507" s="224"/>
      <c r="G507" s="73"/>
      <c r="H507" s="96"/>
      <c r="I507" s="130"/>
      <c r="J507" s="131"/>
      <c r="K507" s="48"/>
    </row>
    <row r="508" spans="1:11" s="56" customFormat="1" ht="12" customHeight="1">
      <c r="A508" s="46">
        <v>98023</v>
      </c>
      <c r="B508" s="223" t="s">
        <v>518</v>
      </c>
      <c r="C508" s="222"/>
      <c r="D508" s="222"/>
      <c r="E508" s="222"/>
      <c r="F508" s="222"/>
      <c r="G508" s="126" t="s">
        <v>8</v>
      </c>
      <c r="H508" s="88">
        <v>2</v>
      </c>
      <c r="I508" s="89"/>
      <c r="J508" s="90"/>
      <c r="K508" s="48"/>
    </row>
    <row r="509" spans="1:11" s="56" customFormat="1" ht="12" customHeight="1">
      <c r="A509" s="46">
        <v>98385</v>
      </c>
      <c r="B509" s="223" t="s">
        <v>519</v>
      </c>
      <c r="C509" s="222"/>
      <c r="D509" s="222"/>
      <c r="E509" s="222"/>
      <c r="F509" s="222"/>
      <c r="G509" s="126" t="s">
        <v>8</v>
      </c>
      <c r="H509" s="88">
        <v>40</v>
      </c>
      <c r="I509" s="89"/>
      <c r="J509" s="90"/>
      <c r="K509" s="48"/>
    </row>
    <row r="510" spans="1:11" s="56" customFormat="1" ht="12" customHeight="1">
      <c r="A510" s="80"/>
      <c r="B510" s="224" t="s">
        <v>520</v>
      </c>
      <c r="C510" s="224"/>
      <c r="D510" s="224"/>
      <c r="E510" s="224"/>
      <c r="F510" s="224"/>
      <c r="G510" s="73"/>
      <c r="H510" s="96"/>
      <c r="I510" s="130"/>
      <c r="J510" s="131"/>
      <c r="K510" s="48"/>
    </row>
    <row r="511" spans="1:11" s="56" customFormat="1" ht="12" customHeight="1">
      <c r="A511" s="121" t="s">
        <v>447</v>
      </c>
      <c r="B511" s="223" t="s">
        <v>448</v>
      </c>
      <c r="C511" s="222"/>
      <c r="D511" s="222"/>
      <c r="E511" s="222"/>
      <c r="F511" s="222"/>
      <c r="G511" s="74" t="s">
        <v>23</v>
      </c>
      <c r="H511" s="88">
        <v>204</v>
      </c>
      <c r="I511" s="89"/>
      <c r="J511" s="90"/>
      <c r="K511" s="48">
        <v>34.68</v>
      </c>
    </row>
    <row r="512" spans="1:11" s="56" customFormat="1" ht="12" customHeight="1">
      <c r="A512" s="80"/>
      <c r="B512" s="224" t="s">
        <v>522</v>
      </c>
      <c r="C512" s="224"/>
      <c r="D512" s="224"/>
      <c r="E512" s="224"/>
      <c r="F512" s="224"/>
      <c r="G512" s="73"/>
      <c r="H512" s="96"/>
      <c r="I512" s="130"/>
      <c r="J512" s="131"/>
      <c r="K512" s="48"/>
    </row>
    <row r="513" spans="1:11" s="56" customFormat="1" ht="12" customHeight="1">
      <c r="A513" s="46" t="s">
        <v>446</v>
      </c>
      <c r="B513" s="223" t="s">
        <v>521</v>
      </c>
      <c r="C513" s="222"/>
      <c r="D513" s="222"/>
      <c r="E513" s="222"/>
      <c r="F513" s="222"/>
      <c r="G513" s="126" t="s">
        <v>23</v>
      </c>
      <c r="H513" s="88">
        <v>258</v>
      </c>
      <c r="I513" s="89"/>
      <c r="J513" s="90"/>
      <c r="K513" s="48">
        <v>47.87</v>
      </c>
    </row>
    <row r="514" spans="1:11" s="56" customFormat="1" ht="12" customHeight="1">
      <c r="A514" s="46">
        <v>96985</v>
      </c>
      <c r="B514" s="223" t="s">
        <v>523</v>
      </c>
      <c r="C514" s="222"/>
      <c r="D514" s="222"/>
      <c r="E514" s="222"/>
      <c r="F514" s="222"/>
      <c r="G514" s="126" t="s">
        <v>8</v>
      </c>
      <c r="H514" s="88">
        <v>2</v>
      </c>
      <c r="I514" s="89"/>
      <c r="J514" s="90"/>
      <c r="K514" s="48"/>
    </row>
    <row r="515" spans="1:11" s="56" customFormat="1" ht="12" customHeight="1">
      <c r="A515" s="46">
        <v>96974</v>
      </c>
      <c r="B515" s="223" t="s">
        <v>524</v>
      </c>
      <c r="C515" s="222"/>
      <c r="D515" s="222"/>
      <c r="E515" s="222"/>
      <c r="F515" s="222"/>
      <c r="G515" s="126" t="s">
        <v>23</v>
      </c>
      <c r="H515" s="88">
        <v>75</v>
      </c>
      <c r="I515" s="89"/>
      <c r="J515" s="90"/>
      <c r="K515" s="48"/>
    </row>
    <row r="516" spans="1:11" s="56" customFormat="1" ht="12" customHeight="1">
      <c r="A516" s="80"/>
      <c r="B516" s="224" t="s">
        <v>525</v>
      </c>
      <c r="C516" s="224"/>
      <c r="D516" s="224"/>
      <c r="E516" s="224"/>
      <c r="F516" s="224"/>
      <c r="G516" s="73"/>
      <c r="H516" s="96"/>
      <c r="I516" s="130"/>
      <c r="J516" s="131"/>
      <c r="K516" s="48"/>
    </row>
    <row r="517" spans="1:11" s="56" customFormat="1" ht="12" customHeight="1">
      <c r="A517" s="46">
        <v>98111</v>
      </c>
      <c r="B517" s="223" t="s">
        <v>526</v>
      </c>
      <c r="C517" s="222"/>
      <c r="D517" s="222"/>
      <c r="E517" s="222"/>
      <c r="F517" s="222"/>
      <c r="G517" s="126" t="s">
        <v>8</v>
      </c>
      <c r="H517" s="88">
        <v>2</v>
      </c>
      <c r="I517" s="89"/>
      <c r="J517" s="90"/>
      <c r="K517" s="48"/>
    </row>
    <row r="518" spans="1:11" s="56" customFormat="1" ht="12" customHeight="1">
      <c r="A518" s="80"/>
      <c r="B518" s="224" t="s">
        <v>527</v>
      </c>
      <c r="C518" s="224"/>
      <c r="D518" s="224"/>
      <c r="E518" s="224"/>
      <c r="F518" s="224"/>
      <c r="G518" s="73"/>
      <c r="H518" s="96"/>
      <c r="I518" s="130"/>
      <c r="J518" s="131"/>
      <c r="K518" s="48"/>
    </row>
    <row r="519" spans="1:11" s="56" customFormat="1" ht="12" customHeight="1">
      <c r="A519" s="46">
        <v>98302</v>
      </c>
      <c r="B519" s="222" t="s">
        <v>528</v>
      </c>
      <c r="C519" s="222"/>
      <c r="D519" s="222"/>
      <c r="E519" s="222"/>
      <c r="F519" s="222"/>
      <c r="G519" s="74" t="s">
        <v>8</v>
      </c>
      <c r="H519" s="88">
        <v>4</v>
      </c>
      <c r="I519" s="89"/>
      <c r="J519" s="90"/>
      <c r="K519" s="48"/>
    </row>
    <row r="520" spans="1:11" s="56" customFormat="1" ht="12" customHeight="1">
      <c r="A520" s="46">
        <v>39599</v>
      </c>
      <c r="B520" s="222" t="s">
        <v>529</v>
      </c>
      <c r="C520" s="222"/>
      <c r="D520" s="222"/>
      <c r="E520" s="222"/>
      <c r="F520" s="222"/>
      <c r="G520" s="74" t="s">
        <v>23</v>
      </c>
      <c r="H520" s="88">
        <v>890</v>
      </c>
      <c r="I520" s="89"/>
      <c r="J520" s="90"/>
      <c r="K520" s="48"/>
    </row>
    <row r="521" spans="1:11" s="56" customFormat="1" ht="12" customHeight="1">
      <c r="A521" s="46">
        <v>98283</v>
      </c>
      <c r="B521" s="222" t="s">
        <v>530</v>
      </c>
      <c r="C521" s="222"/>
      <c r="D521" s="222"/>
      <c r="E521" s="222"/>
      <c r="F521" s="222"/>
      <c r="G521" s="74" t="s">
        <v>23</v>
      </c>
      <c r="H521" s="88">
        <v>8</v>
      </c>
      <c r="I521" s="89"/>
      <c r="J521" s="90"/>
      <c r="K521" s="48"/>
    </row>
    <row r="522" spans="1:11" s="56" customFormat="1" ht="12" customHeight="1">
      <c r="A522" s="46">
        <v>98307</v>
      </c>
      <c r="B522" s="223" t="s">
        <v>531</v>
      </c>
      <c r="C522" s="223"/>
      <c r="D522" s="223"/>
      <c r="E522" s="223"/>
      <c r="F522" s="223"/>
      <c r="G522" s="126" t="s">
        <v>8</v>
      </c>
      <c r="H522" s="88">
        <v>41</v>
      </c>
      <c r="I522" s="89"/>
      <c r="J522" s="90"/>
      <c r="K522" s="48"/>
    </row>
    <row r="523" spans="1:11" s="56" customFormat="1" ht="12" customHeight="1">
      <c r="A523" s="80"/>
      <c r="B523" s="224" t="s">
        <v>532</v>
      </c>
      <c r="C523" s="224"/>
      <c r="D523" s="224"/>
      <c r="E523" s="224"/>
      <c r="F523" s="224"/>
      <c r="G523" s="73"/>
      <c r="H523" s="96"/>
      <c r="I523" s="130"/>
      <c r="J523" s="131"/>
      <c r="K523" s="48"/>
    </row>
    <row r="524" spans="1:11" s="56" customFormat="1" ht="12" customHeight="1">
      <c r="A524" s="46">
        <v>91834</v>
      </c>
      <c r="B524" s="223" t="s">
        <v>533</v>
      </c>
      <c r="C524" s="222"/>
      <c r="D524" s="222"/>
      <c r="E524" s="222"/>
      <c r="F524" s="222"/>
      <c r="G524" s="126" t="s">
        <v>23</v>
      </c>
      <c r="H524" s="88">
        <v>71</v>
      </c>
      <c r="I524" s="89"/>
      <c r="J524" s="90"/>
      <c r="K524" s="48"/>
    </row>
    <row r="525" spans="1:11" s="56" customFormat="1" ht="12" customHeight="1">
      <c r="A525" s="46">
        <v>14053</v>
      </c>
      <c r="B525" s="223" t="s">
        <v>534</v>
      </c>
      <c r="C525" s="222"/>
      <c r="D525" s="222"/>
      <c r="E525" s="222"/>
      <c r="F525" s="222"/>
      <c r="G525" s="126" t="s">
        <v>23</v>
      </c>
      <c r="H525" s="88">
        <v>10</v>
      </c>
      <c r="I525" s="89"/>
      <c r="J525" s="90"/>
      <c r="K525" s="48"/>
    </row>
    <row r="526" spans="1:11" s="56" customFormat="1" ht="12" customHeight="1">
      <c r="A526" s="46">
        <v>95778</v>
      </c>
      <c r="B526" s="223" t="s">
        <v>535</v>
      </c>
      <c r="C526" s="222"/>
      <c r="D526" s="222"/>
      <c r="E526" s="222"/>
      <c r="F526" s="222"/>
      <c r="G526" s="126" t="s">
        <v>23</v>
      </c>
      <c r="H526" s="88">
        <v>45</v>
      </c>
      <c r="I526" s="89"/>
      <c r="J526" s="90"/>
      <c r="K526" s="48"/>
    </row>
    <row r="527" spans="1:11" s="56" customFormat="1" ht="12" customHeight="1">
      <c r="A527" s="46">
        <v>97670</v>
      </c>
      <c r="B527" s="223" t="s">
        <v>536</v>
      </c>
      <c r="C527" s="222"/>
      <c r="D527" s="222"/>
      <c r="E527" s="222"/>
      <c r="F527" s="222"/>
      <c r="G527" s="126" t="s">
        <v>23</v>
      </c>
      <c r="H527" s="88">
        <v>10</v>
      </c>
      <c r="I527" s="89"/>
      <c r="J527" s="90"/>
      <c r="K527" s="48"/>
    </row>
    <row r="528" spans="1:11" s="56" customFormat="1" ht="12" customHeight="1">
      <c r="A528" s="46">
        <v>392</v>
      </c>
      <c r="B528" s="223" t="s">
        <v>537</v>
      </c>
      <c r="C528" s="222"/>
      <c r="D528" s="222"/>
      <c r="E528" s="222"/>
      <c r="F528" s="222"/>
      <c r="G528" s="126" t="s">
        <v>8</v>
      </c>
      <c r="H528" s="88">
        <v>75</v>
      </c>
      <c r="I528" s="89"/>
      <c r="J528" s="90"/>
      <c r="K528" s="48"/>
    </row>
    <row r="529" spans="1:11" s="56" customFormat="1" ht="12" customHeight="1">
      <c r="A529" s="80"/>
      <c r="B529" s="224" t="s">
        <v>538</v>
      </c>
      <c r="C529" s="224"/>
      <c r="D529" s="224"/>
      <c r="E529" s="224"/>
      <c r="F529" s="224"/>
      <c r="G529" s="73"/>
      <c r="H529" s="96"/>
      <c r="I529" s="130"/>
      <c r="J529" s="131"/>
      <c r="K529" s="48"/>
    </row>
    <row r="530" spans="1:11" s="56" customFormat="1" ht="12" customHeight="1">
      <c r="A530" s="46">
        <v>96563</v>
      </c>
      <c r="B530" s="223" t="s">
        <v>539</v>
      </c>
      <c r="C530" s="222"/>
      <c r="D530" s="222"/>
      <c r="E530" s="222"/>
      <c r="F530" s="222"/>
      <c r="G530" s="126" t="s">
        <v>23</v>
      </c>
      <c r="H530" s="88">
        <v>36</v>
      </c>
      <c r="I530" s="89"/>
      <c r="J530" s="90"/>
      <c r="K530" s="48"/>
    </row>
    <row r="531" spans="1:11" s="56" customFormat="1" ht="12" customHeight="1">
      <c r="A531" s="46"/>
      <c r="B531" s="223" t="s">
        <v>540</v>
      </c>
      <c r="C531" s="222"/>
      <c r="D531" s="222"/>
      <c r="E531" s="222"/>
      <c r="F531" s="222"/>
      <c r="G531" s="74"/>
      <c r="H531" s="88"/>
      <c r="I531" s="89"/>
      <c r="J531" s="90"/>
      <c r="K531" s="48"/>
    </row>
    <row r="532" spans="1:11" s="56" customFormat="1" ht="12" customHeight="1">
      <c r="A532" s="80"/>
      <c r="B532" s="224" t="s">
        <v>541</v>
      </c>
      <c r="C532" s="224"/>
      <c r="D532" s="224"/>
      <c r="E532" s="224"/>
      <c r="F532" s="224"/>
      <c r="G532" s="73"/>
      <c r="H532" s="96"/>
      <c r="I532" s="130"/>
      <c r="J532" s="131"/>
      <c r="K532" s="48"/>
    </row>
    <row r="533" spans="1:11" s="56" customFormat="1" ht="12" customHeight="1">
      <c r="A533" s="46">
        <v>171011</v>
      </c>
      <c r="B533" s="223" t="s">
        <v>542</v>
      </c>
      <c r="C533" s="222"/>
      <c r="D533" s="222"/>
      <c r="E533" s="222"/>
      <c r="F533" s="222"/>
      <c r="G533" s="126" t="s">
        <v>8</v>
      </c>
      <c r="H533" s="88">
        <v>1</v>
      </c>
      <c r="I533" s="89"/>
      <c r="J533" s="90"/>
      <c r="K533" s="48"/>
    </row>
    <row r="534" spans="1:11" s="56" customFormat="1" ht="12" customHeight="1">
      <c r="A534" s="80"/>
      <c r="B534" s="224" t="s">
        <v>543</v>
      </c>
      <c r="C534" s="224"/>
      <c r="D534" s="224"/>
      <c r="E534" s="224"/>
      <c r="F534" s="224"/>
      <c r="G534" s="73"/>
      <c r="H534" s="96"/>
      <c r="I534" s="130"/>
      <c r="J534" s="131"/>
      <c r="K534" s="48"/>
    </row>
    <row r="535" spans="1:11" s="56" customFormat="1" ht="12" customHeight="1">
      <c r="A535" s="46">
        <v>100712</v>
      </c>
      <c r="B535" s="223" t="s">
        <v>546</v>
      </c>
      <c r="C535" s="222"/>
      <c r="D535" s="222"/>
      <c r="E535" s="222"/>
      <c r="F535" s="222"/>
      <c r="G535" s="126" t="s">
        <v>23</v>
      </c>
      <c r="H535" s="88">
        <v>18</v>
      </c>
      <c r="I535" s="89"/>
      <c r="J535" s="90"/>
      <c r="K535" s="48"/>
    </row>
    <row r="536" spans="1:11" s="56" customFormat="1" ht="12" customHeight="1">
      <c r="A536" s="46">
        <v>92689</v>
      </c>
      <c r="B536" s="223" t="s">
        <v>547</v>
      </c>
      <c r="C536" s="222"/>
      <c r="D536" s="222"/>
      <c r="E536" s="222"/>
      <c r="F536" s="222"/>
      <c r="G536" s="126" t="s">
        <v>23</v>
      </c>
      <c r="H536" s="88">
        <v>18</v>
      </c>
      <c r="I536" s="89"/>
      <c r="J536" s="90"/>
      <c r="K536" s="48"/>
    </row>
    <row r="537" spans="1:11" s="56" customFormat="1" ht="12" customHeight="1">
      <c r="A537" s="121" t="s">
        <v>544</v>
      </c>
      <c r="B537" s="223" t="s">
        <v>545</v>
      </c>
      <c r="C537" s="222"/>
      <c r="D537" s="222"/>
      <c r="E537" s="222"/>
      <c r="F537" s="222"/>
      <c r="G537" s="126" t="s">
        <v>8</v>
      </c>
      <c r="H537" s="88">
        <v>2</v>
      </c>
      <c r="I537" s="89"/>
      <c r="J537" s="90"/>
      <c r="K537" s="48">
        <v>7379.85</v>
      </c>
    </row>
    <row r="538" spans="1:11" s="56" customFormat="1" ht="12" customHeight="1">
      <c r="A538" s="80"/>
      <c r="B538" s="224" t="s">
        <v>548</v>
      </c>
      <c r="C538" s="224"/>
      <c r="D538" s="224"/>
      <c r="E538" s="224"/>
      <c r="F538" s="224"/>
      <c r="G538" s="73"/>
      <c r="H538" s="96"/>
      <c r="I538" s="130"/>
      <c r="J538" s="131"/>
      <c r="K538" s="48"/>
    </row>
    <row r="539" spans="1:11" s="56" customFormat="1" ht="12" customHeight="1">
      <c r="A539" s="46"/>
      <c r="B539" s="223" t="s">
        <v>549</v>
      </c>
      <c r="C539" s="222"/>
      <c r="D539" s="222"/>
      <c r="E539" s="222"/>
      <c r="F539" s="222"/>
      <c r="G539" s="74"/>
      <c r="H539" s="88"/>
      <c r="I539" s="89"/>
      <c r="J539" s="90"/>
      <c r="K539" s="48"/>
    </row>
    <row r="540" spans="1:11" s="56" customFormat="1" ht="12" customHeight="1">
      <c r="A540" s="46">
        <v>83635</v>
      </c>
      <c r="B540" s="223" t="s">
        <v>550</v>
      </c>
      <c r="C540" s="222"/>
      <c r="D540" s="222"/>
      <c r="E540" s="222"/>
      <c r="F540" s="222"/>
      <c r="G540" s="126" t="s">
        <v>8</v>
      </c>
      <c r="H540" s="88">
        <v>8</v>
      </c>
      <c r="I540" s="89"/>
      <c r="J540" s="90"/>
      <c r="K540" s="48"/>
    </row>
    <row r="541" spans="1:11" s="56" customFormat="1" ht="12" customHeight="1">
      <c r="A541" s="46">
        <v>72554</v>
      </c>
      <c r="B541" s="223" t="s">
        <v>557</v>
      </c>
      <c r="C541" s="222"/>
      <c r="D541" s="222"/>
      <c r="E541" s="222"/>
      <c r="F541" s="222"/>
      <c r="G541" s="126" t="s">
        <v>8</v>
      </c>
      <c r="H541" s="88">
        <v>2</v>
      </c>
      <c r="I541" s="89"/>
      <c r="J541" s="90"/>
      <c r="K541" s="48"/>
    </row>
    <row r="542" spans="1:11" s="56" customFormat="1" ht="12" customHeight="1">
      <c r="A542" s="46">
        <v>91028</v>
      </c>
      <c r="B542" s="223" t="s">
        <v>551</v>
      </c>
      <c r="C542" s="222"/>
      <c r="D542" s="222"/>
      <c r="E542" s="222"/>
      <c r="F542" s="222"/>
      <c r="G542" s="126" t="s">
        <v>8</v>
      </c>
      <c r="H542" s="88">
        <v>24</v>
      </c>
      <c r="I542" s="89"/>
      <c r="J542" s="90"/>
      <c r="K542" s="48"/>
    </row>
    <row r="543" spans="1:11" s="56" customFormat="1" ht="12" customHeight="1">
      <c r="A543" s="46">
        <v>91024</v>
      </c>
      <c r="B543" s="223" t="s">
        <v>552</v>
      </c>
      <c r="C543" s="222"/>
      <c r="D543" s="222"/>
      <c r="E543" s="222"/>
      <c r="F543" s="222"/>
      <c r="G543" s="126" t="s">
        <v>8</v>
      </c>
      <c r="H543" s="88">
        <v>2</v>
      </c>
      <c r="I543" s="89"/>
      <c r="J543" s="90"/>
      <c r="K543" s="48"/>
    </row>
    <row r="544" spans="1:11" s="56" customFormat="1" ht="12" customHeight="1">
      <c r="A544" s="121" t="s">
        <v>553</v>
      </c>
      <c r="B544" s="223" t="s">
        <v>554</v>
      </c>
      <c r="C544" s="222"/>
      <c r="D544" s="222"/>
      <c r="E544" s="222"/>
      <c r="F544" s="222"/>
      <c r="G544" s="126" t="s">
        <v>8</v>
      </c>
      <c r="H544" s="88">
        <v>36</v>
      </c>
      <c r="I544" s="89"/>
      <c r="J544" s="90"/>
      <c r="K544" s="48">
        <v>68.19</v>
      </c>
    </row>
    <row r="545" spans="1:11" s="56" customFormat="1" ht="12" customHeight="1">
      <c r="A545" s="46">
        <v>72947</v>
      </c>
      <c r="B545" s="223" t="s">
        <v>558</v>
      </c>
      <c r="C545" s="222"/>
      <c r="D545" s="222"/>
      <c r="E545" s="222"/>
      <c r="F545" s="222"/>
      <c r="G545" s="74" t="s">
        <v>16</v>
      </c>
      <c r="H545" s="88">
        <v>7</v>
      </c>
      <c r="I545" s="89"/>
      <c r="J545" s="90"/>
      <c r="K545" s="48"/>
    </row>
    <row r="546" spans="1:11" s="56" customFormat="1" ht="12" customHeight="1">
      <c r="A546" s="46">
        <v>100802</v>
      </c>
      <c r="B546" s="223" t="s">
        <v>559</v>
      </c>
      <c r="C546" s="222"/>
      <c r="D546" s="222"/>
      <c r="E546" s="222"/>
      <c r="F546" s="222"/>
      <c r="G546" s="126" t="s">
        <v>23</v>
      </c>
      <c r="H546" s="88">
        <v>108</v>
      </c>
      <c r="I546" s="89"/>
      <c r="J546" s="90"/>
      <c r="K546" s="48"/>
    </row>
    <row r="547" spans="1:11" s="56" customFormat="1" ht="12" customHeight="1">
      <c r="A547" s="46">
        <v>100831</v>
      </c>
      <c r="B547" s="223" t="s">
        <v>560</v>
      </c>
      <c r="C547" s="222"/>
      <c r="D547" s="222"/>
      <c r="E547" s="222"/>
      <c r="F547" s="222"/>
      <c r="G547" s="126" t="s">
        <v>8</v>
      </c>
      <c r="H547" s="88">
        <v>3</v>
      </c>
      <c r="I547" s="89"/>
      <c r="J547" s="90"/>
      <c r="K547" s="48"/>
    </row>
    <row r="548" spans="1:11" s="56" customFormat="1" ht="12" customHeight="1">
      <c r="A548" s="46">
        <v>100366</v>
      </c>
      <c r="B548" s="223" t="s">
        <v>561</v>
      </c>
      <c r="C548" s="222"/>
      <c r="D548" s="222"/>
      <c r="E548" s="222"/>
      <c r="F548" s="222"/>
      <c r="G548" s="126" t="s">
        <v>8</v>
      </c>
      <c r="H548" s="88">
        <v>2</v>
      </c>
      <c r="I548" s="89"/>
      <c r="J548" s="90"/>
      <c r="K548" s="48"/>
    </row>
    <row r="549" spans="1:11" s="56" customFormat="1" ht="12" customHeight="1">
      <c r="A549" s="121" t="s">
        <v>563</v>
      </c>
      <c r="B549" s="223" t="s">
        <v>562</v>
      </c>
      <c r="C549" s="222"/>
      <c r="D549" s="222"/>
      <c r="E549" s="222"/>
      <c r="F549" s="222"/>
      <c r="G549" s="126" t="s">
        <v>8</v>
      </c>
      <c r="H549" s="88">
        <v>1</v>
      </c>
      <c r="I549" s="89"/>
      <c r="J549" s="90"/>
      <c r="K549" s="48"/>
    </row>
    <row r="550" spans="1:11" s="56" customFormat="1" ht="12" customHeight="1">
      <c r="A550" s="46">
        <v>85120</v>
      </c>
      <c r="B550" s="223" t="s">
        <v>564</v>
      </c>
      <c r="C550" s="222"/>
      <c r="D550" s="222"/>
      <c r="E550" s="222"/>
      <c r="F550" s="222"/>
      <c r="G550" s="126" t="s">
        <v>8</v>
      </c>
      <c r="H550" s="88">
        <v>1</v>
      </c>
      <c r="I550" s="89"/>
      <c r="J550" s="90"/>
      <c r="K550" s="48"/>
    </row>
    <row r="551" spans="1:11" s="56" customFormat="1" ht="12" customHeight="1">
      <c r="A551" s="46">
        <v>83492</v>
      </c>
      <c r="B551" s="223" t="s">
        <v>565</v>
      </c>
      <c r="C551" s="222"/>
      <c r="D551" s="222"/>
      <c r="E551" s="222"/>
      <c r="F551" s="222"/>
      <c r="G551" s="126" t="s">
        <v>8</v>
      </c>
      <c r="H551" s="88">
        <v>1</v>
      </c>
      <c r="I551" s="89"/>
      <c r="J551" s="90"/>
      <c r="K551" s="48"/>
    </row>
    <row r="552" spans="1:11" s="56" customFormat="1" ht="12" customHeight="1">
      <c r="A552" s="46">
        <v>91050</v>
      </c>
      <c r="B552" s="223" t="s">
        <v>566</v>
      </c>
      <c r="C552" s="222"/>
      <c r="D552" s="222"/>
      <c r="E552" s="222"/>
      <c r="F552" s="222"/>
      <c r="G552" s="126" t="s">
        <v>8</v>
      </c>
      <c r="H552" s="88">
        <v>4</v>
      </c>
      <c r="I552" s="89"/>
      <c r="J552" s="90"/>
      <c r="K552" s="48"/>
    </row>
    <row r="553" spans="1:11" s="56" customFormat="1" ht="12" customHeight="1">
      <c r="A553" s="46">
        <v>91054</v>
      </c>
      <c r="B553" s="222" t="s">
        <v>567</v>
      </c>
      <c r="C553" s="222"/>
      <c r="D553" s="222"/>
      <c r="E553" s="222"/>
      <c r="F553" s="222"/>
      <c r="G553" s="126" t="s">
        <v>8</v>
      </c>
      <c r="H553" s="88">
        <v>1</v>
      </c>
      <c r="I553" s="89"/>
      <c r="J553" s="90"/>
      <c r="K553" s="48"/>
    </row>
    <row r="554" spans="1:11" s="56" customFormat="1" ht="12" customHeight="1">
      <c r="A554" s="46">
        <v>91055</v>
      </c>
      <c r="B554" s="223" t="s">
        <v>568</v>
      </c>
      <c r="C554" s="222"/>
      <c r="D554" s="222"/>
      <c r="E554" s="222"/>
      <c r="F554" s="222"/>
      <c r="G554" s="126" t="s">
        <v>8</v>
      </c>
      <c r="H554" s="88">
        <v>3</v>
      </c>
      <c r="I554" s="89"/>
      <c r="J554" s="90"/>
      <c r="K554" s="48"/>
    </row>
    <row r="555" spans="1:11" s="56" customFormat="1" ht="12" customHeight="1">
      <c r="A555" s="46">
        <v>91062</v>
      </c>
      <c r="B555" s="222" t="s">
        <v>569</v>
      </c>
      <c r="C555" s="222"/>
      <c r="D555" s="222"/>
      <c r="E555" s="222"/>
      <c r="F555" s="222"/>
      <c r="G555" s="126" t="s">
        <v>8</v>
      </c>
      <c r="H555" s="88">
        <v>1</v>
      </c>
      <c r="I555" s="89"/>
      <c r="J555" s="90"/>
      <c r="K555" s="48"/>
    </row>
    <row r="556" spans="1:11" s="56" customFormat="1" ht="12" customHeight="1">
      <c r="A556" s="46" t="s">
        <v>563</v>
      </c>
      <c r="B556" s="223" t="s">
        <v>570</v>
      </c>
      <c r="C556" s="222"/>
      <c r="D556" s="222"/>
      <c r="E556" s="222"/>
      <c r="F556" s="222"/>
      <c r="G556" s="126" t="s">
        <v>8</v>
      </c>
      <c r="H556" s="88">
        <v>1</v>
      </c>
      <c r="I556" s="89"/>
      <c r="J556" s="90"/>
      <c r="K556" s="48"/>
    </row>
    <row r="557" spans="1:11" s="56" customFormat="1" ht="12" customHeight="1">
      <c r="A557" s="46">
        <v>100850</v>
      </c>
      <c r="B557" s="222" t="s">
        <v>575</v>
      </c>
      <c r="C557" s="222"/>
      <c r="D557" s="222"/>
      <c r="E557" s="222"/>
      <c r="F557" s="222"/>
      <c r="G557" s="126" t="s">
        <v>8</v>
      </c>
      <c r="H557" s="88">
        <v>1</v>
      </c>
      <c r="I557" s="89"/>
      <c r="J557" s="90"/>
      <c r="K557" s="48"/>
    </row>
    <row r="558" spans="1:11" s="56" customFormat="1" ht="12" customHeight="1">
      <c r="A558" s="46" t="s">
        <v>563</v>
      </c>
      <c r="B558" s="223" t="s">
        <v>571</v>
      </c>
      <c r="C558" s="222"/>
      <c r="D558" s="222"/>
      <c r="E558" s="222"/>
      <c r="F558" s="222"/>
      <c r="G558" s="126" t="s">
        <v>8</v>
      </c>
      <c r="H558" s="88">
        <v>1</v>
      </c>
      <c r="I558" s="89"/>
      <c r="J558" s="90"/>
      <c r="K558" s="48"/>
    </row>
    <row r="559" spans="1:11" s="56" customFormat="1" ht="12" customHeight="1">
      <c r="A559" s="46">
        <v>100855</v>
      </c>
      <c r="B559" s="222" t="s">
        <v>572</v>
      </c>
      <c r="C559" s="222"/>
      <c r="D559" s="222"/>
      <c r="E559" s="222"/>
      <c r="F559" s="222"/>
      <c r="G559" s="126" t="s">
        <v>8</v>
      </c>
      <c r="H559" s="88">
        <v>2</v>
      </c>
      <c r="I559" s="89"/>
      <c r="J559" s="90"/>
      <c r="K559" s="48"/>
    </row>
    <row r="560" spans="1:11" s="56" customFormat="1" ht="12" customHeight="1">
      <c r="A560" s="46">
        <v>100868</v>
      </c>
      <c r="B560" s="223" t="s">
        <v>573</v>
      </c>
      <c r="C560" s="222"/>
      <c r="D560" s="222"/>
      <c r="E560" s="222"/>
      <c r="F560" s="222"/>
      <c r="G560" s="126" t="s">
        <v>8</v>
      </c>
      <c r="H560" s="88">
        <v>2</v>
      </c>
      <c r="I560" s="89"/>
      <c r="J560" s="90"/>
      <c r="K560" s="48"/>
    </row>
    <row r="561" spans="1:11" s="56" customFormat="1" ht="12" customHeight="1">
      <c r="A561" s="46">
        <v>100873</v>
      </c>
      <c r="B561" s="222" t="s">
        <v>574</v>
      </c>
      <c r="C561" s="222"/>
      <c r="D561" s="222"/>
      <c r="E561" s="222"/>
      <c r="F561" s="222"/>
      <c r="G561" s="126" t="s">
        <v>8</v>
      </c>
      <c r="H561" s="88">
        <v>2</v>
      </c>
      <c r="I561" s="89"/>
      <c r="J561" s="90"/>
      <c r="K561" s="48"/>
    </row>
    <row r="562" spans="1:11" s="56" customFormat="1" ht="12" customHeight="1">
      <c r="A562" s="207">
        <v>100860</v>
      </c>
      <c r="B562" s="282" t="s">
        <v>576</v>
      </c>
      <c r="C562" s="252"/>
      <c r="D562" s="252"/>
      <c r="E562" s="252"/>
      <c r="F562" s="252"/>
      <c r="G562" s="208" t="s">
        <v>8</v>
      </c>
      <c r="H562" s="96">
        <v>2</v>
      </c>
      <c r="I562" s="130"/>
      <c r="J562" s="131"/>
      <c r="K562" s="48"/>
    </row>
    <row r="563" spans="1:11" s="56" customFormat="1" ht="12" customHeight="1">
      <c r="A563" s="203"/>
      <c r="B563" s="224" t="s">
        <v>168</v>
      </c>
      <c r="C563" s="228"/>
      <c r="D563" s="228"/>
      <c r="E563" s="228"/>
      <c r="F563" s="228"/>
      <c r="G563" s="73"/>
      <c r="H563" s="96"/>
      <c r="I563" s="209"/>
      <c r="J563" s="210"/>
      <c r="K563" s="76"/>
    </row>
    <row r="564" spans="1:11" s="56" customFormat="1" ht="12" customHeight="1">
      <c r="A564" s="46" t="s">
        <v>450</v>
      </c>
      <c r="B564" s="222" t="s">
        <v>451</v>
      </c>
      <c r="C564" s="222"/>
      <c r="D564" s="222"/>
      <c r="E564" s="222"/>
      <c r="F564" s="222"/>
      <c r="G564" s="74" t="s">
        <v>16</v>
      </c>
      <c r="H564" s="88">
        <v>1419.48</v>
      </c>
      <c r="I564" s="89"/>
      <c r="J564" s="90"/>
      <c r="K564" s="48">
        <v>15.38</v>
      </c>
    </row>
    <row r="565" spans="1:11" s="56" customFormat="1" ht="12" customHeight="1">
      <c r="A565" s="121" t="s">
        <v>270</v>
      </c>
      <c r="B565" s="223" t="s">
        <v>577</v>
      </c>
      <c r="C565" s="222"/>
      <c r="D565" s="222"/>
      <c r="E565" s="222"/>
      <c r="F565" s="222"/>
      <c r="G565" s="126" t="s">
        <v>23</v>
      </c>
      <c r="H565" s="88">
        <v>144</v>
      </c>
      <c r="I565" s="89"/>
      <c r="J565" s="90"/>
      <c r="K565" s="48"/>
    </row>
    <row r="566" spans="1:11" s="56" customFormat="1" ht="12" customHeight="1">
      <c r="A566" s="46"/>
      <c r="B566" s="223" t="s">
        <v>578</v>
      </c>
      <c r="C566" s="222"/>
      <c r="D566" s="222"/>
      <c r="E566" s="222"/>
      <c r="F566" s="222"/>
      <c r="G566" s="126"/>
      <c r="H566" s="88"/>
      <c r="I566" s="89"/>
      <c r="J566" s="90"/>
      <c r="K566" s="48"/>
    </row>
    <row r="567" spans="1:11" s="56" customFormat="1" ht="12" customHeight="1">
      <c r="A567" s="121">
        <v>170132</v>
      </c>
      <c r="B567" s="223" t="s">
        <v>579</v>
      </c>
      <c r="C567" s="222"/>
      <c r="D567" s="222"/>
      <c r="E567" s="222"/>
      <c r="F567" s="222"/>
      <c r="G567" s="126" t="s">
        <v>23</v>
      </c>
      <c r="H567" s="88">
        <v>144</v>
      </c>
      <c r="I567" s="89"/>
      <c r="J567" s="90"/>
      <c r="K567" s="48"/>
    </row>
    <row r="568" spans="1:11" s="56" customFormat="1" ht="12" customHeight="1">
      <c r="A568" s="46"/>
      <c r="B568" s="223"/>
      <c r="C568" s="222"/>
      <c r="D568" s="222"/>
      <c r="E568" s="222"/>
      <c r="F568" s="222"/>
      <c r="G568" s="126"/>
      <c r="H568" s="88"/>
      <c r="I568" s="89"/>
      <c r="J568" s="90"/>
      <c r="K568" s="48"/>
    </row>
    <row r="569" spans="1:11" s="56" customFormat="1" ht="25.5" customHeight="1">
      <c r="A569" s="121">
        <v>200533</v>
      </c>
      <c r="B569" s="226" t="s">
        <v>608</v>
      </c>
      <c r="C569" s="227"/>
      <c r="D569" s="227"/>
      <c r="E569" s="227"/>
      <c r="F569" s="227"/>
      <c r="G569" s="126" t="s">
        <v>8</v>
      </c>
      <c r="H569" s="88">
        <v>3</v>
      </c>
      <c r="I569" s="89"/>
      <c r="J569" s="90"/>
      <c r="K569" s="48"/>
    </row>
    <row r="570" spans="1:11" s="56" customFormat="1" ht="12" customHeight="1">
      <c r="A570" s="123"/>
      <c r="B570" s="222"/>
      <c r="C570" s="222"/>
      <c r="D570" s="222"/>
      <c r="E570" s="222"/>
      <c r="F570" s="222"/>
      <c r="G570" s="229" t="s">
        <v>24</v>
      </c>
      <c r="H570" s="229"/>
      <c r="I570" s="230"/>
      <c r="J570" s="221"/>
      <c r="K570" s="48"/>
    </row>
    <row r="571" spans="1:11" s="56" customFormat="1" ht="12" customHeight="1">
      <c r="A571" s="127"/>
      <c r="B571" s="160"/>
      <c r="C571" s="161"/>
      <c r="D571" s="161"/>
      <c r="E571" s="161"/>
      <c r="F571" s="162"/>
      <c r="G571" s="277"/>
      <c r="H571" s="278"/>
      <c r="I571" s="278"/>
      <c r="J571" s="279"/>
      <c r="K571" s="48"/>
    </row>
    <row r="572" spans="1:11" s="56" customFormat="1" ht="12" customHeight="1">
      <c r="A572" s="163"/>
      <c r="B572" s="275"/>
      <c r="C572" s="275"/>
      <c r="D572" s="275"/>
      <c r="E572" s="275"/>
      <c r="F572" s="275"/>
      <c r="G572" s="276" t="s">
        <v>665</v>
      </c>
      <c r="H572" s="276"/>
      <c r="I572" s="280">
        <f>SUM(I570,I428,I399,I343,I290,I179,I157,I140,I131,I116,I99,I69,I59,I46,I27,I18)</f>
        <v>0</v>
      </c>
      <c r="J572" s="281"/>
      <c r="K572" s="48"/>
    </row>
    <row r="573" spans="1:11" ht="12" customHeight="1">
      <c r="A573" s="49"/>
      <c r="B573" s="51"/>
      <c r="C573" s="51"/>
      <c r="D573" s="51"/>
      <c r="E573" s="51"/>
      <c r="F573" s="51"/>
      <c r="G573" s="153"/>
      <c r="H573" s="154" t="s">
        <v>452</v>
      </c>
      <c r="I573" s="155"/>
      <c r="J573" s="156">
        <f>I572*0.25</f>
        <v>0</v>
      </c>
      <c r="K573" s="77"/>
    </row>
    <row r="574" spans="1:11" ht="12" customHeight="1">
      <c r="A574" s="49"/>
      <c r="G574" s="157"/>
      <c r="H574" s="158"/>
      <c r="I574" s="159"/>
      <c r="J574" s="78">
        <f>I572+J573</f>
        <v>0</v>
      </c>
      <c r="K574" s="77"/>
    </row>
    <row r="575" spans="1:11" ht="12" customHeight="1">
      <c r="A575" s="49"/>
      <c r="B575" s="225"/>
      <c r="C575" s="225"/>
      <c r="D575" s="225"/>
      <c r="E575" s="225"/>
      <c r="F575" s="225"/>
      <c r="G575" s="51"/>
      <c r="H575" s="50"/>
      <c r="I575" s="71"/>
      <c r="J575" s="79"/>
      <c r="K575" s="77"/>
    </row>
    <row r="576" spans="1:11" ht="12" customHeight="1">
      <c r="A576" s="199"/>
      <c r="B576" s="242"/>
      <c r="C576" s="242"/>
      <c r="D576" s="242"/>
      <c r="E576" s="242"/>
      <c r="F576" s="242"/>
      <c r="G576" s="94"/>
      <c r="H576" s="95"/>
      <c r="I576" s="128"/>
      <c r="J576" s="129"/>
    </row>
    <row r="577" spans="1:10">
      <c r="A577" s="152"/>
      <c r="B577" s="216"/>
      <c r="C577" s="217"/>
      <c r="D577" s="217"/>
      <c r="E577" s="217"/>
      <c r="F577" s="218"/>
      <c r="G577" s="219"/>
      <c r="H577" s="219"/>
      <c r="I577" s="220"/>
      <c r="J577" s="221"/>
    </row>
  </sheetData>
  <mergeCells count="615">
    <mergeCell ref="B572:F572"/>
    <mergeCell ref="G572:H572"/>
    <mergeCell ref="G571:J571"/>
    <mergeCell ref="I572:J572"/>
    <mergeCell ref="B535:F535"/>
    <mergeCell ref="B540:F540"/>
    <mergeCell ref="B541:F541"/>
    <mergeCell ref="B552:F552"/>
    <mergeCell ref="B553:F553"/>
    <mergeCell ref="B554:F554"/>
    <mergeCell ref="B555:F555"/>
    <mergeCell ref="B551:F551"/>
    <mergeCell ref="B562:F562"/>
    <mergeCell ref="B542:F542"/>
    <mergeCell ref="B543:F543"/>
    <mergeCell ref="B544:F544"/>
    <mergeCell ref="B19:F19"/>
    <mergeCell ref="B20:F20"/>
    <mergeCell ref="B21:F21"/>
    <mergeCell ref="B22:F22"/>
    <mergeCell ref="B18:F18"/>
    <mergeCell ref="B27:F27"/>
    <mergeCell ref="B46:F46"/>
    <mergeCell ref="B59:F59"/>
    <mergeCell ref="B556:F556"/>
    <mergeCell ref="B534:F534"/>
    <mergeCell ref="B531:F531"/>
    <mergeCell ref="B532:F532"/>
    <mergeCell ref="B533:F533"/>
    <mergeCell ref="B530:F530"/>
    <mergeCell ref="B23:F23"/>
    <mergeCell ref="B24:F24"/>
    <mergeCell ref="B25:F25"/>
    <mergeCell ref="B26:F26"/>
    <mergeCell ref="B47:F47"/>
    <mergeCell ref="B48:F48"/>
    <mergeCell ref="B49:F49"/>
    <mergeCell ref="B50:F50"/>
    <mergeCell ref="B51:F51"/>
    <mergeCell ref="B52:F52"/>
    <mergeCell ref="B11:F11"/>
    <mergeCell ref="B12:F12"/>
    <mergeCell ref="B13:F13"/>
    <mergeCell ref="B14:F14"/>
    <mergeCell ref="B15:F15"/>
    <mergeCell ref="B16:F16"/>
    <mergeCell ref="B17:F17"/>
    <mergeCell ref="G18:H18"/>
    <mergeCell ref="I18:J18"/>
    <mergeCell ref="C2:E2"/>
    <mergeCell ref="F2:H2"/>
    <mergeCell ref="C3:E3"/>
    <mergeCell ref="F3:H3"/>
    <mergeCell ref="F4:H4"/>
    <mergeCell ref="A6:E6"/>
    <mergeCell ref="F6:H6"/>
    <mergeCell ref="A7:D7"/>
    <mergeCell ref="G7:H7"/>
    <mergeCell ref="G27:H27"/>
    <mergeCell ref="I27:J27"/>
    <mergeCell ref="B28:F28"/>
    <mergeCell ref="G343:H343"/>
    <mergeCell ref="I343:J343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G46:H46"/>
    <mergeCell ref="I46:J46"/>
    <mergeCell ref="B53:F53"/>
    <mergeCell ref="B54:F54"/>
    <mergeCell ref="B55:F55"/>
    <mergeCell ref="B56:F56"/>
    <mergeCell ref="B57:F57"/>
    <mergeCell ref="B58:F58"/>
    <mergeCell ref="G59:H59"/>
    <mergeCell ref="I59:J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G69:H69"/>
    <mergeCell ref="I69:J69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G99:H99"/>
    <mergeCell ref="I99:J99"/>
    <mergeCell ref="B100:F100"/>
    <mergeCell ref="B101:F101"/>
    <mergeCell ref="B102:F102"/>
    <mergeCell ref="B103:F103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123:F123"/>
    <mergeCell ref="B124:F124"/>
    <mergeCell ref="B125:F125"/>
    <mergeCell ref="B126:F126"/>
    <mergeCell ref="B127:F127"/>
    <mergeCell ref="B128:F128"/>
    <mergeCell ref="B116:F116"/>
    <mergeCell ref="G116:H116"/>
    <mergeCell ref="I116:J116"/>
    <mergeCell ref="B117:F117"/>
    <mergeCell ref="B118:F118"/>
    <mergeCell ref="B119:F119"/>
    <mergeCell ref="B120:F120"/>
    <mergeCell ref="B121:F121"/>
    <mergeCell ref="B122:F122"/>
    <mergeCell ref="G140:H140"/>
    <mergeCell ref="I140:J140"/>
    <mergeCell ref="B141:F141"/>
    <mergeCell ref="B142:F142"/>
    <mergeCell ref="B129:F129"/>
    <mergeCell ref="B130:F130"/>
    <mergeCell ref="B131:F131"/>
    <mergeCell ref="G131:H131"/>
    <mergeCell ref="I131:J131"/>
    <mergeCell ref="B132:F132"/>
    <mergeCell ref="B133:F133"/>
    <mergeCell ref="B134:F134"/>
    <mergeCell ref="B135:F135"/>
    <mergeCell ref="B143:F143"/>
    <mergeCell ref="B144:F144"/>
    <mergeCell ref="B145:F145"/>
    <mergeCell ref="B146:F146"/>
    <mergeCell ref="B147:F147"/>
    <mergeCell ref="B148:F148"/>
    <mergeCell ref="B136:F136"/>
    <mergeCell ref="B137:F137"/>
    <mergeCell ref="B138:F138"/>
    <mergeCell ref="B139:F139"/>
    <mergeCell ref="B140:F140"/>
    <mergeCell ref="B149:F149"/>
    <mergeCell ref="B150:F150"/>
    <mergeCell ref="B151:F151"/>
    <mergeCell ref="B152:F152"/>
    <mergeCell ref="B153:F153"/>
    <mergeCell ref="B154:F154"/>
    <mergeCell ref="B155:F155"/>
    <mergeCell ref="B156:F156"/>
    <mergeCell ref="B157:F157"/>
    <mergeCell ref="G157:H157"/>
    <mergeCell ref="I157:J157"/>
    <mergeCell ref="B158:F158"/>
    <mergeCell ref="B159:F159"/>
    <mergeCell ref="B160:F160"/>
    <mergeCell ref="B161:F161"/>
    <mergeCell ref="B162:F162"/>
    <mergeCell ref="B163:F163"/>
    <mergeCell ref="B164:F164"/>
    <mergeCell ref="B165:F165"/>
    <mergeCell ref="B166:F166"/>
    <mergeCell ref="B167:F167"/>
    <mergeCell ref="B168:F168"/>
    <mergeCell ref="B169:F169"/>
    <mergeCell ref="B170:F170"/>
    <mergeCell ref="B171:F171"/>
    <mergeCell ref="B172:F172"/>
    <mergeCell ref="B173:F173"/>
    <mergeCell ref="B174:F174"/>
    <mergeCell ref="B175:F175"/>
    <mergeCell ref="B176:F176"/>
    <mergeCell ref="B177:F177"/>
    <mergeCell ref="B178:F178"/>
    <mergeCell ref="B179:F179"/>
    <mergeCell ref="G179:H179"/>
    <mergeCell ref="I179:J179"/>
    <mergeCell ref="B180:F180"/>
    <mergeCell ref="B181:F181"/>
    <mergeCell ref="B182:F182"/>
    <mergeCell ref="B183:F183"/>
    <mergeCell ref="B184:F184"/>
    <mergeCell ref="B185:F185"/>
    <mergeCell ref="B186:F186"/>
    <mergeCell ref="B187:F187"/>
    <mergeCell ref="B188:F188"/>
    <mergeCell ref="B189:F189"/>
    <mergeCell ref="B190:F190"/>
    <mergeCell ref="B191:F191"/>
    <mergeCell ref="B192:F192"/>
    <mergeCell ref="B193:F193"/>
    <mergeCell ref="B194:F194"/>
    <mergeCell ref="B195:F195"/>
    <mergeCell ref="B196:F196"/>
    <mergeCell ref="B197:F197"/>
    <mergeCell ref="B198:F198"/>
    <mergeCell ref="B199:F199"/>
    <mergeCell ref="B200:F200"/>
    <mergeCell ref="B201:F201"/>
    <mergeCell ref="B202:F202"/>
    <mergeCell ref="B203:F203"/>
    <mergeCell ref="B204:F204"/>
    <mergeCell ref="B205:F205"/>
    <mergeCell ref="B206:F206"/>
    <mergeCell ref="B207:F207"/>
    <mergeCell ref="B208:F208"/>
    <mergeCell ref="B209:F209"/>
    <mergeCell ref="B210:F210"/>
    <mergeCell ref="B211:F211"/>
    <mergeCell ref="B212:F212"/>
    <mergeCell ref="B213:F213"/>
    <mergeCell ref="B214:F214"/>
    <mergeCell ref="B215:F215"/>
    <mergeCell ref="B216:F216"/>
    <mergeCell ref="B217:F217"/>
    <mergeCell ref="B218:F218"/>
    <mergeCell ref="B219:F219"/>
    <mergeCell ref="B220:F220"/>
    <mergeCell ref="B221:F221"/>
    <mergeCell ref="B222:F222"/>
    <mergeCell ref="B223:F223"/>
    <mergeCell ref="B224:F224"/>
    <mergeCell ref="B225:F225"/>
    <mergeCell ref="B226:F226"/>
    <mergeCell ref="B227:F227"/>
    <mergeCell ref="B228:F228"/>
    <mergeCell ref="B229:F229"/>
    <mergeCell ref="B230:F230"/>
    <mergeCell ref="B231:F231"/>
    <mergeCell ref="B232:F232"/>
    <mergeCell ref="B233:F233"/>
    <mergeCell ref="B234:F234"/>
    <mergeCell ref="B244:F244"/>
    <mergeCell ref="B245:F245"/>
    <mergeCell ref="B246:F246"/>
    <mergeCell ref="B247:F247"/>
    <mergeCell ref="B248:F248"/>
    <mergeCell ref="B249:F249"/>
    <mergeCell ref="B235:F235"/>
    <mergeCell ref="B236:F236"/>
    <mergeCell ref="B237:F237"/>
    <mergeCell ref="B238:F238"/>
    <mergeCell ref="B239:F239"/>
    <mergeCell ref="B240:F240"/>
    <mergeCell ref="B241:F241"/>
    <mergeCell ref="B242:F242"/>
    <mergeCell ref="B243:F243"/>
    <mergeCell ref="B250:F250"/>
    <mergeCell ref="B251:F251"/>
    <mergeCell ref="B252:F252"/>
    <mergeCell ref="B253:F253"/>
    <mergeCell ref="B254:F254"/>
    <mergeCell ref="B255:F255"/>
    <mergeCell ref="B256:F256"/>
    <mergeCell ref="B257:F257"/>
    <mergeCell ref="B258:F258"/>
    <mergeCell ref="B259:F259"/>
    <mergeCell ref="B260:F260"/>
    <mergeCell ref="B261:F261"/>
    <mergeCell ref="B262:F262"/>
    <mergeCell ref="B263:F263"/>
    <mergeCell ref="B264:F264"/>
    <mergeCell ref="B265:F265"/>
    <mergeCell ref="B266:F266"/>
    <mergeCell ref="B267:F267"/>
    <mergeCell ref="B268:F268"/>
    <mergeCell ref="B269:F269"/>
    <mergeCell ref="B270:F270"/>
    <mergeCell ref="B271:F271"/>
    <mergeCell ref="B272:F272"/>
    <mergeCell ref="B273:F273"/>
    <mergeCell ref="B274:F274"/>
    <mergeCell ref="B275:F275"/>
    <mergeCell ref="B276:F276"/>
    <mergeCell ref="B277:F277"/>
    <mergeCell ref="B278:F278"/>
    <mergeCell ref="B279:F279"/>
    <mergeCell ref="B280:F280"/>
    <mergeCell ref="B281:F281"/>
    <mergeCell ref="B282:F282"/>
    <mergeCell ref="B283:F283"/>
    <mergeCell ref="B284:F284"/>
    <mergeCell ref="B285:F285"/>
    <mergeCell ref="B286:F286"/>
    <mergeCell ref="B287:F287"/>
    <mergeCell ref="B288:F288"/>
    <mergeCell ref="B289:F289"/>
    <mergeCell ref="B290:F290"/>
    <mergeCell ref="G290:H290"/>
    <mergeCell ref="I290:J290"/>
    <mergeCell ref="B291:F291"/>
    <mergeCell ref="B292:F292"/>
    <mergeCell ref="B299:F299"/>
    <mergeCell ref="B300:F300"/>
    <mergeCell ref="B301:F301"/>
    <mergeCell ref="B302:F302"/>
    <mergeCell ref="B303:F303"/>
    <mergeCell ref="B304:F304"/>
    <mergeCell ref="B305:F305"/>
    <mergeCell ref="B306:F306"/>
    <mergeCell ref="B293:F293"/>
    <mergeCell ref="B294:F294"/>
    <mergeCell ref="B295:F295"/>
    <mergeCell ref="B296:F296"/>
    <mergeCell ref="B297:F297"/>
    <mergeCell ref="B298:F298"/>
    <mergeCell ref="B307:F307"/>
    <mergeCell ref="B308:F308"/>
    <mergeCell ref="B309:F309"/>
    <mergeCell ref="B310:F310"/>
    <mergeCell ref="B311:F311"/>
    <mergeCell ref="B312:F312"/>
    <mergeCell ref="B313:F313"/>
    <mergeCell ref="B314:F314"/>
    <mergeCell ref="B315:F315"/>
    <mergeCell ref="B322:F322"/>
    <mergeCell ref="B323:F323"/>
    <mergeCell ref="B324:F324"/>
    <mergeCell ref="B325:F325"/>
    <mergeCell ref="B326:F326"/>
    <mergeCell ref="B327:F327"/>
    <mergeCell ref="B316:F316"/>
    <mergeCell ref="B317:F317"/>
    <mergeCell ref="B318:F318"/>
    <mergeCell ref="B319:F319"/>
    <mergeCell ref="B320:F320"/>
    <mergeCell ref="B321:F321"/>
    <mergeCell ref="B328:F328"/>
    <mergeCell ref="B329:F329"/>
    <mergeCell ref="B330:F330"/>
    <mergeCell ref="B331:F331"/>
    <mergeCell ref="B332:F332"/>
    <mergeCell ref="B333:F333"/>
    <mergeCell ref="B334:F334"/>
    <mergeCell ref="B335:F335"/>
    <mergeCell ref="B336:F336"/>
    <mergeCell ref="B337:F337"/>
    <mergeCell ref="B338:F338"/>
    <mergeCell ref="B339:F339"/>
    <mergeCell ref="B340:F340"/>
    <mergeCell ref="B341:F341"/>
    <mergeCell ref="B342:F342"/>
    <mergeCell ref="B343:F343"/>
    <mergeCell ref="B344:F344"/>
    <mergeCell ref="B345:F345"/>
    <mergeCell ref="B346:F346"/>
    <mergeCell ref="B347:F347"/>
    <mergeCell ref="B348:F348"/>
    <mergeCell ref="B349:F349"/>
    <mergeCell ref="B350:F350"/>
    <mergeCell ref="B351:F351"/>
    <mergeCell ref="B352:F352"/>
    <mergeCell ref="B353:F353"/>
    <mergeCell ref="B354:F354"/>
    <mergeCell ref="B355:F355"/>
    <mergeCell ref="B356:F356"/>
    <mergeCell ref="B357:F357"/>
    <mergeCell ref="B358:F358"/>
    <mergeCell ref="B359:F359"/>
    <mergeCell ref="B360:F360"/>
    <mergeCell ref="B361:F361"/>
    <mergeCell ref="B362:F362"/>
    <mergeCell ref="B363:F363"/>
    <mergeCell ref="B370:F370"/>
    <mergeCell ref="B373:F373"/>
    <mergeCell ref="B374:F374"/>
    <mergeCell ref="B375:F375"/>
    <mergeCell ref="B376:F376"/>
    <mergeCell ref="B377:F377"/>
    <mergeCell ref="B364:F364"/>
    <mergeCell ref="B365:F365"/>
    <mergeCell ref="B366:F366"/>
    <mergeCell ref="B367:F367"/>
    <mergeCell ref="B368:F368"/>
    <mergeCell ref="B369:F369"/>
    <mergeCell ref="B378:F378"/>
    <mergeCell ref="B379:F379"/>
    <mergeCell ref="B380:F380"/>
    <mergeCell ref="B381:F381"/>
    <mergeCell ref="B382:F382"/>
    <mergeCell ref="B383:F383"/>
    <mergeCell ref="B384:F384"/>
    <mergeCell ref="B385:F385"/>
    <mergeCell ref="B386:F386"/>
    <mergeCell ref="B387:F387"/>
    <mergeCell ref="B388:F388"/>
    <mergeCell ref="B389:F389"/>
    <mergeCell ref="B390:F390"/>
    <mergeCell ref="B391:F391"/>
    <mergeCell ref="B392:F392"/>
    <mergeCell ref="B393:F393"/>
    <mergeCell ref="B394:F394"/>
    <mergeCell ref="B395:F395"/>
    <mergeCell ref="B396:F396"/>
    <mergeCell ref="B397:F397"/>
    <mergeCell ref="B398:F398"/>
    <mergeCell ref="B399:F399"/>
    <mergeCell ref="G399:H399"/>
    <mergeCell ref="I399:J399"/>
    <mergeCell ref="B400:F400"/>
    <mergeCell ref="B401:F401"/>
    <mergeCell ref="B402:F402"/>
    <mergeCell ref="B403:F403"/>
    <mergeCell ref="B404:F404"/>
    <mergeCell ref="B405:F405"/>
    <mergeCell ref="B406:F406"/>
    <mergeCell ref="B407:F407"/>
    <mergeCell ref="B408:F408"/>
    <mergeCell ref="B409:F409"/>
    <mergeCell ref="B410:F410"/>
    <mergeCell ref="B411:F411"/>
    <mergeCell ref="B412:F412"/>
    <mergeCell ref="B413:F413"/>
    <mergeCell ref="B414:F414"/>
    <mergeCell ref="B415:F415"/>
    <mergeCell ref="B416:F416"/>
    <mergeCell ref="B417:F417"/>
    <mergeCell ref="B418:F418"/>
    <mergeCell ref="B419:F419"/>
    <mergeCell ref="B420:F420"/>
    <mergeCell ref="B421:F421"/>
    <mergeCell ref="B422:F422"/>
    <mergeCell ref="B423:F423"/>
    <mergeCell ref="B424:F424"/>
    <mergeCell ref="B425:F425"/>
    <mergeCell ref="B426:F426"/>
    <mergeCell ref="B427:F427"/>
    <mergeCell ref="B428:F428"/>
    <mergeCell ref="G428:H428"/>
    <mergeCell ref="I428:J428"/>
    <mergeCell ref="B429:F429"/>
    <mergeCell ref="B430:F430"/>
    <mergeCell ref="B431:F431"/>
    <mergeCell ref="B432:F432"/>
    <mergeCell ref="B433:F433"/>
    <mergeCell ref="B434:F434"/>
    <mergeCell ref="B435:F435"/>
    <mergeCell ref="B436:F436"/>
    <mergeCell ref="B446:F446"/>
    <mergeCell ref="B447:F447"/>
    <mergeCell ref="B448:F448"/>
    <mergeCell ref="B449:F449"/>
    <mergeCell ref="B450:F450"/>
    <mergeCell ref="B451:F451"/>
    <mergeCell ref="B437:F437"/>
    <mergeCell ref="B438:F438"/>
    <mergeCell ref="B439:F439"/>
    <mergeCell ref="B440:F440"/>
    <mergeCell ref="B441:F441"/>
    <mergeCell ref="B442:F442"/>
    <mergeCell ref="B443:F443"/>
    <mergeCell ref="B444:F444"/>
    <mergeCell ref="B445:F445"/>
    <mergeCell ref="B458:F458"/>
    <mergeCell ref="B459:F459"/>
    <mergeCell ref="B460:F460"/>
    <mergeCell ref="B461:F461"/>
    <mergeCell ref="B462:F462"/>
    <mergeCell ref="B463:F463"/>
    <mergeCell ref="B452:F452"/>
    <mergeCell ref="B453:F453"/>
    <mergeCell ref="B454:F454"/>
    <mergeCell ref="B455:F455"/>
    <mergeCell ref="B456:F456"/>
    <mergeCell ref="B457:F457"/>
    <mergeCell ref="B464:F464"/>
    <mergeCell ref="B465:F465"/>
    <mergeCell ref="B466:F466"/>
    <mergeCell ref="B467:F467"/>
    <mergeCell ref="B468:F468"/>
    <mergeCell ref="B469:F469"/>
    <mergeCell ref="B470:F470"/>
    <mergeCell ref="B471:F471"/>
    <mergeCell ref="B472:F472"/>
    <mergeCell ref="B473:F473"/>
    <mergeCell ref="B474:F474"/>
    <mergeCell ref="B475:F475"/>
    <mergeCell ref="B501:F501"/>
    <mergeCell ref="B502:F502"/>
    <mergeCell ref="B496:F496"/>
    <mergeCell ref="B497:F497"/>
    <mergeCell ref="B498:F498"/>
    <mergeCell ref="B499:F499"/>
    <mergeCell ref="B500:F500"/>
    <mergeCell ref="B485:F485"/>
    <mergeCell ref="B486:F486"/>
    <mergeCell ref="B487:F487"/>
    <mergeCell ref="B503:F503"/>
    <mergeCell ref="B504:F504"/>
    <mergeCell ref="B505:F505"/>
    <mergeCell ref="B510:F510"/>
    <mergeCell ref="B511:F511"/>
    <mergeCell ref="B506:F506"/>
    <mergeCell ref="B507:F507"/>
    <mergeCell ref="B508:F508"/>
    <mergeCell ref="B509:F509"/>
    <mergeCell ref="B512:F512"/>
    <mergeCell ref="B513:F513"/>
    <mergeCell ref="B514:F514"/>
    <mergeCell ref="B515:F515"/>
    <mergeCell ref="B516:F516"/>
    <mergeCell ref="B517:F517"/>
    <mergeCell ref="B576:F576"/>
    <mergeCell ref="B524:F524"/>
    <mergeCell ref="B525:F525"/>
    <mergeCell ref="B545:F545"/>
    <mergeCell ref="B546:F546"/>
    <mergeCell ref="B547:F547"/>
    <mergeCell ref="B548:F548"/>
    <mergeCell ref="B549:F549"/>
    <mergeCell ref="B550:F550"/>
    <mergeCell ref="B557:F557"/>
    <mergeCell ref="B558:F558"/>
    <mergeCell ref="B559:F559"/>
    <mergeCell ref="B560:F560"/>
    <mergeCell ref="B561:F561"/>
    <mergeCell ref="B565:F565"/>
    <mergeCell ref="B526:F526"/>
    <mergeCell ref="B527:F527"/>
    <mergeCell ref="B528:F528"/>
    <mergeCell ref="I9:I10"/>
    <mergeCell ref="J9:J10"/>
    <mergeCell ref="A2:B4"/>
    <mergeCell ref="B9:F10"/>
    <mergeCell ref="A9:A10"/>
    <mergeCell ref="G9:G10"/>
    <mergeCell ref="H9:H10"/>
    <mergeCell ref="B494:F494"/>
    <mergeCell ref="B495:F495"/>
    <mergeCell ref="B488:F488"/>
    <mergeCell ref="B489:F489"/>
    <mergeCell ref="B490:F490"/>
    <mergeCell ref="B491:F491"/>
    <mergeCell ref="B492:F492"/>
    <mergeCell ref="B493:F493"/>
    <mergeCell ref="B476:F476"/>
    <mergeCell ref="B477:F477"/>
    <mergeCell ref="B478:F478"/>
    <mergeCell ref="B479:F479"/>
    <mergeCell ref="B480:F480"/>
    <mergeCell ref="B481:F481"/>
    <mergeCell ref="B482:F482"/>
    <mergeCell ref="B483:F483"/>
    <mergeCell ref="B484:F484"/>
    <mergeCell ref="B577:F577"/>
    <mergeCell ref="G577:H577"/>
    <mergeCell ref="I577:J577"/>
    <mergeCell ref="B519:F519"/>
    <mergeCell ref="B520:F520"/>
    <mergeCell ref="B521:F521"/>
    <mergeCell ref="B522:F522"/>
    <mergeCell ref="B523:F523"/>
    <mergeCell ref="B518:F518"/>
    <mergeCell ref="B564:F564"/>
    <mergeCell ref="B575:F575"/>
    <mergeCell ref="B570:F570"/>
    <mergeCell ref="B566:F566"/>
    <mergeCell ref="B569:F569"/>
    <mergeCell ref="B529:F529"/>
    <mergeCell ref="B536:F536"/>
    <mergeCell ref="B537:F537"/>
    <mergeCell ref="B538:F538"/>
    <mergeCell ref="B539:F539"/>
    <mergeCell ref="B567:F567"/>
    <mergeCell ref="B568:F568"/>
    <mergeCell ref="B563:F563"/>
    <mergeCell ref="G570:H570"/>
    <mergeCell ref="I570:J570"/>
  </mergeCells>
  <printOptions horizontalCentered="1"/>
  <pageMargins left="0.43307086614173229" right="0.19685039370078741" top="0.19685039370078741" bottom="0.19685039370078741" header="0.31496062992125984" footer="0.31496062992125984"/>
  <pageSetup paperSize="9" scale="74" firstPageNumber="0" fitToHeight="0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DADA-06DE-4166-9DE1-D06090372AB7}">
  <dimension ref="B1:E64"/>
  <sheetViews>
    <sheetView topLeftCell="A31" workbookViewId="0">
      <selection activeCell="G20" sqref="G20"/>
    </sheetView>
  </sheetViews>
  <sheetFormatPr defaultRowHeight="13.2"/>
  <cols>
    <col min="2" max="2" width="13.88671875" customWidth="1"/>
    <col min="3" max="3" width="39.6640625" customWidth="1"/>
    <col min="4" max="4" width="12.6640625" customWidth="1"/>
    <col min="5" max="5" width="16.88671875" customWidth="1"/>
  </cols>
  <sheetData>
    <row r="1" spans="2:5">
      <c r="B1" s="294"/>
      <c r="C1" s="297" t="s">
        <v>454</v>
      </c>
      <c r="D1" s="298"/>
      <c r="E1" s="299"/>
    </row>
    <row r="2" spans="2:5">
      <c r="B2" s="295"/>
      <c r="C2" s="297" t="s">
        <v>455</v>
      </c>
      <c r="D2" s="298"/>
      <c r="E2" s="299"/>
    </row>
    <row r="3" spans="2:5">
      <c r="B3" s="295"/>
      <c r="C3" s="300" t="s">
        <v>668</v>
      </c>
      <c r="D3" s="301"/>
      <c r="E3" s="302"/>
    </row>
    <row r="4" spans="2:5">
      <c r="B4" s="296"/>
      <c r="C4" s="303"/>
      <c r="D4" s="304"/>
      <c r="E4" s="305"/>
    </row>
    <row r="5" spans="2:5">
      <c r="B5" s="165"/>
      <c r="C5" s="166" t="s">
        <v>666</v>
      </c>
      <c r="D5" s="166"/>
      <c r="E5" s="167"/>
    </row>
    <row r="6" spans="2:5" ht="9.9" customHeight="1">
      <c r="B6" s="168" t="s">
        <v>456</v>
      </c>
      <c r="C6" s="169" t="s">
        <v>457</v>
      </c>
      <c r="D6" s="170" t="s">
        <v>458</v>
      </c>
      <c r="E6" s="171" t="s">
        <v>459</v>
      </c>
    </row>
    <row r="7" spans="2:5" ht="9.9" customHeight="1">
      <c r="B7" s="172">
        <v>1</v>
      </c>
      <c r="C7" s="289" t="s">
        <v>667</v>
      </c>
      <c r="D7" s="290"/>
      <c r="E7" s="291"/>
    </row>
    <row r="8" spans="2:5" ht="9.9" customHeight="1">
      <c r="B8" s="173"/>
      <c r="C8" s="174"/>
      <c r="D8" s="175"/>
      <c r="E8" s="176">
        <f>ORÇ!I18</f>
        <v>0</v>
      </c>
    </row>
    <row r="9" spans="2:5" ht="9.9" customHeight="1">
      <c r="B9" s="177"/>
      <c r="C9" s="178"/>
      <c r="D9" s="179" t="s">
        <v>460</v>
      </c>
      <c r="E9" s="180">
        <f>SUM(E8:E8)</f>
        <v>0</v>
      </c>
    </row>
    <row r="10" spans="2:5" ht="9.9" customHeight="1">
      <c r="B10" s="172">
        <v>2</v>
      </c>
      <c r="C10" s="289" t="s">
        <v>669</v>
      </c>
      <c r="D10" s="290"/>
      <c r="E10" s="291"/>
    </row>
    <row r="11" spans="2:5" ht="9.9" customHeight="1">
      <c r="B11" s="173"/>
      <c r="C11" s="178"/>
      <c r="D11" s="175"/>
      <c r="E11" s="176">
        <f>ORÇ!I27</f>
        <v>0</v>
      </c>
    </row>
    <row r="12" spans="2:5" ht="9.9" customHeight="1">
      <c r="B12" s="177"/>
      <c r="C12" s="178"/>
      <c r="D12" s="179" t="s">
        <v>460</v>
      </c>
      <c r="E12" s="180">
        <f>SUM(E11:E11)</f>
        <v>0</v>
      </c>
    </row>
    <row r="13" spans="2:5" ht="9.9" customHeight="1">
      <c r="B13" s="172">
        <v>3</v>
      </c>
      <c r="C13" s="289" t="s">
        <v>670</v>
      </c>
      <c r="D13" s="290"/>
      <c r="E13" s="291"/>
    </row>
    <row r="14" spans="2:5" ht="9.9" customHeight="1">
      <c r="B14" s="173"/>
      <c r="C14" s="178"/>
      <c r="D14" s="181"/>
      <c r="E14" s="176">
        <f>ORÇ!I46</f>
        <v>0</v>
      </c>
    </row>
    <row r="15" spans="2:5" ht="9.9" customHeight="1">
      <c r="B15" s="177"/>
      <c r="C15" s="178"/>
      <c r="D15" s="179" t="s">
        <v>460</v>
      </c>
      <c r="E15" s="180">
        <f>SUM(E14:E14)</f>
        <v>0</v>
      </c>
    </row>
    <row r="16" spans="2:5" ht="9.9" customHeight="1">
      <c r="B16" s="182" t="s">
        <v>193</v>
      </c>
      <c r="C16" s="292" t="s">
        <v>671</v>
      </c>
      <c r="D16" s="290"/>
      <c r="E16" s="293"/>
    </row>
    <row r="17" spans="2:5" ht="9.9" customHeight="1">
      <c r="B17" s="173"/>
      <c r="C17" s="174"/>
      <c r="D17" s="181"/>
      <c r="E17" s="176">
        <f>ORÇ!I59</f>
        <v>0</v>
      </c>
    </row>
    <row r="18" spans="2:5" ht="9.9" customHeight="1">
      <c r="B18" s="177"/>
      <c r="C18" s="178"/>
      <c r="D18" s="179" t="s">
        <v>460</v>
      </c>
      <c r="E18" s="180">
        <f>SUM(E17:E17)</f>
        <v>0</v>
      </c>
    </row>
    <row r="19" spans="2:5" ht="9.9" customHeight="1">
      <c r="B19" s="182" t="s">
        <v>222</v>
      </c>
      <c r="C19" s="292" t="s">
        <v>672</v>
      </c>
      <c r="D19" s="290"/>
      <c r="E19" s="293"/>
    </row>
    <row r="20" spans="2:5" ht="9.9" customHeight="1">
      <c r="B20" s="173"/>
      <c r="C20" s="174"/>
      <c r="D20" s="175"/>
      <c r="E20" s="176">
        <f>ORÇ!I69</f>
        <v>0</v>
      </c>
    </row>
    <row r="21" spans="2:5" ht="9.9" customHeight="1">
      <c r="B21" s="177"/>
      <c r="C21" s="178"/>
      <c r="D21" s="179" t="s">
        <v>460</v>
      </c>
      <c r="E21" s="180">
        <f>SUM(E20:E20)</f>
        <v>0</v>
      </c>
    </row>
    <row r="22" spans="2:5" ht="9.9" customHeight="1">
      <c r="B22" s="182" t="s">
        <v>278</v>
      </c>
      <c r="C22" s="292" t="s">
        <v>595</v>
      </c>
      <c r="D22" s="290"/>
      <c r="E22" s="293"/>
    </row>
    <row r="23" spans="2:5" ht="9.9" customHeight="1">
      <c r="B23" s="173"/>
      <c r="C23" s="174"/>
      <c r="D23" s="175"/>
      <c r="E23" s="176">
        <f>ORÇ!I99</f>
        <v>0</v>
      </c>
    </row>
    <row r="24" spans="2:5" ht="9.9" customHeight="1">
      <c r="B24" s="177"/>
      <c r="C24" s="178"/>
      <c r="D24" s="183" t="s">
        <v>460</v>
      </c>
      <c r="E24" s="180">
        <f>SUM(E23:E23)</f>
        <v>0</v>
      </c>
    </row>
    <row r="25" spans="2:5" ht="9.9" customHeight="1">
      <c r="B25" s="182" t="s">
        <v>283</v>
      </c>
      <c r="C25" s="292" t="s">
        <v>673</v>
      </c>
      <c r="D25" s="290"/>
      <c r="E25" s="293"/>
    </row>
    <row r="26" spans="2:5" ht="9.9" customHeight="1">
      <c r="B26" s="173"/>
      <c r="C26" s="174"/>
      <c r="D26" s="175"/>
      <c r="E26" s="176">
        <f>ORÇ!I116</f>
        <v>0</v>
      </c>
    </row>
    <row r="27" spans="2:5" ht="9.9" customHeight="1">
      <c r="B27" s="177"/>
      <c r="C27" s="178"/>
      <c r="D27" s="179" t="s">
        <v>460</v>
      </c>
      <c r="E27" s="180">
        <f>SUM(E26:E26)</f>
        <v>0</v>
      </c>
    </row>
    <row r="28" spans="2:5" ht="9.9" customHeight="1">
      <c r="B28" s="182" t="s">
        <v>296</v>
      </c>
      <c r="C28" s="292" t="s">
        <v>674</v>
      </c>
      <c r="D28" s="290"/>
      <c r="E28" s="293"/>
    </row>
    <row r="29" spans="2:5" ht="9.9" customHeight="1">
      <c r="B29" s="173"/>
      <c r="C29" s="174"/>
      <c r="D29" s="181"/>
      <c r="E29" s="176">
        <f>ORÇ!I131</f>
        <v>0</v>
      </c>
    </row>
    <row r="30" spans="2:5" ht="9.9" customHeight="1">
      <c r="B30" s="177"/>
      <c r="C30" s="178"/>
      <c r="D30" s="179" t="s">
        <v>460</v>
      </c>
      <c r="E30" s="180">
        <f>SUM(E29:E29)</f>
        <v>0</v>
      </c>
    </row>
    <row r="31" spans="2:5" ht="9.9" customHeight="1">
      <c r="B31" s="172" t="s">
        <v>316</v>
      </c>
      <c r="C31" s="285" t="s">
        <v>599</v>
      </c>
      <c r="D31" s="286"/>
      <c r="E31" s="287"/>
    </row>
    <row r="32" spans="2:5" ht="9.9" customHeight="1">
      <c r="B32" s="184"/>
      <c r="C32" s="178"/>
      <c r="D32" s="185"/>
      <c r="E32" s="176">
        <f>ORÇ!I140</f>
        <v>0</v>
      </c>
    </row>
    <row r="33" spans="2:5" ht="9.9" customHeight="1">
      <c r="B33" s="177"/>
      <c r="C33" s="178"/>
      <c r="D33" s="179" t="s">
        <v>460</v>
      </c>
      <c r="E33" s="180">
        <f>SUM(E32:E32)</f>
        <v>0</v>
      </c>
    </row>
    <row r="34" spans="2:5" ht="9.9" customHeight="1">
      <c r="B34" s="172" t="s">
        <v>339</v>
      </c>
      <c r="C34" s="285" t="s">
        <v>675</v>
      </c>
      <c r="D34" s="286"/>
      <c r="E34" s="287"/>
    </row>
    <row r="35" spans="2:5" ht="9.9" customHeight="1">
      <c r="B35" s="184"/>
      <c r="C35" s="178"/>
      <c r="D35" s="185"/>
      <c r="E35" s="176">
        <f>ORÇ!I157</f>
        <v>0</v>
      </c>
    </row>
    <row r="36" spans="2:5" ht="9.9" customHeight="1">
      <c r="B36" s="177"/>
      <c r="C36" s="178"/>
      <c r="D36" s="179" t="s">
        <v>460</v>
      </c>
      <c r="E36" s="180">
        <f>SUM(E35:E35)</f>
        <v>0</v>
      </c>
    </row>
    <row r="37" spans="2:5" ht="9.9" customHeight="1">
      <c r="B37" s="172">
        <v>11</v>
      </c>
      <c r="C37" s="285" t="s">
        <v>168</v>
      </c>
      <c r="D37" s="286"/>
      <c r="E37" s="287"/>
    </row>
    <row r="38" spans="2:5" ht="9.9" customHeight="1">
      <c r="B38" s="184"/>
      <c r="C38" s="178"/>
      <c r="D38" s="185"/>
      <c r="E38" s="176">
        <f>ORÇ!I179</f>
        <v>0</v>
      </c>
    </row>
    <row r="39" spans="2:5" ht="9.9" customHeight="1">
      <c r="B39" s="177"/>
      <c r="C39" s="178"/>
      <c r="D39" s="179" t="s">
        <v>460</v>
      </c>
      <c r="E39" s="180">
        <f>SUM(E38:E38)</f>
        <v>0</v>
      </c>
    </row>
    <row r="40" spans="2:5" ht="9.9" customHeight="1">
      <c r="B40" s="172">
        <v>12</v>
      </c>
      <c r="C40" s="285" t="s">
        <v>676</v>
      </c>
      <c r="D40" s="286"/>
      <c r="E40" s="287"/>
    </row>
    <row r="41" spans="2:5" ht="9.9" customHeight="1">
      <c r="B41" s="184"/>
      <c r="C41" s="178"/>
      <c r="D41" s="185"/>
      <c r="E41" s="176">
        <f>ORÇ!I290</f>
        <v>0</v>
      </c>
    </row>
    <row r="42" spans="2:5" ht="9.9" customHeight="1">
      <c r="B42" s="177"/>
      <c r="C42" s="178"/>
      <c r="D42" s="179" t="s">
        <v>460</v>
      </c>
      <c r="E42" s="180">
        <f>SUM(E41:E41)</f>
        <v>0</v>
      </c>
    </row>
    <row r="43" spans="2:5" ht="9.9" customHeight="1">
      <c r="B43" s="172">
        <v>13</v>
      </c>
      <c r="C43" s="285" t="s">
        <v>677</v>
      </c>
      <c r="D43" s="286"/>
      <c r="E43" s="287"/>
    </row>
    <row r="44" spans="2:5" ht="9.9" customHeight="1">
      <c r="B44" s="184"/>
      <c r="C44" s="178"/>
      <c r="D44" s="185"/>
      <c r="E44" s="176">
        <f>ORÇ!I343</f>
        <v>0</v>
      </c>
    </row>
    <row r="45" spans="2:5" ht="9.9" customHeight="1">
      <c r="B45" s="177"/>
      <c r="C45" s="178"/>
      <c r="D45" s="179" t="s">
        <v>460</v>
      </c>
      <c r="E45" s="180">
        <f>SUM(E44:E44)</f>
        <v>0</v>
      </c>
    </row>
    <row r="46" spans="2:5" ht="9.9" customHeight="1">
      <c r="B46" s="172">
        <v>14</v>
      </c>
      <c r="C46" s="285" t="s">
        <v>678</v>
      </c>
      <c r="D46" s="286"/>
      <c r="E46" s="287"/>
    </row>
    <row r="47" spans="2:5" ht="9.9" customHeight="1">
      <c r="B47" s="184"/>
      <c r="C47" s="178"/>
      <c r="D47" s="185"/>
      <c r="E47" s="176">
        <f>ORÇ!I399</f>
        <v>0</v>
      </c>
    </row>
    <row r="48" spans="2:5" ht="9.9" customHeight="1">
      <c r="B48" s="177"/>
      <c r="C48" s="178"/>
      <c r="D48" s="179" t="s">
        <v>460</v>
      </c>
      <c r="E48" s="180">
        <f>SUM(E47:E47)</f>
        <v>0</v>
      </c>
    </row>
    <row r="49" spans="2:5" ht="9.9" customHeight="1">
      <c r="B49" s="172">
        <v>15</v>
      </c>
      <c r="C49" s="285" t="s">
        <v>686</v>
      </c>
      <c r="D49" s="286"/>
      <c r="E49" s="287"/>
    </row>
    <row r="50" spans="2:5" ht="9.9" customHeight="1">
      <c r="B50" s="184"/>
      <c r="C50" s="178"/>
      <c r="D50" s="185"/>
      <c r="E50" s="176">
        <f>ORÇ!I428</f>
        <v>0</v>
      </c>
    </row>
    <row r="51" spans="2:5" ht="9.9" customHeight="1">
      <c r="B51" s="177"/>
      <c r="C51" s="178"/>
      <c r="D51" s="179" t="s">
        <v>460</v>
      </c>
      <c r="E51" s="180">
        <f>SUM(E50:E50)</f>
        <v>0</v>
      </c>
    </row>
    <row r="52" spans="2:5" ht="9.9" customHeight="1">
      <c r="B52" s="172">
        <v>16</v>
      </c>
      <c r="C52" s="285" t="s">
        <v>679</v>
      </c>
      <c r="D52" s="286"/>
      <c r="E52" s="287"/>
    </row>
    <row r="53" spans="2:5" ht="9.9" customHeight="1">
      <c r="B53" s="184"/>
      <c r="C53" s="178"/>
      <c r="D53" s="185"/>
      <c r="E53" s="176">
        <f>ORÇ!I570</f>
        <v>0</v>
      </c>
    </row>
    <row r="54" spans="2:5" ht="9.9" customHeight="1">
      <c r="B54" s="177"/>
      <c r="C54" s="178"/>
      <c r="D54" s="179" t="s">
        <v>460</v>
      </c>
      <c r="E54" s="180">
        <f>SUM(E53:E53)</f>
        <v>0</v>
      </c>
    </row>
    <row r="55" spans="2:5" ht="9.9" customHeight="1">
      <c r="B55" s="186"/>
      <c r="C55" s="187"/>
      <c r="D55" s="188" t="s">
        <v>461</v>
      </c>
      <c r="E55" s="189">
        <f>SUM(E8:E54)/2</f>
        <v>0</v>
      </c>
    </row>
    <row r="56" spans="2:5" ht="9.9" customHeight="1">
      <c r="B56" s="190"/>
      <c r="C56" s="191"/>
      <c r="D56" s="192" t="s">
        <v>462</v>
      </c>
      <c r="E56" s="193">
        <f>E55*0.25</f>
        <v>0</v>
      </c>
    </row>
    <row r="57" spans="2:5" ht="9.9" customHeight="1">
      <c r="B57" s="194"/>
      <c r="C57" s="195"/>
      <c r="D57" s="196" t="s">
        <v>463</v>
      </c>
      <c r="E57" s="197">
        <f>E55+E56</f>
        <v>0</v>
      </c>
    </row>
    <row r="58" spans="2:5" ht="9.9" customHeight="1">
      <c r="B58" s="164"/>
      <c r="C58" s="288" t="s">
        <v>453</v>
      </c>
      <c r="D58" s="288"/>
      <c r="E58" s="288"/>
    </row>
    <row r="59" spans="2:5" ht="9.9" customHeight="1">
      <c r="B59" s="172">
        <v>3</v>
      </c>
      <c r="C59" s="289" t="s">
        <v>670</v>
      </c>
      <c r="D59" s="290"/>
      <c r="E59" s="291"/>
    </row>
    <row r="60" spans="2:5" ht="9.9" customHeight="1">
      <c r="B60" s="212"/>
      <c r="C60" s="213"/>
      <c r="D60" s="214" t="s">
        <v>460</v>
      </c>
      <c r="E60" s="215">
        <v>533475.91</v>
      </c>
    </row>
    <row r="61" spans="2:5" ht="9.9" customHeight="1">
      <c r="B61" s="283" t="s">
        <v>687</v>
      </c>
      <c r="C61" s="283"/>
      <c r="D61" s="283"/>
      <c r="E61" s="283"/>
    </row>
    <row r="62" spans="2:5">
      <c r="B62" s="198"/>
      <c r="C62" s="198"/>
      <c r="D62" s="198"/>
      <c r="E62" s="198"/>
    </row>
    <row r="63" spans="2:5">
      <c r="B63" s="284"/>
      <c r="C63" s="284"/>
      <c r="D63" s="284"/>
      <c r="E63" s="284"/>
    </row>
    <row r="64" spans="2:5">
      <c r="B64" s="283"/>
      <c r="C64" s="283"/>
      <c r="D64" s="283"/>
      <c r="E64" s="283"/>
    </row>
  </sheetData>
  <mergeCells count="25">
    <mergeCell ref="C28:E28"/>
    <mergeCell ref="B1:B4"/>
    <mergeCell ref="C1:E1"/>
    <mergeCell ref="C2:E2"/>
    <mergeCell ref="C3:E4"/>
    <mergeCell ref="C7:E7"/>
    <mergeCell ref="C10:E10"/>
    <mergeCell ref="C13:E13"/>
    <mergeCell ref="C16:E16"/>
    <mergeCell ref="C19:E19"/>
    <mergeCell ref="C22:E22"/>
    <mergeCell ref="C25:E25"/>
    <mergeCell ref="C31:E31"/>
    <mergeCell ref="C34:E34"/>
    <mergeCell ref="C37:E37"/>
    <mergeCell ref="C40:E40"/>
    <mergeCell ref="C43:E43"/>
    <mergeCell ref="B61:E61"/>
    <mergeCell ref="B63:E63"/>
    <mergeCell ref="B64:E64"/>
    <mergeCell ref="C46:E46"/>
    <mergeCell ref="C49:E49"/>
    <mergeCell ref="C52:E52"/>
    <mergeCell ref="C58:E58"/>
    <mergeCell ref="C59:E59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3"/>
  <sheetViews>
    <sheetView topLeftCell="A27" zoomScale="120" zoomScaleNormal="120" workbookViewId="0">
      <selection activeCell="A58" sqref="A58:O58"/>
    </sheetView>
  </sheetViews>
  <sheetFormatPr defaultColWidth="9" defaultRowHeight="13.2"/>
  <cols>
    <col min="1" max="1" width="15.109375" customWidth="1"/>
    <col min="2" max="13" width="8.6640625" customWidth="1"/>
    <col min="14" max="14" width="9.6640625" customWidth="1"/>
    <col min="15" max="15" width="8.109375" customWidth="1"/>
  </cols>
  <sheetData>
    <row r="1" spans="1:15">
      <c r="A1" s="318" t="s">
        <v>454</v>
      </c>
      <c r="B1" s="319"/>
      <c r="C1" s="319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1"/>
    </row>
    <row r="2" spans="1:15">
      <c r="A2" s="322" t="s">
        <v>464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4"/>
    </row>
    <row r="3" spans="1:15">
      <c r="A3" s="325" t="s">
        <v>592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7"/>
    </row>
    <row r="4" spans="1:15">
      <c r="A4" s="1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3"/>
    </row>
    <row r="5" spans="1:15">
      <c r="A5" s="1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4" t="s">
        <v>465</v>
      </c>
      <c r="O5" s="35" t="s">
        <v>466</v>
      </c>
    </row>
    <row r="6" spans="1:15">
      <c r="A6" s="4" t="s">
        <v>457</v>
      </c>
      <c r="B6" s="81" t="s">
        <v>580</v>
      </c>
      <c r="C6" s="81" t="s">
        <v>581</v>
      </c>
      <c r="D6" s="81" t="s">
        <v>582</v>
      </c>
      <c r="E6" s="81" t="s">
        <v>583</v>
      </c>
      <c r="F6" s="81" t="s">
        <v>584</v>
      </c>
      <c r="G6" s="81" t="s">
        <v>585</v>
      </c>
      <c r="H6" s="81" t="s">
        <v>586</v>
      </c>
      <c r="I6" s="81" t="s">
        <v>587</v>
      </c>
      <c r="J6" s="81" t="s">
        <v>588</v>
      </c>
      <c r="K6" s="81" t="s">
        <v>589</v>
      </c>
      <c r="L6" s="81" t="s">
        <v>590</v>
      </c>
      <c r="M6" s="81" t="s">
        <v>591</v>
      </c>
      <c r="N6" s="5" t="s">
        <v>467</v>
      </c>
      <c r="O6" s="36" t="s">
        <v>468</v>
      </c>
    </row>
    <row r="7" spans="1:15">
      <c r="A7" s="308" t="s">
        <v>469</v>
      </c>
      <c r="B7" s="6">
        <f>(N7/2)</f>
        <v>28188.543749999997</v>
      </c>
      <c r="C7" s="6">
        <f>(N7/2)</f>
        <v>28188.543749999997</v>
      </c>
      <c r="D7" s="7"/>
      <c r="E7" s="7"/>
      <c r="F7" s="30"/>
      <c r="G7" s="7"/>
      <c r="H7" s="7"/>
      <c r="I7" s="7"/>
      <c r="J7" s="7"/>
      <c r="K7" s="7"/>
      <c r="L7" s="7"/>
      <c r="M7" s="30"/>
      <c r="N7" s="7">
        <f>SUM(45101.67*1.25)</f>
        <v>56377.087499999994</v>
      </c>
      <c r="O7" s="37">
        <f>SUM(N7/N57)*100</f>
        <v>1.6622265350420002</v>
      </c>
    </row>
    <row r="8" spans="1:15" ht="6" customHeight="1">
      <c r="A8" s="309"/>
      <c r="B8" s="8"/>
      <c r="C8" s="8"/>
      <c r="D8" s="9"/>
      <c r="E8" s="9"/>
      <c r="F8" s="15"/>
      <c r="G8" s="9"/>
      <c r="H8" s="9"/>
      <c r="I8" s="9"/>
      <c r="J8" s="9"/>
      <c r="K8" s="9"/>
      <c r="L8" s="9"/>
      <c r="M8" s="15"/>
      <c r="N8" s="9"/>
      <c r="O8" s="37"/>
    </row>
    <row r="9" spans="1:15" ht="6" customHeight="1">
      <c r="A9" s="310"/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38"/>
    </row>
    <row r="10" spans="1:15">
      <c r="A10" s="311" t="s">
        <v>470</v>
      </c>
      <c r="B10" s="6">
        <f>(N10/4)</f>
        <v>14936.881249999999</v>
      </c>
      <c r="C10" s="6">
        <f>(N10/4)</f>
        <v>14936.881249999999</v>
      </c>
      <c r="D10" s="6">
        <f>(N10/4)</f>
        <v>14936.881249999999</v>
      </c>
      <c r="E10" s="6">
        <f>(N10/4)</f>
        <v>14936.881249999999</v>
      </c>
      <c r="F10" s="6"/>
      <c r="G10" s="6"/>
      <c r="H10" s="6"/>
      <c r="I10" s="6"/>
      <c r="J10" s="6"/>
      <c r="K10" s="31"/>
      <c r="L10" s="31"/>
      <c r="M10" s="31"/>
      <c r="N10" s="7">
        <f>SUM((47798.02*1.25))</f>
        <v>59747.524999999994</v>
      </c>
      <c r="O10" s="37">
        <f>SUM(N10/N57)*100</f>
        <v>1.7616007825534672</v>
      </c>
    </row>
    <row r="11" spans="1:15" ht="6" customHeight="1">
      <c r="A11" s="312"/>
      <c r="B11" s="13"/>
      <c r="C11" s="13"/>
      <c r="D11" s="13"/>
      <c r="E11" s="13"/>
      <c r="F11" s="15"/>
      <c r="G11" s="15"/>
      <c r="H11" s="15"/>
      <c r="I11" s="15"/>
      <c r="J11" s="15"/>
      <c r="K11" s="9"/>
      <c r="L11" s="9"/>
      <c r="M11" s="9"/>
      <c r="N11" s="9"/>
      <c r="O11" s="37"/>
    </row>
    <row r="12" spans="1:15" ht="6" customHeight="1">
      <c r="A12" s="313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38"/>
    </row>
    <row r="13" spans="1:15" ht="12.75" customHeight="1">
      <c r="A13" s="314" t="s">
        <v>593</v>
      </c>
      <c r="B13" s="14"/>
      <c r="C13" s="6">
        <f>(N13/6)</f>
        <v>111140.81458333334</v>
      </c>
      <c r="D13" s="6">
        <f>(N13/6)</f>
        <v>111140.81458333334</v>
      </c>
      <c r="E13" s="6">
        <f>(N13/6)</f>
        <v>111140.81458333334</v>
      </c>
      <c r="F13" s="6">
        <f>(N13/6)</f>
        <v>111140.81458333334</v>
      </c>
      <c r="G13" s="6">
        <f>(N13/6)</f>
        <v>111140.81458333334</v>
      </c>
      <c r="H13" s="6">
        <f>(N13/6)</f>
        <v>111140.81458333334</v>
      </c>
      <c r="I13" s="6"/>
      <c r="J13" s="6"/>
      <c r="K13" s="6"/>
      <c r="L13" s="6"/>
      <c r="M13" s="6"/>
      <c r="N13" s="7">
        <f>SUM(533475.91*1.25)</f>
        <v>666844.88750000007</v>
      </c>
      <c r="O13" s="37">
        <f>SUM(N13/N57)*100</f>
        <v>19.661307738885906</v>
      </c>
    </row>
    <row r="14" spans="1:15" ht="6" customHeight="1">
      <c r="A14" s="309"/>
      <c r="B14" s="15"/>
      <c r="C14" s="13"/>
      <c r="D14" s="13"/>
      <c r="E14" s="13"/>
      <c r="F14" s="13"/>
      <c r="G14" s="13"/>
      <c r="H14" s="13"/>
      <c r="I14" s="15"/>
      <c r="J14" s="15"/>
      <c r="K14" s="15"/>
      <c r="L14" s="15"/>
      <c r="M14" s="15"/>
      <c r="N14" s="9"/>
      <c r="O14" s="39"/>
    </row>
    <row r="15" spans="1:15" ht="6" customHeight="1">
      <c r="A15" s="310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38"/>
    </row>
    <row r="16" spans="1:15" ht="12.75" customHeight="1">
      <c r="A16" s="314" t="s">
        <v>594</v>
      </c>
      <c r="B16" s="16"/>
      <c r="C16" s="17"/>
      <c r="D16" s="17"/>
      <c r="E16" s="17">
        <f>(N16/6)</f>
        <v>65195.29583333333</v>
      </c>
      <c r="F16" s="17">
        <f>(N16/6)</f>
        <v>65195.29583333333</v>
      </c>
      <c r="G16" s="17">
        <f>(N16/6)</f>
        <v>65195.29583333333</v>
      </c>
      <c r="H16" s="17">
        <f>(N16/6)</f>
        <v>65195.29583333333</v>
      </c>
      <c r="I16" s="17">
        <f>(N16/6)</f>
        <v>65195.29583333333</v>
      </c>
      <c r="J16" s="17">
        <f>(N16/6)</f>
        <v>65195.29583333333</v>
      </c>
      <c r="K16" s="32"/>
      <c r="L16" s="32"/>
      <c r="M16" s="32"/>
      <c r="N16" s="40">
        <f>SUM(312937.42*1.25)</f>
        <v>391171.77499999997</v>
      </c>
      <c r="O16" s="37">
        <f>SUM(N16/N57)*100</f>
        <v>11.533339748430228</v>
      </c>
    </row>
    <row r="17" spans="1:15" ht="6" customHeight="1">
      <c r="A17" s="309"/>
      <c r="B17" s="15"/>
      <c r="C17" s="15"/>
      <c r="D17" s="16"/>
      <c r="E17" s="18"/>
      <c r="F17" s="18"/>
      <c r="G17" s="18"/>
      <c r="H17" s="18"/>
      <c r="I17" s="18"/>
      <c r="J17" s="18"/>
      <c r="K17" s="20"/>
      <c r="L17" s="20"/>
      <c r="M17" s="20"/>
      <c r="N17" s="9"/>
      <c r="O17" s="39"/>
    </row>
    <row r="18" spans="1:15" ht="6" customHeight="1">
      <c r="A18" s="310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8"/>
    </row>
    <row r="19" spans="1:15" ht="12.75" customHeight="1">
      <c r="A19" s="314" t="s">
        <v>596</v>
      </c>
      <c r="B19" s="6">
        <f>(N19/3)</f>
        <v>17985.137500000001</v>
      </c>
      <c r="C19" s="6">
        <f>(N19/3)</f>
        <v>17985.137500000001</v>
      </c>
      <c r="D19" s="6">
        <f>(N19/3)</f>
        <v>17985.137500000001</v>
      </c>
      <c r="E19" s="17"/>
      <c r="F19" s="17"/>
      <c r="G19" s="17"/>
      <c r="H19" s="17"/>
      <c r="I19" s="17"/>
      <c r="J19" s="17"/>
      <c r="K19" s="17"/>
      <c r="L19" s="17"/>
      <c r="M19" s="17"/>
      <c r="N19" s="7">
        <f>SUM(43164.33*1.25)</f>
        <v>53955.412500000006</v>
      </c>
      <c r="O19" s="37">
        <f>SUM(N19/N57)*100</f>
        <v>1.5908256765948907</v>
      </c>
    </row>
    <row r="20" spans="1:15" ht="6" customHeight="1">
      <c r="A20" s="309"/>
      <c r="B20" s="18"/>
      <c r="C20" s="18"/>
      <c r="D20" s="19"/>
      <c r="E20" s="20"/>
      <c r="F20" s="20"/>
      <c r="G20" s="20"/>
      <c r="H20" s="16"/>
      <c r="I20" s="16"/>
      <c r="J20" s="20"/>
      <c r="K20" s="20"/>
      <c r="L20" s="20"/>
      <c r="M20" s="20"/>
      <c r="N20" s="9"/>
      <c r="O20" s="39"/>
    </row>
    <row r="21" spans="1:15" ht="6" customHeight="1">
      <c r="A21" s="310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6"/>
      <c r="M21" s="12"/>
      <c r="N21" s="12"/>
      <c r="O21" s="38"/>
    </row>
    <row r="22" spans="1:15">
      <c r="A22" s="314" t="s">
        <v>595</v>
      </c>
      <c r="B22" s="6">
        <f>(N22/2)</f>
        <v>58301.293750000004</v>
      </c>
      <c r="C22" s="6">
        <f>(N22/2)</f>
        <v>58301.293750000004</v>
      </c>
      <c r="D22" s="17"/>
      <c r="E22" s="17"/>
      <c r="F22" s="17"/>
      <c r="G22" s="14"/>
      <c r="H22" s="14"/>
      <c r="I22" s="6"/>
      <c r="J22" s="6"/>
      <c r="K22" s="6"/>
      <c r="L22" s="6"/>
      <c r="M22" s="6"/>
      <c r="N22" s="7">
        <f>SUM(93282.07*1.25)</f>
        <v>116602.58750000001</v>
      </c>
      <c r="O22" s="37">
        <f>SUM(N22/N57)*100</f>
        <v>3.4379199705386818</v>
      </c>
    </row>
    <row r="23" spans="1:15" ht="6" customHeight="1">
      <c r="A23" s="309"/>
      <c r="B23" s="18"/>
      <c r="C23" s="19"/>
      <c r="D23" s="20"/>
      <c r="E23" s="20"/>
      <c r="F23" s="20"/>
      <c r="G23" s="16"/>
      <c r="H23" s="16"/>
      <c r="I23" s="16"/>
      <c r="J23" s="20"/>
      <c r="K23" s="20"/>
      <c r="L23" s="20"/>
      <c r="M23" s="20"/>
      <c r="N23" s="9"/>
      <c r="O23" s="39"/>
    </row>
    <row r="24" spans="1:15" ht="6" customHeight="1">
      <c r="A24" s="310"/>
      <c r="B24" s="10"/>
      <c r="C24" s="11"/>
      <c r="D24" s="21"/>
      <c r="E24" s="21"/>
      <c r="F24" s="21"/>
      <c r="G24" s="12"/>
      <c r="H24" s="12"/>
      <c r="I24" s="12"/>
      <c r="J24" s="12"/>
      <c r="K24" s="12"/>
      <c r="L24" s="12"/>
      <c r="M24" s="12"/>
      <c r="N24" s="12"/>
      <c r="O24" s="38"/>
    </row>
    <row r="25" spans="1:15" ht="12.75" customHeight="1">
      <c r="A25" s="314" t="s">
        <v>597</v>
      </c>
      <c r="B25" s="14"/>
      <c r="C25" s="14"/>
      <c r="D25" s="14"/>
      <c r="E25" s="14"/>
      <c r="F25" s="14"/>
      <c r="G25" s="14"/>
      <c r="H25" s="14"/>
      <c r="I25" s="17"/>
      <c r="J25" s="17"/>
      <c r="K25" s="6">
        <f>(N25/3)</f>
        <v>154691.89583333334</v>
      </c>
      <c r="L25" s="6">
        <f>(N25/3)</f>
        <v>154691.89583333334</v>
      </c>
      <c r="M25" s="6">
        <f>(N25/3)</f>
        <v>154691.89583333334</v>
      </c>
      <c r="N25" s="7">
        <f>SUM(371260.55*1.25)</f>
        <v>464075.6875</v>
      </c>
      <c r="O25" s="37">
        <f>SUM(N25/N57)*100</f>
        <v>13.682844507183155</v>
      </c>
    </row>
    <row r="26" spans="1:15" ht="6" customHeight="1">
      <c r="A26" s="309"/>
      <c r="B26" s="15"/>
      <c r="C26" s="15"/>
      <c r="D26" s="16"/>
      <c r="E26" s="16"/>
      <c r="F26" s="16"/>
      <c r="G26" s="16"/>
      <c r="H26" s="16"/>
      <c r="I26" s="16"/>
      <c r="J26" s="20"/>
      <c r="K26" s="19"/>
      <c r="L26" s="19"/>
      <c r="M26" s="19"/>
      <c r="N26" s="9"/>
      <c r="O26" s="39"/>
    </row>
    <row r="27" spans="1:15" ht="6" customHeight="1">
      <c r="A27" s="310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38"/>
    </row>
    <row r="28" spans="1:15" ht="12.75" customHeight="1">
      <c r="A28" s="314" t="s">
        <v>598</v>
      </c>
      <c r="B28" s="14"/>
      <c r="C28" s="17"/>
      <c r="D28" s="17"/>
      <c r="E28" s="6">
        <f>(N28/6)</f>
        <v>45792.831249999996</v>
      </c>
      <c r="F28" s="6">
        <f>(N28/6)</f>
        <v>45792.831249999996</v>
      </c>
      <c r="G28" s="6">
        <f>(N28/6)</f>
        <v>45792.831249999996</v>
      </c>
      <c r="H28" s="6">
        <f>(N28/6)</f>
        <v>45792.831249999996</v>
      </c>
      <c r="I28" s="6">
        <f>(N28/6)</f>
        <v>45792.831249999996</v>
      </c>
      <c r="J28" s="6">
        <f>(N28/6)</f>
        <v>45792.831249999996</v>
      </c>
      <c r="K28" s="17"/>
      <c r="L28" s="17"/>
      <c r="M28" s="17"/>
      <c r="N28" s="7">
        <f>SUM(219805.59*1.25)</f>
        <v>274756.98749999999</v>
      </c>
      <c r="O28" s="37">
        <f>SUM(N28/N57)*100</f>
        <v>8.1009568880390148</v>
      </c>
    </row>
    <row r="29" spans="1:15" ht="6" customHeight="1">
      <c r="A29" s="309"/>
      <c r="B29" s="15"/>
      <c r="C29" s="20"/>
      <c r="D29" s="20"/>
      <c r="E29" s="19"/>
      <c r="F29" s="19"/>
      <c r="G29" s="19"/>
      <c r="H29" s="19"/>
      <c r="I29" s="19"/>
      <c r="J29" s="19"/>
      <c r="K29" s="20"/>
      <c r="L29" s="20"/>
      <c r="M29" s="20"/>
      <c r="N29" s="9"/>
      <c r="O29" s="39"/>
    </row>
    <row r="30" spans="1:15" ht="6" customHeight="1">
      <c r="A30" s="310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38"/>
    </row>
    <row r="31" spans="1:15" ht="12.75" customHeight="1">
      <c r="A31" s="314" t="s">
        <v>599</v>
      </c>
      <c r="B31" s="14"/>
      <c r="C31" s="6">
        <f>(N31/8)</f>
        <v>33331.237500000003</v>
      </c>
      <c r="D31" s="6">
        <f>(N31/8)</f>
        <v>33331.237500000003</v>
      </c>
      <c r="E31" s="6">
        <f>(N31/8)</f>
        <v>33331.237500000003</v>
      </c>
      <c r="F31" s="6">
        <f>(N31/8)</f>
        <v>33331.237500000003</v>
      </c>
      <c r="G31" s="6">
        <f>(N31/8)</f>
        <v>33331.237500000003</v>
      </c>
      <c r="H31" s="6">
        <f>(N31/8)</f>
        <v>33331.237500000003</v>
      </c>
      <c r="I31" s="6">
        <f>(N31/8)</f>
        <v>33331.237500000003</v>
      </c>
      <c r="J31" s="6">
        <f>(N31/8)</f>
        <v>33331.237500000003</v>
      </c>
      <c r="K31" s="17"/>
      <c r="L31" s="17"/>
      <c r="M31" s="17"/>
      <c r="N31" s="7">
        <f>SUM(213319.92*1.25)</f>
        <v>266649.90000000002</v>
      </c>
      <c r="O31" s="37">
        <f>SUM(N31/N57)*100</f>
        <v>7.8619268749258469</v>
      </c>
    </row>
    <row r="32" spans="1:15" ht="6" customHeight="1">
      <c r="A32" s="309"/>
      <c r="B32" s="15"/>
      <c r="C32" s="19"/>
      <c r="D32" s="19"/>
      <c r="E32" s="19"/>
      <c r="F32" s="19"/>
      <c r="G32" s="19"/>
      <c r="H32" s="19"/>
      <c r="I32" s="19"/>
      <c r="J32" s="19"/>
      <c r="K32" s="20"/>
      <c r="L32" s="20"/>
      <c r="M32" s="20"/>
      <c r="N32" s="9"/>
      <c r="O32" s="39"/>
    </row>
    <row r="33" spans="1:15" ht="6" customHeight="1">
      <c r="A33" s="310"/>
      <c r="B33" s="10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38"/>
    </row>
    <row r="34" spans="1:15" ht="12.75" customHeight="1">
      <c r="A34" s="314" t="s">
        <v>600</v>
      </c>
      <c r="B34" s="14"/>
      <c r="C34" s="17"/>
      <c r="D34" s="17"/>
      <c r="E34" s="17"/>
      <c r="F34" s="17"/>
      <c r="G34" s="17"/>
      <c r="H34" s="17"/>
      <c r="I34" s="17"/>
      <c r="J34" s="17"/>
      <c r="K34" s="6">
        <f>(N34/3)</f>
        <v>33418.025000000001</v>
      </c>
      <c r="L34" s="6">
        <f>(N34/3)</f>
        <v>33418.025000000001</v>
      </c>
      <c r="M34" s="6">
        <f>(N34/3)</f>
        <v>33418.025000000001</v>
      </c>
      <c r="N34" s="7">
        <f>SUM(80203.26*1.25)</f>
        <v>100254.075</v>
      </c>
      <c r="O34" s="37">
        <f>SUM(N34/N57)*100</f>
        <v>2.9558991267700883</v>
      </c>
    </row>
    <row r="35" spans="1:15" ht="6" customHeight="1">
      <c r="A35" s="309"/>
      <c r="B35" s="15"/>
      <c r="C35" s="20"/>
      <c r="D35" s="20"/>
      <c r="E35" s="20"/>
      <c r="F35" s="20"/>
      <c r="G35" s="20"/>
      <c r="H35" s="20"/>
      <c r="I35" s="20"/>
      <c r="J35" s="20"/>
      <c r="K35" s="19"/>
      <c r="L35" s="19"/>
      <c r="M35" s="19"/>
      <c r="N35" s="9"/>
      <c r="O35" s="39"/>
    </row>
    <row r="36" spans="1:15" ht="6" customHeight="1">
      <c r="A36" s="310"/>
      <c r="B36" s="10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38"/>
    </row>
    <row r="37" spans="1:15" ht="12.75" customHeight="1">
      <c r="A37" s="314" t="s">
        <v>601</v>
      </c>
      <c r="B37" s="82"/>
      <c r="C37" s="6"/>
      <c r="D37" s="7"/>
      <c r="E37" s="7"/>
      <c r="F37" s="7"/>
      <c r="G37" s="7"/>
      <c r="H37" s="7"/>
      <c r="I37" s="7"/>
      <c r="J37" s="7"/>
      <c r="K37" s="6">
        <f>(N37/3)</f>
        <v>37931.474999999999</v>
      </c>
      <c r="L37" s="6">
        <f>(N37/3)</f>
        <v>37931.474999999999</v>
      </c>
      <c r="M37" s="6">
        <f>(N37/3)</f>
        <v>37931.474999999999</v>
      </c>
      <c r="N37" s="7">
        <f>SUM(91035.54*1.25)</f>
        <v>113794.42499999999</v>
      </c>
      <c r="O37" s="83">
        <f>SUM(N37/N57)*100</f>
        <v>3.3551238838800743</v>
      </c>
    </row>
    <row r="38" spans="1:15" ht="6" customHeight="1">
      <c r="A38" s="309"/>
      <c r="B38" s="22"/>
      <c r="C38" s="23"/>
      <c r="D38" s="24"/>
      <c r="E38" s="24"/>
      <c r="F38" s="24"/>
      <c r="G38" s="24"/>
      <c r="H38" s="24"/>
      <c r="I38" s="24"/>
      <c r="J38" s="24"/>
      <c r="K38" s="19"/>
      <c r="L38" s="19"/>
      <c r="M38" s="19"/>
      <c r="N38" s="24"/>
      <c r="O38" s="41"/>
    </row>
    <row r="39" spans="1:15" ht="6" customHeight="1">
      <c r="A39" s="310"/>
      <c r="B39" s="10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38"/>
    </row>
    <row r="40" spans="1:15" ht="12.75" customHeight="1">
      <c r="A40" s="314" t="s">
        <v>602</v>
      </c>
      <c r="B40" s="82"/>
      <c r="C40" s="6"/>
      <c r="D40" s="7"/>
      <c r="E40" s="7"/>
      <c r="F40" s="7"/>
      <c r="G40" s="7"/>
      <c r="H40" s="7"/>
      <c r="I40" s="7"/>
      <c r="J40" s="7"/>
      <c r="K40" s="6">
        <f>(N40/3)</f>
        <v>39264.9375</v>
      </c>
      <c r="L40" s="6">
        <f>(N40/3)</f>
        <v>39264.9375</v>
      </c>
      <c r="M40" s="6">
        <f>(N40/3)</f>
        <v>39264.9375</v>
      </c>
      <c r="N40" s="7">
        <f>SUM(94235.85*1.25)</f>
        <v>117794.8125</v>
      </c>
      <c r="O40" s="83">
        <f>SUM(N40/N57)*100</f>
        <v>3.473071627330822</v>
      </c>
    </row>
    <row r="41" spans="1:15" ht="6" customHeight="1">
      <c r="A41" s="309"/>
      <c r="B41" s="22"/>
      <c r="C41" s="23"/>
      <c r="D41" s="24"/>
      <c r="E41" s="24"/>
      <c r="F41" s="24"/>
      <c r="G41" s="24"/>
      <c r="H41" s="24"/>
      <c r="I41" s="24"/>
      <c r="J41" s="24"/>
      <c r="K41" s="19"/>
      <c r="L41" s="19"/>
      <c r="M41" s="19"/>
      <c r="N41" s="24"/>
      <c r="O41" s="41"/>
    </row>
    <row r="42" spans="1:15" ht="6" customHeight="1">
      <c r="A42" s="310"/>
      <c r="B42" s="10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38"/>
    </row>
    <row r="43" spans="1:15" ht="12.75" customHeight="1">
      <c r="A43" s="314" t="s">
        <v>603</v>
      </c>
      <c r="B43" s="82"/>
      <c r="C43" s="6"/>
      <c r="D43" s="7"/>
      <c r="E43" s="7"/>
      <c r="F43" s="7"/>
      <c r="G43" s="7"/>
      <c r="H43" s="7"/>
      <c r="I43" s="7"/>
      <c r="J43" s="7"/>
      <c r="K43" s="6">
        <f>(N43/3)</f>
        <v>16488.129166666669</v>
      </c>
      <c r="L43" s="6">
        <f>(N43/3)</f>
        <v>16488.129166666669</v>
      </c>
      <c r="M43" s="6">
        <f>(N43/3)</f>
        <v>16488.129166666669</v>
      </c>
      <c r="N43" s="7">
        <f>SUM(39571.51*1.25)</f>
        <v>49464.387500000004</v>
      </c>
      <c r="O43" s="83">
        <f>SUM(N43/N57)*100</f>
        <v>1.4584119380430898</v>
      </c>
    </row>
    <row r="44" spans="1:15" ht="6" customHeight="1">
      <c r="A44" s="309"/>
      <c r="B44" s="22"/>
      <c r="C44" s="23"/>
      <c r="D44" s="24"/>
      <c r="E44" s="24"/>
      <c r="F44" s="24"/>
      <c r="G44" s="24"/>
      <c r="H44" s="24"/>
      <c r="I44" s="24"/>
      <c r="J44" s="24"/>
      <c r="K44" s="19"/>
      <c r="L44" s="19"/>
      <c r="M44" s="19"/>
      <c r="N44" s="24"/>
      <c r="O44" s="41"/>
    </row>
    <row r="45" spans="1:15" ht="6" customHeight="1">
      <c r="A45" s="310"/>
      <c r="B45" s="10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38"/>
    </row>
    <row r="46" spans="1:15" ht="12.75" customHeight="1">
      <c r="A46" s="314" t="s">
        <v>604</v>
      </c>
      <c r="B46" s="82"/>
      <c r="C46" s="6"/>
      <c r="D46" s="7"/>
      <c r="E46" s="7"/>
      <c r="F46" s="7"/>
      <c r="G46" s="7"/>
      <c r="H46" s="7"/>
      <c r="I46" s="7"/>
      <c r="J46" s="7"/>
      <c r="K46" s="6">
        <f>(N46/3)</f>
        <v>26461.658333333336</v>
      </c>
      <c r="L46" s="6">
        <f>(N46/3)</f>
        <v>26461.658333333336</v>
      </c>
      <c r="M46" s="6">
        <f>(N46/3)</f>
        <v>26461.658333333336</v>
      </c>
      <c r="N46" s="7">
        <f>SUM(63507.98*1.25)</f>
        <v>79384.975000000006</v>
      </c>
      <c r="O46" s="83">
        <f>SUM(N46/N57)*100</f>
        <v>2.3405929213467411</v>
      </c>
    </row>
    <row r="47" spans="1:15" ht="6" customHeight="1">
      <c r="A47" s="309"/>
      <c r="B47" s="22"/>
      <c r="C47" s="23"/>
      <c r="D47" s="24"/>
      <c r="E47" s="24"/>
      <c r="F47" s="24"/>
      <c r="G47" s="24"/>
      <c r="H47" s="24"/>
      <c r="I47" s="24"/>
      <c r="J47" s="24"/>
      <c r="K47" s="19"/>
      <c r="L47" s="19"/>
      <c r="M47" s="19"/>
      <c r="N47" s="24"/>
      <c r="O47" s="41"/>
    </row>
    <row r="48" spans="1:15" ht="6" customHeight="1">
      <c r="A48" s="310"/>
      <c r="B48" s="10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8"/>
    </row>
    <row r="49" spans="1:15" ht="12.75" customHeight="1">
      <c r="A49" s="314" t="s">
        <v>681</v>
      </c>
      <c r="B49" s="82"/>
      <c r="C49" s="6"/>
      <c r="D49" s="7"/>
      <c r="E49" s="7"/>
      <c r="F49" s="7"/>
      <c r="G49" s="7"/>
      <c r="H49" s="7"/>
      <c r="I49" s="7"/>
      <c r="J49" s="7"/>
      <c r="K49" s="6">
        <f>(N49/3)</f>
        <v>23657.154166666664</v>
      </c>
      <c r="L49" s="6">
        <f>(N49/3)</f>
        <v>23657.154166666664</v>
      </c>
      <c r="M49" s="6">
        <f>(N49/3)</f>
        <v>23657.154166666664</v>
      </c>
      <c r="N49" s="7">
        <f>SUM(56777.17*1.25)</f>
        <v>70971.462499999994</v>
      </c>
      <c r="O49" s="83">
        <f>SUM(N49/N57)*100</f>
        <v>2.0925282491444466</v>
      </c>
    </row>
    <row r="50" spans="1:15" ht="6" customHeight="1">
      <c r="A50" s="309"/>
      <c r="B50" s="22"/>
      <c r="C50" s="23"/>
      <c r="D50" s="24"/>
      <c r="E50" s="24"/>
      <c r="F50" s="24"/>
      <c r="G50" s="24"/>
      <c r="H50" s="24"/>
      <c r="I50" s="24"/>
      <c r="J50" s="24"/>
      <c r="K50" s="19"/>
      <c r="L50" s="19"/>
      <c r="M50" s="19"/>
      <c r="N50" s="24"/>
      <c r="O50" s="41"/>
    </row>
    <row r="51" spans="1:15" ht="6" customHeight="1">
      <c r="A51" s="310"/>
      <c r="B51" s="10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38"/>
    </row>
    <row r="52" spans="1:15" ht="12.75" customHeight="1">
      <c r="A52" s="314" t="s">
        <v>605</v>
      </c>
      <c r="B52" s="82"/>
      <c r="C52" s="6"/>
      <c r="D52" s="7"/>
      <c r="E52" s="7"/>
      <c r="F52" s="7"/>
      <c r="G52" s="7"/>
      <c r="H52" s="7"/>
      <c r="I52" s="7"/>
      <c r="J52" s="7"/>
      <c r="K52" s="6">
        <f>(N52/3)</f>
        <v>169938.30833333332</v>
      </c>
      <c r="L52" s="6">
        <f>(N52/3)</f>
        <v>169938.30833333332</v>
      </c>
      <c r="M52" s="6">
        <f>(N52/3)</f>
        <v>169938.30833333332</v>
      </c>
      <c r="N52" s="7">
        <f>SUM((407851.94)*1.25)</f>
        <v>509814.92499999999</v>
      </c>
      <c r="O52" s="83">
        <f>SUM(N52/N57)*100</f>
        <v>15.031423826132334</v>
      </c>
    </row>
    <row r="53" spans="1:15" ht="6" customHeight="1">
      <c r="A53" s="309"/>
      <c r="B53" s="22"/>
      <c r="C53" s="23"/>
      <c r="D53" s="24"/>
      <c r="E53" s="24"/>
      <c r="F53" s="24"/>
      <c r="G53" s="24"/>
      <c r="H53" s="24"/>
      <c r="I53" s="24"/>
      <c r="J53" s="24"/>
      <c r="K53" s="19"/>
      <c r="L53" s="19"/>
      <c r="M53" s="19"/>
      <c r="N53" s="24"/>
      <c r="O53" s="41"/>
    </row>
    <row r="54" spans="1:15" ht="6" customHeight="1">
      <c r="A54" s="310"/>
      <c r="B54" s="10"/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38"/>
    </row>
    <row r="55" spans="1:15">
      <c r="A55" s="315" t="s">
        <v>471</v>
      </c>
      <c r="B55" s="23">
        <f>SUM(B7:B33)</f>
        <v>119411.85625000001</v>
      </c>
      <c r="C55" s="23">
        <f>SUM(C7:C33)</f>
        <v>263883.90833333338</v>
      </c>
      <c r="D55" s="24">
        <f>SUM(D8:D33)</f>
        <v>177394.07083333336</v>
      </c>
      <c r="E55" s="24">
        <f>SUM(E10:E33)</f>
        <v>270397.06041666667</v>
      </c>
      <c r="F55" s="24">
        <f>SUM(F9:F33)</f>
        <v>255460.17916666664</v>
      </c>
      <c r="G55" s="24">
        <f t="shared" ref="G55:I55" si="0">SUM(G9:G33)</f>
        <v>255460.17916666664</v>
      </c>
      <c r="H55" s="24">
        <f t="shared" si="0"/>
        <v>255460.17916666664</v>
      </c>
      <c r="I55" s="24">
        <f t="shared" si="0"/>
        <v>144319.36458333331</v>
      </c>
      <c r="J55" s="24">
        <f>SUM(J10:J33)</f>
        <v>144319.36458333331</v>
      </c>
      <c r="K55" s="24">
        <f>SUM(K11:K54)</f>
        <v>501851.58333333337</v>
      </c>
      <c r="L55" s="24">
        <f>SUM(L11:L52)</f>
        <v>501851.58333333337</v>
      </c>
      <c r="M55" s="24">
        <f>SUM(M11:M53)</f>
        <v>501851.58333333337</v>
      </c>
      <c r="N55" s="24">
        <f>SUM(N7:N54)-0.01</f>
        <v>3391660.9025000003</v>
      </c>
      <c r="O55" s="41"/>
    </row>
    <row r="56" spans="1:15">
      <c r="A56" s="3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24"/>
      <c r="O56" s="41">
        <f>SUM(O7:O53)</f>
        <v>100.00000029484079</v>
      </c>
    </row>
    <row r="57" spans="1:15">
      <c r="A57" s="317"/>
      <c r="B57" s="25"/>
      <c r="C57" s="26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>
        <f>SUM(N7:N54)-0.01</f>
        <v>3391660.9025000003</v>
      </c>
      <c r="O57" s="42"/>
    </row>
    <row r="58" spans="1:15">
      <c r="A58" s="328"/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</row>
    <row r="59" spans="1:15" ht="12.9" customHeight="1">
      <c r="A59" s="330"/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</row>
    <row r="60" spans="1:15" ht="12.9" customHeight="1">
      <c r="A60" s="2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43"/>
    </row>
    <row r="61" spans="1:15" ht="12.9" customHeight="1">
      <c r="A61" s="306"/>
      <c r="B61" s="306"/>
      <c r="C61" s="306"/>
      <c r="D61" s="306"/>
      <c r="E61" s="306"/>
      <c r="F61" s="306"/>
      <c r="G61" s="306"/>
      <c r="H61" s="306"/>
      <c r="I61" s="306"/>
      <c r="J61" s="306"/>
      <c r="K61" s="306"/>
      <c r="L61" s="306"/>
      <c r="M61" s="306"/>
      <c r="N61" s="306"/>
      <c r="O61" s="44"/>
    </row>
    <row r="63" spans="1:15">
      <c r="A63" s="307"/>
      <c r="B63" s="307"/>
      <c r="C63" s="307"/>
      <c r="D63" s="307"/>
      <c r="E63" s="307"/>
      <c r="F63" s="307"/>
      <c r="G63" s="307"/>
      <c r="H63" s="307"/>
      <c r="I63" s="307"/>
      <c r="J63" s="307"/>
      <c r="K63" s="307"/>
      <c r="L63" s="307"/>
      <c r="M63" s="307"/>
      <c r="N63" s="307"/>
    </row>
  </sheetData>
  <mergeCells count="24">
    <mergeCell ref="A1:O1"/>
    <mergeCell ref="A2:O2"/>
    <mergeCell ref="A3:O3"/>
    <mergeCell ref="A58:O58"/>
    <mergeCell ref="A59:O59"/>
    <mergeCell ref="A43:A45"/>
    <mergeCell ref="A46:A48"/>
    <mergeCell ref="A49:A51"/>
    <mergeCell ref="A61:N61"/>
    <mergeCell ref="A63:N63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52:A54"/>
    <mergeCell ref="A55:A57"/>
    <mergeCell ref="A40:A42"/>
  </mergeCells>
  <pageMargins left="0.51181102362204722" right="0.51181102362204722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Planilha1</vt:lpstr>
      <vt:lpstr>cronograma</vt:lpstr>
      <vt:lpstr>cronograma!Area_de_impressao</vt:lpstr>
      <vt:lpstr>ORÇ!Area_de_impressao</vt:lpstr>
      <vt:lpstr>Planilha1!Area_de_impressao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</cp:lastModifiedBy>
  <cp:lastPrinted>2020-08-28T18:29:41Z</cp:lastPrinted>
  <dcterms:created xsi:type="dcterms:W3CDTF">2009-08-18T13:39:00Z</dcterms:created>
  <dcterms:modified xsi:type="dcterms:W3CDTF">2020-08-28T18:30:48Z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