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D:\NOTEBOOK - I5\LICITAÇÃO FERRAZ DE VASCONCELOS\Licitações\Concorrência\Concorrência 2019\CP 001-2019 - REFORMA E.E. JARDIM SANTIAGO\"/>
    </mc:Choice>
  </mc:AlternateContent>
  <xr:revisionPtr revIDLastSave="0" documentId="8_{C30C4A4E-E354-4B26-86F2-C13644E6B456}" xr6:coauthVersionLast="44" xr6:coauthVersionMax="44" xr10:uidLastSave="{00000000-0000-0000-0000-000000000000}"/>
  <bookViews>
    <workbookView xWindow="-108" yWindow="-108" windowWidth="23256" windowHeight="12576" tabRatio="297" firstSheet="1" activeTab="1" xr2:uid="{00000000-000D-0000-FFFF-FFFF00000000}"/>
  </bookViews>
  <sheets>
    <sheet name="ORÇ" sheetId="1" r:id="rId1"/>
    <sheet name="Planilha" sheetId="2" r:id="rId2"/>
    <sheet name="cronograma" sheetId="3" r:id="rId3"/>
    <sheet name="Plan1" sheetId="4" r:id="rId4"/>
  </sheets>
  <externalReferences>
    <externalReference r:id="rId5"/>
    <externalReference r:id="rId6"/>
    <externalReference r:id="rId7"/>
    <externalReference r:id="rId8"/>
  </externalReferences>
  <definedNames>
    <definedName name="_xlnm.Print_Area" localSheetId="2">cronograma!$A$2:$P$43</definedName>
    <definedName name="_xlnm.Print_Area" localSheetId="0">ORÇ!$A$2:$K$487</definedName>
    <definedName name="_xlnm.Print_Area" localSheetId="1">Planilha!$B$1:$H$901</definedName>
    <definedName name="Excel_BuiltIn_Database">#REF!</definedName>
    <definedName name="Excel_BuiltIn_Database_2">#REF!</definedName>
    <definedName name="_xlnm.Print_Titles" localSheetId="0">ORÇ!$2:10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45" i="2" l="1"/>
  <c r="C530" i="2"/>
  <c r="C254" i="2"/>
  <c r="O35" i="3"/>
  <c r="I35" i="3"/>
  <c r="H35" i="3"/>
  <c r="F35" i="3"/>
  <c r="E35" i="3"/>
  <c r="D35" i="3"/>
  <c r="O27" i="3"/>
  <c r="N27" i="3"/>
  <c r="M27" i="3"/>
  <c r="L27" i="3"/>
  <c r="K27" i="3"/>
  <c r="J27" i="3"/>
  <c r="O24" i="3"/>
  <c r="O21" i="3"/>
  <c r="N21" i="3"/>
  <c r="O18" i="3"/>
  <c r="I18" i="3"/>
  <c r="O15" i="3"/>
  <c r="N15" i="3"/>
  <c r="O12" i="3"/>
  <c r="K12" i="3"/>
  <c r="O9" i="3"/>
  <c r="G888" i="2"/>
  <c r="G889" i="2" s="1"/>
  <c r="B888" i="2"/>
  <c r="C887" i="2"/>
  <c r="G885" i="2"/>
  <c r="G886" i="2" s="1"/>
  <c r="B885" i="2"/>
  <c r="C884" i="2"/>
  <c r="G882" i="2"/>
  <c r="G883" i="2" s="1"/>
  <c r="B882" i="2"/>
  <c r="C881" i="2"/>
  <c r="G879" i="2"/>
  <c r="G880" i="2" s="1"/>
  <c r="B879" i="2"/>
  <c r="C878" i="2"/>
  <c r="G876" i="2"/>
  <c r="G877" i="2" s="1"/>
  <c r="B876" i="2"/>
  <c r="C875" i="2"/>
  <c r="G873" i="2"/>
  <c r="G874" i="2" s="1"/>
  <c r="B873" i="2"/>
  <c r="C872" i="2"/>
  <c r="G870" i="2"/>
  <c r="G871" i="2" s="1"/>
  <c r="B870" i="2"/>
  <c r="C869" i="2"/>
  <c r="G867" i="2"/>
  <c r="G868" i="2" s="1"/>
  <c r="B867" i="2"/>
  <c r="C866" i="2"/>
  <c r="G864" i="2"/>
  <c r="G865" i="2" s="1"/>
  <c r="B864" i="2"/>
  <c r="C863" i="2"/>
  <c r="C839" i="2"/>
  <c r="B837" i="2"/>
  <c r="C836" i="2"/>
  <c r="B831" i="2"/>
  <c r="C830" i="2"/>
  <c r="B801" i="2"/>
  <c r="C800" i="2"/>
  <c r="B798" i="2"/>
  <c r="C797" i="2"/>
  <c r="B780" i="2"/>
  <c r="C779" i="2"/>
  <c r="B777" i="2"/>
  <c r="C776" i="2"/>
  <c r="B774" i="2"/>
  <c r="C773" i="2"/>
  <c r="G753" i="2"/>
  <c r="G754" i="2" s="1"/>
  <c r="B753" i="2"/>
  <c r="C752" i="2"/>
  <c r="B747" i="2"/>
  <c r="C746" i="2"/>
  <c r="C740" i="2"/>
  <c r="B738" i="2"/>
  <c r="C737" i="2"/>
  <c r="B735" i="2"/>
  <c r="C734" i="2"/>
  <c r="B732" i="2"/>
  <c r="C731" i="2"/>
  <c r="B729" i="2"/>
  <c r="C728" i="2"/>
  <c r="B726" i="2"/>
  <c r="C725" i="2"/>
  <c r="B723" i="2"/>
  <c r="C722" i="2"/>
  <c r="B720" i="2"/>
  <c r="C719" i="2"/>
  <c r="B717" i="2"/>
  <c r="C716" i="2"/>
  <c r="B702" i="2"/>
  <c r="C701" i="2"/>
  <c r="B681" i="2"/>
  <c r="C680" i="2"/>
  <c r="C677" i="2"/>
  <c r="B675" i="2"/>
  <c r="C674" i="2"/>
  <c r="C671" i="2"/>
  <c r="B669" i="2"/>
  <c r="C668" i="2"/>
  <c r="B666" i="2"/>
  <c r="G663" i="2"/>
  <c r="G664" i="2" s="1"/>
  <c r="G654" i="2"/>
  <c r="G655" i="2" s="1"/>
  <c r="B654" i="2"/>
  <c r="C653" i="2"/>
  <c r="G651" i="2"/>
  <c r="G652" i="2" s="1"/>
  <c r="B651" i="2"/>
  <c r="C650" i="2"/>
  <c r="B648" i="2"/>
  <c r="C647" i="2"/>
  <c r="B645" i="2"/>
  <c r="C644" i="2"/>
  <c r="B642" i="2"/>
  <c r="C641" i="2"/>
  <c r="B636" i="2"/>
  <c r="C635" i="2"/>
  <c r="C623" i="2"/>
  <c r="B621" i="2"/>
  <c r="C620" i="2"/>
  <c r="B618" i="2"/>
  <c r="C617" i="2"/>
  <c r="B615" i="2"/>
  <c r="C614" i="2"/>
  <c r="B606" i="2"/>
  <c r="C605" i="2"/>
  <c r="C587" i="2"/>
  <c r="B585" i="2"/>
  <c r="C584" i="2"/>
  <c r="B582" i="2"/>
  <c r="C581" i="2"/>
  <c r="B579" i="2"/>
  <c r="C578" i="2"/>
  <c r="B576" i="2"/>
  <c r="C575" i="2"/>
  <c r="B561" i="2"/>
  <c r="C560" i="2"/>
  <c r="B522" i="2"/>
  <c r="C521" i="2"/>
  <c r="B519" i="2"/>
  <c r="C518" i="2"/>
  <c r="B498" i="2"/>
  <c r="C482" i="2"/>
  <c r="G463" i="2"/>
  <c r="G444" i="2"/>
  <c r="G445" i="2" s="1"/>
  <c r="B438" i="2"/>
  <c r="C437" i="2"/>
  <c r="G417" i="2"/>
  <c r="G418" i="2" s="1"/>
  <c r="C398" i="2"/>
  <c r="B360" i="2"/>
  <c r="B324" i="2"/>
  <c r="C323" i="2"/>
  <c r="G312" i="2"/>
  <c r="G313" i="2" s="1"/>
  <c r="B312" i="2"/>
  <c r="C311" i="2"/>
  <c r="B279" i="2"/>
  <c r="B276" i="2"/>
  <c r="G270" i="2"/>
  <c r="G271" i="2" s="1"/>
  <c r="C269" i="2"/>
  <c r="B264" i="2"/>
  <c r="C263" i="2"/>
  <c r="B255" i="2"/>
  <c r="B249" i="2"/>
  <c r="G246" i="2"/>
  <c r="G247" i="2" s="1"/>
  <c r="B243" i="2"/>
  <c r="C242" i="2"/>
  <c r="B240" i="2"/>
  <c r="C239" i="2"/>
  <c r="B210" i="2"/>
  <c r="B207" i="2"/>
  <c r="C206" i="2"/>
  <c r="B204" i="2"/>
  <c r="B201" i="2"/>
  <c r="C200" i="2"/>
  <c r="C185" i="2"/>
  <c r="B180" i="2"/>
  <c r="B159" i="2"/>
  <c r="C149" i="2"/>
  <c r="B147" i="2"/>
  <c r="G129" i="2"/>
  <c r="G130" i="2" s="1"/>
  <c r="B123" i="2"/>
  <c r="G120" i="2"/>
  <c r="G121" i="2" s="1"/>
  <c r="B120" i="2"/>
  <c r="B117" i="2"/>
  <c r="B114" i="2"/>
  <c r="G108" i="2"/>
  <c r="G109" i="2" s="1"/>
  <c r="B75" i="2"/>
  <c r="G69" i="2"/>
  <c r="G70" i="2" s="1"/>
  <c r="B54" i="2"/>
  <c r="C53" i="2"/>
  <c r="B21" i="2"/>
  <c r="B12" i="2"/>
  <c r="C11" i="2"/>
  <c r="B9" i="2"/>
  <c r="C8" i="2"/>
  <c r="K484" i="1"/>
  <c r="J484" i="1"/>
  <c r="C484" i="1"/>
  <c r="B484" i="1"/>
  <c r="K477" i="1"/>
  <c r="K475" i="1"/>
  <c r="K474" i="1"/>
  <c r="K473" i="1"/>
  <c r="K471" i="1"/>
  <c r="K469" i="1"/>
  <c r="K467" i="1"/>
  <c r="K465" i="1"/>
  <c r="K463" i="1"/>
  <c r="J462" i="1"/>
  <c r="K461" i="1"/>
  <c r="K458" i="1"/>
  <c r="J458" i="1"/>
  <c r="G861" i="2" s="1"/>
  <c r="G862" i="2" s="1"/>
  <c r="C458" i="1"/>
  <c r="C860" i="2" s="1"/>
  <c r="B458" i="1"/>
  <c r="B861" i="2" s="1"/>
  <c r="K457" i="1"/>
  <c r="J457" i="1"/>
  <c r="G858" i="2" s="1"/>
  <c r="G859" i="2" s="1"/>
  <c r="C457" i="1"/>
  <c r="C857" i="2" s="1"/>
  <c r="B457" i="1"/>
  <c r="B858" i="2" s="1"/>
  <c r="J456" i="1"/>
  <c r="C456" i="1"/>
  <c r="B456" i="1"/>
  <c r="J455" i="1"/>
  <c r="K454" i="1"/>
  <c r="J454" i="1"/>
  <c r="G855" i="2" s="1"/>
  <c r="G856" i="2" s="1"/>
  <c r="C454" i="1"/>
  <c r="C854" i="2" s="1"/>
  <c r="B454" i="1"/>
  <c r="B855" i="2" s="1"/>
  <c r="J453" i="1"/>
  <c r="C453" i="1"/>
  <c r="B453" i="1"/>
  <c r="J452" i="1"/>
  <c r="J451" i="1"/>
  <c r="C451" i="1"/>
  <c r="J450" i="1"/>
  <c r="J449" i="1"/>
  <c r="G852" i="2" s="1"/>
  <c r="G853" i="2" s="1"/>
  <c r="C449" i="1"/>
  <c r="C851" i="2" s="1"/>
  <c r="B449" i="1"/>
  <c r="B852" i="2" s="1"/>
  <c r="J448" i="1"/>
  <c r="G849" i="2" s="1"/>
  <c r="G850" i="2" s="1"/>
  <c r="C448" i="1"/>
  <c r="C848" i="2" s="1"/>
  <c r="B448" i="1"/>
  <c r="B849" i="2" s="1"/>
  <c r="J447" i="1"/>
  <c r="G846" i="2" s="1"/>
  <c r="G847" i="2" s="1"/>
  <c r="C447" i="1"/>
  <c r="C845" i="2" s="1"/>
  <c r="B447" i="1"/>
  <c r="B846" i="2" s="1"/>
  <c r="J446" i="1"/>
  <c r="G843" i="2" s="1"/>
  <c r="G844" i="2" s="1"/>
  <c r="C446" i="1"/>
  <c r="C842" i="2" s="1"/>
  <c r="B446" i="1"/>
  <c r="B843" i="2" s="1"/>
  <c r="J445" i="1"/>
  <c r="G840" i="2" s="1"/>
  <c r="G841" i="2" s="1"/>
  <c r="B445" i="1"/>
  <c r="B840" i="2" s="1"/>
  <c r="K444" i="1"/>
  <c r="J444" i="1"/>
  <c r="G837" i="2" s="1"/>
  <c r="G838" i="2" s="1"/>
  <c r="J443" i="1"/>
  <c r="C443" i="1"/>
  <c r="B443" i="1"/>
  <c r="J442" i="1"/>
  <c r="J441" i="1"/>
  <c r="G834" i="2" s="1"/>
  <c r="G835" i="2" s="1"/>
  <c r="C441" i="1"/>
  <c r="C833" i="2" s="1"/>
  <c r="B441" i="1"/>
  <c r="B834" i="2" s="1"/>
  <c r="J440" i="1"/>
  <c r="C440" i="1"/>
  <c r="B440" i="1"/>
  <c r="J439" i="1"/>
  <c r="J438" i="1"/>
  <c r="G831" i="2" s="1"/>
  <c r="G832" i="2" s="1"/>
  <c r="J437" i="1"/>
  <c r="C437" i="1"/>
  <c r="B437" i="1"/>
  <c r="J436" i="1"/>
  <c r="K435" i="1"/>
  <c r="J435" i="1"/>
  <c r="G828" i="2" s="1"/>
  <c r="G829" i="2" s="1"/>
  <c r="C435" i="1"/>
  <c r="C827" i="2" s="1"/>
  <c r="B435" i="1"/>
  <c r="B828" i="2" s="1"/>
  <c r="J434" i="1"/>
  <c r="C434" i="1"/>
  <c r="B434" i="1"/>
  <c r="J433" i="1"/>
  <c r="K432" i="1"/>
  <c r="J432" i="1"/>
  <c r="G825" i="2" s="1"/>
  <c r="G826" i="2" s="1"/>
  <c r="C432" i="1"/>
  <c r="C824" i="2" s="1"/>
  <c r="B432" i="1"/>
  <c r="B825" i="2" s="1"/>
  <c r="J431" i="1"/>
  <c r="C431" i="1"/>
  <c r="B431" i="1"/>
  <c r="J430" i="1"/>
  <c r="K429" i="1"/>
  <c r="J429" i="1"/>
  <c r="G822" i="2" s="1"/>
  <c r="G823" i="2" s="1"/>
  <c r="C429" i="1"/>
  <c r="C821" i="2" s="1"/>
  <c r="B429" i="1"/>
  <c r="B822" i="2" s="1"/>
  <c r="K428" i="1"/>
  <c r="J428" i="1"/>
  <c r="G819" i="2" s="1"/>
  <c r="G820" i="2" s="1"/>
  <c r="C428" i="1"/>
  <c r="C818" i="2" s="1"/>
  <c r="B428" i="1"/>
  <c r="B819" i="2" s="1"/>
  <c r="K427" i="1"/>
  <c r="J427" i="1"/>
  <c r="G816" i="2" s="1"/>
  <c r="G817" i="2" s="1"/>
  <c r="C427" i="1"/>
  <c r="C815" i="2" s="1"/>
  <c r="B427" i="1"/>
  <c r="B816" i="2" s="1"/>
  <c r="K426" i="1"/>
  <c r="J426" i="1"/>
  <c r="G813" i="2" s="1"/>
  <c r="G814" i="2" s="1"/>
  <c r="C426" i="1"/>
  <c r="C812" i="2" s="1"/>
  <c r="B426" i="1"/>
  <c r="B813" i="2" s="1"/>
  <c r="J425" i="1"/>
  <c r="C425" i="1"/>
  <c r="B425" i="1"/>
  <c r="J424" i="1"/>
  <c r="C424" i="1"/>
  <c r="J423" i="1"/>
  <c r="K422" i="1"/>
  <c r="J422" i="1"/>
  <c r="G810" i="2" s="1"/>
  <c r="G811" i="2" s="1"/>
  <c r="C422" i="1"/>
  <c r="C809" i="2" s="1"/>
  <c r="B422" i="1"/>
  <c r="B810" i="2" s="1"/>
  <c r="J421" i="1"/>
  <c r="C421" i="1"/>
  <c r="B421" i="1"/>
  <c r="J420" i="1"/>
  <c r="K419" i="1"/>
  <c r="J419" i="1"/>
  <c r="G807" i="2" s="1"/>
  <c r="G808" i="2" s="1"/>
  <c r="C419" i="1"/>
  <c r="C806" i="2" s="1"/>
  <c r="B419" i="1"/>
  <c r="B807" i="2" s="1"/>
  <c r="K418" i="1"/>
  <c r="J418" i="1"/>
  <c r="G804" i="2" s="1"/>
  <c r="G805" i="2" s="1"/>
  <c r="C418" i="1"/>
  <c r="C803" i="2" s="1"/>
  <c r="B418" i="1"/>
  <c r="B804" i="2" s="1"/>
  <c r="J417" i="1"/>
  <c r="C417" i="1"/>
  <c r="B417" i="1"/>
  <c r="J416" i="1"/>
  <c r="C416" i="1"/>
  <c r="J415" i="1"/>
  <c r="K414" i="1"/>
  <c r="J414" i="1"/>
  <c r="G801" i="2" s="1"/>
  <c r="G802" i="2" s="1"/>
  <c r="J413" i="1"/>
  <c r="J412" i="1"/>
  <c r="C412" i="1"/>
  <c r="J411" i="1"/>
  <c r="C411" i="1"/>
  <c r="J410" i="1"/>
  <c r="K409" i="1"/>
  <c r="J409" i="1"/>
  <c r="G798" i="2" s="1"/>
  <c r="G799" i="2" s="1"/>
  <c r="K408" i="1"/>
  <c r="J408" i="1"/>
  <c r="G795" i="2" s="1"/>
  <c r="G796" i="2" s="1"/>
  <c r="C408" i="1"/>
  <c r="C794" i="2" s="1"/>
  <c r="B408" i="1"/>
  <c r="B795" i="2" s="1"/>
  <c r="K407" i="1"/>
  <c r="J407" i="1"/>
  <c r="G792" i="2" s="1"/>
  <c r="G793" i="2" s="1"/>
  <c r="C407" i="1"/>
  <c r="C791" i="2" s="1"/>
  <c r="B407" i="1"/>
  <c r="B792" i="2" s="1"/>
  <c r="J406" i="1"/>
  <c r="C406" i="1"/>
  <c r="B406" i="1"/>
  <c r="J405" i="1"/>
  <c r="K404" i="1"/>
  <c r="J404" i="1"/>
  <c r="G789" i="2" s="1"/>
  <c r="G790" i="2" s="1"/>
  <c r="C404" i="1"/>
  <c r="C788" i="2" s="1"/>
  <c r="B404" i="1"/>
  <c r="B789" i="2" s="1"/>
  <c r="J403" i="1"/>
  <c r="C403" i="1"/>
  <c r="B403" i="1"/>
  <c r="J402" i="1"/>
  <c r="C402" i="1"/>
  <c r="J401" i="1"/>
  <c r="C401" i="1"/>
  <c r="J400" i="1"/>
  <c r="K399" i="1"/>
  <c r="J399" i="1"/>
  <c r="G786" i="2" s="1"/>
  <c r="G787" i="2" s="1"/>
  <c r="C399" i="1"/>
  <c r="C785" i="2" s="1"/>
  <c r="B399" i="1"/>
  <c r="B786" i="2" s="1"/>
  <c r="J398" i="1"/>
  <c r="C398" i="1"/>
  <c r="B398" i="1"/>
  <c r="J397" i="1"/>
  <c r="K396" i="1"/>
  <c r="J396" i="1"/>
  <c r="G783" i="2" s="1"/>
  <c r="G784" i="2" s="1"/>
  <c r="C396" i="1"/>
  <c r="C782" i="2" s="1"/>
  <c r="B396" i="1"/>
  <c r="B783" i="2" s="1"/>
  <c r="J395" i="1"/>
  <c r="C395" i="1"/>
  <c r="B395" i="1"/>
  <c r="J394" i="1"/>
  <c r="K393" i="1"/>
  <c r="J393" i="1"/>
  <c r="G780" i="2" s="1"/>
  <c r="G781" i="2" s="1"/>
  <c r="K392" i="1"/>
  <c r="J392" i="1"/>
  <c r="G777" i="2" s="1"/>
  <c r="G778" i="2" s="1"/>
  <c r="K391" i="1"/>
  <c r="J391" i="1"/>
  <c r="G774" i="2" s="1"/>
  <c r="G775" i="2" s="1"/>
  <c r="K390" i="1"/>
  <c r="J390" i="1"/>
  <c r="G771" i="2" s="1"/>
  <c r="G772" i="2" s="1"/>
  <c r="C390" i="1"/>
  <c r="C770" i="2" s="1"/>
  <c r="B390" i="1"/>
  <c r="B771" i="2" s="1"/>
  <c r="K389" i="1"/>
  <c r="J389" i="1"/>
  <c r="G768" i="2" s="1"/>
  <c r="G769" i="2" s="1"/>
  <c r="C389" i="1"/>
  <c r="C767" i="2" s="1"/>
  <c r="B389" i="1"/>
  <c r="B768" i="2" s="1"/>
  <c r="K388" i="1"/>
  <c r="J388" i="1"/>
  <c r="G765" i="2" s="1"/>
  <c r="G766" i="2" s="1"/>
  <c r="C388" i="1"/>
  <c r="C764" i="2" s="1"/>
  <c r="B388" i="1"/>
  <c r="B765" i="2" s="1"/>
  <c r="K387" i="1"/>
  <c r="J387" i="1"/>
  <c r="G762" i="2" s="1"/>
  <c r="G763" i="2" s="1"/>
  <c r="C387" i="1"/>
  <c r="C761" i="2" s="1"/>
  <c r="B387" i="1"/>
  <c r="B762" i="2" s="1"/>
  <c r="K386" i="1"/>
  <c r="J386" i="1"/>
  <c r="G759" i="2" s="1"/>
  <c r="G760" i="2" s="1"/>
  <c r="C386" i="1"/>
  <c r="C758" i="2" s="1"/>
  <c r="B386" i="1"/>
  <c r="B759" i="2" s="1"/>
  <c r="K385" i="1"/>
  <c r="J385" i="1"/>
  <c r="G756" i="2" s="1"/>
  <c r="G757" i="2" s="1"/>
  <c r="C385" i="1"/>
  <c r="C755" i="2" s="1"/>
  <c r="B385" i="1"/>
  <c r="B756" i="2" s="1"/>
  <c r="J384" i="1"/>
  <c r="C384" i="1"/>
  <c r="B384" i="1"/>
  <c r="J383" i="1"/>
  <c r="C383" i="1"/>
  <c r="J382" i="1"/>
  <c r="C382" i="1"/>
  <c r="J381" i="1"/>
  <c r="K380" i="1"/>
  <c r="J380" i="1"/>
  <c r="K379" i="1"/>
  <c r="J379" i="1"/>
  <c r="G750" i="2" s="1"/>
  <c r="G751" i="2" s="1"/>
  <c r="C379" i="1"/>
  <c r="C749" i="2" s="1"/>
  <c r="B379" i="1"/>
  <c r="B750" i="2" s="1"/>
  <c r="K378" i="1"/>
  <c r="J378" i="1"/>
  <c r="G747" i="2" s="1"/>
  <c r="G748" i="2" s="1"/>
  <c r="K377" i="1"/>
  <c r="J377" i="1"/>
  <c r="G744" i="2" s="1"/>
  <c r="G745" i="2" s="1"/>
  <c r="C377" i="1"/>
  <c r="C743" i="2" s="1"/>
  <c r="B377" i="1"/>
  <c r="B744" i="2" s="1"/>
  <c r="K376" i="1"/>
  <c r="J376" i="1"/>
  <c r="G741" i="2" s="1"/>
  <c r="G742" i="2" s="1"/>
  <c r="B376" i="1"/>
  <c r="B741" i="2" s="1"/>
  <c r="J375" i="1"/>
  <c r="C375" i="1"/>
  <c r="B375" i="1"/>
  <c r="J374" i="1"/>
  <c r="J373" i="1"/>
  <c r="J372" i="1"/>
  <c r="G735" i="2" s="1"/>
  <c r="G736" i="2" s="1"/>
  <c r="J371" i="1"/>
  <c r="J370" i="1"/>
  <c r="G729" i="2" s="1"/>
  <c r="G730" i="2" s="1"/>
  <c r="J369" i="1"/>
  <c r="J368" i="1"/>
  <c r="G723" i="2" s="1"/>
  <c r="G724" i="2" s="1"/>
  <c r="J367" i="1"/>
  <c r="J366" i="1"/>
  <c r="G717" i="2" s="1"/>
  <c r="G718" i="2" s="1"/>
  <c r="J365" i="1"/>
  <c r="C365" i="1"/>
  <c r="C713" i="2" s="1"/>
  <c r="B365" i="1"/>
  <c r="B714" i="2" s="1"/>
  <c r="J364" i="1"/>
  <c r="C364" i="1"/>
  <c r="C710" i="2" s="1"/>
  <c r="B364" i="1"/>
  <c r="B711" i="2" s="1"/>
  <c r="J363" i="1"/>
  <c r="C363" i="1"/>
  <c r="C707" i="2" s="1"/>
  <c r="B363" i="1"/>
  <c r="B708" i="2" s="1"/>
  <c r="J362" i="1"/>
  <c r="C362" i="1"/>
  <c r="C704" i="2" s="1"/>
  <c r="B362" i="1"/>
  <c r="B705" i="2" s="1"/>
  <c r="J361" i="1"/>
  <c r="C361" i="1"/>
  <c r="B361" i="1"/>
  <c r="J360" i="1"/>
  <c r="J359" i="1"/>
  <c r="J358" i="1"/>
  <c r="G699" i="2" s="1"/>
  <c r="G700" i="2" s="1"/>
  <c r="C358" i="1"/>
  <c r="C698" i="2" s="1"/>
  <c r="B358" i="1"/>
  <c r="B699" i="2" s="1"/>
  <c r="J357" i="1"/>
  <c r="G696" i="2" s="1"/>
  <c r="G697" i="2" s="1"/>
  <c r="C357" i="1"/>
  <c r="C695" i="2" s="1"/>
  <c r="B357" i="1"/>
  <c r="B696" i="2" s="1"/>
  <c r="J356" i="1"/>
  <c r="C356" i="1"/>
  <c r="B356" i="1"/>
  <c r="J355" i="1"/>
  <c r="C355" i="1"/>
  <c r="J354" i="1"/>
  <c r="J353" i="1"/>
  <c r="C353" i="1"/>
  <c r="C692" i="2" s="1"/>
  <c r="B353" i="1"/>
  <c r="B693" i="2" s="1"/>
  <c r="J352" i="1"/>
  <c r="C352" i="1"/>
  <c r="B352" i="1"/>
  <c r="J351" i="1"/>
  <c r="J350" i="1"/>
  <c r="C350" i="1"/>
  <c r="C689" i="2" s="1"/>
  <c r="B350" i="1"/>
  <c r="B690" i="2" s="1"/>
  <c r="J349" i="1"/>
  <c r="C349" i="1"/>
  <c r="C686" i="2" s="1"/>
  <c r="B349" i="1"/>
  <c r="B687" i="2" s="1"/>
  <c r="J348" i="1"/>
  <c r="C348" i="1"/>
  <c r="B348" i="1"/>
  <c r="J347" i="1"/>
  <c r="J346" i="1"/>
  <c r="K345" i="1"/>
  <c r="J345" i="1"/>
  <c r="G684" i="2" s="1"/>
  <c r="G685" i="2" s="1"/>
  <c r="C345" i="1"/>
  <c r="C683" i="2" s="1"/>
  <c r="B345" i="1"/>
  <c r="B684" i="2" s="1"/>
  <c r="J344" i="1"/>
  <c r="C344" i="1"/>
  <c r="B344" i="1"/>
  <c r="J343" i="1"/>
  <c r="K342" i="1"/>
  <c r="J342" i="1"/>
  <c r="G681" i="2" s="1"/>
  <c r="G682" i="2" s="1"/>
  <c r="K341" i="1"/>
  <c r="J341" i="1"/>
  <c r="G678" i="2" s="1"/>
  <c r="G679" i="2" s="1"/>
  <c r="B341" i="1"/>
  <c r="B678" i="2" s="1"/>
  <c r="J340" i="1"/>
  <c r="C340" i="1"/>
  <c r="B340" i="1"/>
  <c r="J339" i="1"/>
  <c r="J338" i="1"/>
  <c r="G675" i="2" s="1"/>
  <c r="G676" i="2" s="1"/>
  <c r="J337" i="1"/>
  <c r="B337" i="1"/>
  <c r="B672" i="2" s="1"/>
  <c r="K336" i="1"/>
  <c r="J336" i="1"/>
  <c r="G669" i="2" s="1"/>
  <c r="G670" i="2" s="1"/>
  <c r="K335" i="1"/>
  <c r="J335" i="1"/>
  <c r="G666" i="2" s="1"/>
  <c r="G667" i="2" s="1"/>
  <c r="J334" i="1"/>
  <c r="C334" i="1"/>
  <c r="B334" i="1"/>
  <c r="J333" i="1"/>
  <c r="K332" i="1"/>
  <c r="J332" i="1"/>
  <c r="C332" i="1"/>
  <c r="C662" i="2" s="1"/>
  <c r="B332" i="1"/>
  <c r="B663" i="2" s="1"/>
  <c r="J331" i="1"/>
  <c r="C331" i="1"/>
  <c r="B331" i="1"/>
  <c r="J330" i="1"/>
  <c r="K329" i="1"/>
  <c r="J329" i="1"/>
  <c r="G660" i="2" s="1"/>
  <c r="G661" i="2" s="1"/>
  <c r="C329" i="1"/>
  <c r="C659" i="2" s="1"/>
  <c r="B329" i="1"/>
  <c r="B660" i="2" s="1"/>
  <c r="K328" i="1"/>
  <c r="J328" i="1"/>
  <c r="G657" i="2" s="1"/>
  <c r="G658" i="2" s="1"/>
  <c r="C328" i="1"/>
  <c r="C656" i="2" s="1"/>
  <c r="B328" i="1"/>
  <c r="B657" i="2" s="1"/>
  <c r="J327" i="1"/>
  <c r="K326" i="1"/>
  <c r="K325" i="1"/>
  <c r="K324" i="1"/>
  <c r="K323" i="1"/>
  <c r="J323" i="1"/>
  <c r="G648" i="2" s="1"/>
  <c r="G649" i="2" s="1"/>
  <c r="K322" i="1"/>
  <c r="J322" i="1"/>
  <c r="G645" i="2" s="1"/>
  <c r="G646" i="2" s="1"/>
  <c r="K321" i="1"/>
  <c r="J321" i="1"/>
  <c r="G642" i="2" s="1"/>
  <c r="G643" i="2" s="1"/>
  <c r="J319" i="1"/>
  <c r="J318" i="1"/>
  <c r="G639" i="2" s="1"/>
  <c r="G640" i="2" s="1"/>
  <c r="C318" i="1"/>
  <c r="C638" i="2" s="1"/>
  <c r="B318" i="1"/>
  <c r="B639" i="2" s="1"/>
  <c r="J317" i="1"/>
  <c r="G636" i="2" s="1"/>
  <c r="G637" i="2" s="1"/>
  <c r="J316" i="1"/>
  <c r="C316" i="1"/>
  <c r="C632" i="2" s="1"/>
  <c r="B316" i="1"/>
  <c r="B633" i="2" s="1"/>
  <c r="J315" i="1"/>
  <c r="C315" i="1"/>
  <c r="C629" i="2" s="1"/>
  <c r="B315" i="1"/>
  <c r="B630" i="2" s="1"/>
  <c r="C314" i="1"/>
  <c r="B314" i="1"/>
  <c r="C313" i="1"/>
  <c r="C312" i="1"/>
  <c r="J310" i="1"/>
  <c r="C310" i="1"/>
  <c r="C626" i="2" s="1"/>
  <c r="B310" i="1"/>
  <c r="B627" i="2" s="1"/>
  <c r="J309" i="1"/>
  <c r="B309" i="1"/>
  <c r="B624" i="2" s="1"/>
  <c r="K308" i="1"/>
  <c r="J308" i="1"/>
  <c r="G621" i="2" s="1"/>
  <c r="G622" i="2" s="1"/>
  <c r="C307" i="1"/>
  <c r="B307" i="1"/>
  <c r="K305" i="1"/>
  <c r="J305" i="1"/>
  <c r="G618" i="2" s="1"/>
  <c r="G619" i="2" s="1"/>
  <c r="K304" i="1"/>
  <c r="J304" i="1"/>
  <c r="G615" i="2" s="1"/>
  <c r="G616" i="2" s="1"/>
  <c r="K303" i="1"/>
  <c r="J303" i="1"/>
  <c r="G612" i="2" s="1"/>
  <c r="G613" i="2" s="1"/>
  <c r="C303" i="1"/>
  <c r="C611" i="2" s="1"/>
  <c r="B303" i="1"/>
  <c r="B612" i="2" s="1"/>
  <c r="K302" i="1"/>
  <c r="J302" i="1"/>
  <c r="G609" i="2" s="1"/>
  <c r="G610" i="2" s="1"/>
  <c r="C302" i="1"/>
  <c r="C608" i="2" s="1"/>
  <c r="B302" i="1"/>
  <c r="B609" i="2" s="1"/>
  <c r="K301" i="1"/>
  <c r="J301" i="1"/>
  <c r="G606" i="2" s="1"/>
  <c r="G607" i="2" s="1"/>
  <c r="C300" i="1"/>
  <c r="J298" i="1"/>
  <c r="G603" i="2" s="1"/>
  <c r="G604" i="2" s="1"/>
  <c r="C298" i="1"/>
  <c r="C602" i="2" s="1"/>
  <c r="B298" i="1"/>
  <c r="B603" i="2" s="1"/>
  <c r="J297" i="1"/>
  <c r="G600" i="2" s="1"/>
  <c r="G601" i="2" s="1"/>
  <c r="C297" i="1"/>
  <c r="C599" i="2" s="1"/>
  <c r="B297" i="1"/>
  <c r="B600" i="2" s="1"/>
  <c r="C296" i="1"/>
  <c r="B296" i="1"/>
  <c r="J294" i="1"/>
  <c r="C294" i="1"/>
  <c r="C596" i="2" s="1"/>
  <c r="B294" i="1"/>
  <c r="B597" i="2" s="1"/>
  <c r="C293" i="1"/>
  <c r="B293" i="1"/>
  <c r="C292" i="1"/>
  <c r="K290" i="1"/>
  <c r="J290" i="1"/>
  <c r="G594" i="2" s="1"/>
  <c r="G595" i="2" s="1"/>
  <c r="C290" i="1"/>
  <c r="C593" i="2" s="1"/>
  <c r="B290" i="1"/>
  <c r="B594" i="2" s="1"/>
  <c r="K289" i="1"/>
  <c r="J289" i="1"/>
  <c r="G591" i="2" s="1"/>
  <c r="G592" i="2" s="1"/>
  <c r="C289" i="1"/>
  <c r="C590" i="2" s="1"/>
  <c r="B289" i="1"/>
  <c r="B591" i="2" s="1"/>
  <c r="K288" i="1"/>
  <c r="J288" i="1"/>
  <c r="G588" i="2" s="1"/>
  <c r="G589" i="2" s="1"/>
  <c r="B288" i="1"/>
  <c r="B588" i="2" s="1"/>
  <c r="J287" i="1"/>
  <c r="G585" i="2" s="1"/>
  <c r="G586" i="2" s="1"/>
  <c r="J286" i="1"/>
  <c r="J285" i="1"/>
  <c r="G579" i="2" s="1"/>
  <c r="G580" i="2" s="1"/>
  <c r="J284" i="1"/>
  <c r="J283" i="1"/>
  <c r="C283" i="1"/>
  <c r="B283" i="1"/>
  <c r="J282" i="1"/>
  <c r="J281" i="1"/>
  <c r="G573" i="2" s="1"/>
  <c r="G574" i="2" s="1"/>
  <c r="C281" i="1"/>
  <c r="C572" i="2" s="1"/>
  <c r="B281" i="1"/>
  <c r="B573" i="2" s="1"/>
  <c r="J280" i="1"/>
  <c r="C280" i="1"/>
  <c r="B280" i="1"/>
  <c r="J279" i="1"/>
  <c r="J278" i="1"/>
  <c r="G570" i="2" s="1"/>
  <c r="G571" i="2" s="1"/>
  <c r="C278" i="1"/>
  <c r="C569" i="2" s="1"/>
  <c r="B278" i="1"/>
  <c r="B570" i="2" s="1"/>
  <c r="J277" i="1"/>
  <c r="C277" i="1"/>
  <c r="B277" i="1"/>
  <c r="J276" i="1"/>
  <c r="J275" i="1"/>
  <c r="G567" i="2" s="1"/>
  <c r="G568" i="2" s="1"/>
  <c r="C275" i="1"/>
  <c r="C566" i="2" s="1"/>
  <c r="B275" i="1"/>
  <c r="B567" i="2" s="1"/>
  <c r="J274" i="1"/>
  <c r="G564" i="2" s="1"/>
  <c r="G565" i="2" s="1"/>
  <c r="C274" i="1"/>
  <c r="C563" i="2" s="1"/>
  <c r="B274" i="1"/>
  <c r="B564" i="2" s="1"/>
  <c r="J273" i="1"/>
  <c r="G561" i="2" s="1"/>
  <c r="G562" i="2" s="1"/>
  <c r="J272" i="1"/>
  <c r="C272" i="1"/>
  <c r="C557" i="2" s="1"/>
  <c r="B272" i="1"/>
  <c r="B558" i="2" s="1"/>
  <c r="J271" i="1"/>
  <c r="C271" i="1"/>
  <c r="C554" i="2" s="1"/>
  <c r="B271" i="1"/>
  <c r="B555" i="2" s="1"/>
  <c r="J270" i="1"/>
  <c r="C270" i="1"/>
  <c r="C551" i="2" s="1"/>
  <c r="B270" i="1"/>
  <c r="B552" i="2" s="1"/>
  <c r="J269" i="1"/>
  <c r="C269" i="1"/>
  <c r="B269" i="1"/>
  <c r="J268" i="1"/>
  <c r="J267" i="1"/>
  <c r="C267" i="1"/>
  <c r="C548" i="2" s="1"/>
  <c r="B267" i="1"/>
  <c r="B549" i="2" s="1"/>
  <c r="J266" i="1"/>
  <c r="C266" i="1"/>
  <c r="B266" i="1"/>
  <c r="B546" i="2" s="1"/>
  <c r="J265" i="1"/>
  <c r="C265" i="1"/>
  <c r="C542" i="2" s="1"/>
  <c r="B265" i="1"/>
  <c r="B543" i="2" s="1"/>
  <c r="J264" i="1"/>
  <c r="K264" i="1" s="1"/>
  <c r="C264" i="1"/>
  <c r="C539" i="2" s="1"/>
  <c r="B264" i="1"/>
  <c r="B540" i="2" s="1"/>
  <c r="J263" i="1"/>
  <c r="C263" i="1"/>
  <c r="C536" i="2" s="1"/>
  <c r="B263" i="1"/>
  <c r="B537" i="2" s="1"/>
  <c r="J262" i="1"/>
  <c r="C262" i="1"/>
  <c r="C533" i="2" s="1"/>
  <c r="B262" i="1"/>
  <c r="B534" i="2" s="1"/>
  <c r="J261" i="1"/>
  <c r="C261" i="1"/>
  <c r="B261" i="1"/>
  <c r="B531" i="2" s="1"/>
  <c r="J260" i="1"/>
  <c r="C260" i="1"/>
  <c r="C527" i="2" s="1"/>
  <c r="B260" i="1"/>
  <c r="B528" i="2" s="1"/>
  <c r="J259" i="1"/>
  <c r="C259" i="1"/>
  <c r="C524" i="2" s="1"/>
  <c r="B259" i="1"/>
  <c r="B525" i="2" s="1"/>
  <c r="J258" i="1"/>
  <c r="J257" i="1"/>
  <c r="G519" i="2" s="1"/>
  <c r="G520" i="2" s="1"/>
  <c r="J256" i="1"/>
  <c r="C256" i="1"/>
  <c r="C515" i="2" s="1"/>
  <c r="B256" i="1"/>
  <c r="B516" i="2" s="1"/>
  <c r="J255" i="1"/>
  <c r="C255" i="1"/>
  <c r="C512" i="2" s="1"/>
  <c r="B255" i="1"/>
  <c r="B513" i="2" s="1"/>
  <c r="J254" i="1"/>
  <c r="C254" i="1"/>
  <c r="C509" i="2" s="1"/>
  <c r="B254" i="1"/>
  <c r="B510" i="2" s="1"/>
  <c r="J253" i="1"/>
  <c r="C253" i="1"/>
  <c r="C506" i="2" s="1"/>
  <c r="B253" i="1"/>
  <c r="B507" i="2" s="1"/>
  <c r="J252" i="1"/>
  <c r="C252" i="1"/>
  <c r="C503" i="2" s="1"/>
  <c r="B252" i="1"/>
  <c r="B504" i="2" s="1"/>
  <c r="J251" i="1"/>
  <c r="C251" i="1"/>
  <c r="C500" i="2" s="1"/>
  <c r="B251" i="1"/>
  <c r="B501" i="2" s="1"/>
  <c r="J250" i="1"/>
  <c r="C250" i="1"/>
  <c r="B250" i="1"/>
  <c r="J249" i="1"/>
  <c r="J248" i="1"/>
  <c r="C248" i="1"/>
  <c r="C497" i="2" s="1"/>
  <c r="B248" i="1"/>
  <c r="C247" i="1"/>
  <c r="C246" i="1"/>
  <c r="B246" i="1"/>
  <c r="K244" i="1"/>
  <c r="J244" i="1"/>
  <c r="G495" i="2" s="1"/>
  <c r="G496" i="2" s="1"/>
  <c r="C244" i="1"/>
  <c r="C494" i="2" s="1"/>
  <c r="B244" i="1"/>
  <c r="B495" i="2" s="1"/>
  <c r="K243" i="1"/>
  <c r="J243" i="1"/>
  <c r="G492" i="2" s="1"/>
  <c r="G493" i="2" s="1"/>
  <c r="C243" i="1"/>
  <c r="C491" i="2" s="1"/>
  <c r="B243" i="1"/>
  <c r="B492" i="2" s="1"/>
  <c r="K242" i="1"/>
  <c r="J242" i="1"/>
  <c r="G489" i="2" s="1"/>
  <c r="G490" i="2" s="1"/>
  <c r="C242" i="1"/>
  <c r="C488" i="2" s="1"/>
  <c r="B242" i="1"/>
  <c r="B489" i="2" s="1"/>
  <c r="J241" i="1"/>
  <c r="C241" i="1"/>
  <c r="B241" i="1"/>
  <c r="J240" i="1"/>
  <c r="K239" i="1"/>
  <c r="J239" i="1"/>
  <c r="G486" i="2" s="1"/>
  <c r="G487" i="2" s="1"/>
  <c r="B239" i="1"/>
  <c r="B486" i="2" s="1"/>
  <c r="J238" i="1"/>
  <c r="G483" i="2" s="1"/>
  <c r="G484" i="2" s="1"/>
  <c r="B238" i="1"/>
  <c r="B483" i="2" s="1"/>
  <c r="K237" i="1"/>
  <c r="J237" i="1"/>
  <c r="G480" i="2" s="1"/>
  <c r="G481" i="2" s="1"/>
  <c r="C237" i="1"/>
  <c r="C479" i="2" s="1"/>
  <c r="B237" i="1"/>
  <c r="B480" i="2" s="1"/>
  <c r="K236" i="1"/>
  <c r="J236" i="1"/>
  <c r="G477" i="2" s="1"/>
  <c r="G478" i="2" s="1"/>
  <c r="C236" i="1"/>
  <c r="C476" i="2" s="1"/>
  <c r="B236" i="1"/>
  <c r="B477" i="2" s="1"/>
  <c r="K235" i="1"/>
  <c r="J235" i="1"/>
  <c r="G474" i="2" s="1"/>
  <c r="G475" i="2" s="1"/>
  <c r="C235" i="1"/>
  <c r="C473" i="2" s="1"/>
  <c r="B235" i="1"/>
  <c r="B474" i="2" s="1"/>
  <c r="K234" i="1"/>
  <c r="J234" i="1"/>
  <c r="G471" i="2" s="1"/>
  <c r="G472" i="2" s="1"/>
  <c r="C234" i="1"/>
  <c r="C470" i="2" s="1"/>
  <c r="B234" i="1"/>
  <c r="B471" i="2" s="1"/>
  <c r="K233" i="1"/>
  <c r="J233" i="1"/>
  <c r="G468" i="2" s="1"/>
  <c r="G469" i="2" s="1"/>
  <c r="C233" i="1"/>
  <c r="C467" i="2" s="1"/>
  <c r="B233" i="1"/>
  <c r="B468" i="2" s="1"/>
  <c r="K232" i="1"/>
  <c r="J232" i="1"/>
  <c r="G465" i="2" s="1"/>
  <c r="G466" i="2" s="1"/>
  <c r="C232" i="1"/>
  <c r="C464" i="2" s="1"/>
  <c r="B232" i="1"/>
  <c r="B465" i="2" s="1"/>
  <c r="K231" i="1"/>
  <c r="J231" i="1"/>
  <c r="G462" i="2" s="1"/>
  <c r="C231" i="1"/>
  <c r="C461" i="2" s="1"/>
  <c r="B231" i="1"/>
  <c r="B462" i="2" s="1"/>
  <c r="K230" i="1"/>
  <c r="J230" i="1"/>
  <c r="G459" i="2" s="1"/>
  <c r="G460" i="2" s="1"/>
  <c r="C230" i="1"/>
  <c r="C458" i="2" s="1"/>
  <c r="B230" i="1"/>
  <c r="B459" i="2" s="1"/>
  <c r="K229" i="1"/>
  <c r="J229" i="1"/>
  <c r="G456" i="2" s="1"/>
  <c r="G457" i="2" s="1"/>
  <c r="C229" i="1"/>
  <c r="B229" i="1"/>
  <c r="B456" i="2" s="1"/>
  <c r="K228" i="1"/>
  <c r="J228" i="1"/>
  <c r="G453" i="2" s="1"/>
  <c r="G454" i="2" s="1"/>
  <c r="C228" i="1"/>
  <c r="B228" i="1"/>
  <c r="B453" i="2" s="1"/>
  <c r="K227" i="1"/>
  <c r="J227" i="1"/>
  <c r="G450" i="2" s="1"/>
  <c r="G451" i="2" s="1"/>
  <c r="C227" i="1"/>
  <c r="C449" i="2" s="1"/>
  <c r="B227" i="1"/>
  <c r="B450" i="2" s="1"/>
  <c r="C226" i="1"/>
  <c r="B226" i="1"/>
  <c r="C225" i="1"/>
  <c r="J223" i="1"/>
  <c r="C223" i="1"/>
  <c r="C446" i="2" s="1"/>
  <c r="B223" i="1"/>
  <c r="B447" i="2" s="1"/>
  <c r="J222" i="1"/>
  <c r="K222" i="1" s="1"/>
  <c r="C222" i="1"/>
  <c r="C443" i="2" s="1"/>
  <c r="B222" i="1"/>
  <c r="B444" i="2" s="1"/>
  <c r="J221" i="1"/>
  <c r="C221" i="1"/>
  <c r="C440" i="2" s="1"/>
  <c r="B221" i="1"/>
  <c r="B441" i="2" s="1"/>
  <c r="J220" i="1"/>
  <c r="J219" i="1"/>
  <c r="C219" i="1"/>
  <c r="J217" i="1"/>
  <c r="K216" i="1"/>
  <c r="J216" i="1"/>
  <c r="G435" i="2" s="1"/>
  <c r="G436" i="2" s="1"/>
  <c r="C216" i="1"/>
  <c r="C434" i="2" s="1"/>
  <c r="B216" i="1"/>
  <c r="B435" i="2" s="1"/>
  <c r="K215" i="1"/>
  <c r="J215" i="1"/>
  <c r="G432" i="2" s="1"/>
  <c r="G433" i="2" s="1"/>
  <c r="C215" i="1"/>
  <c r="C431" i="2" s="1"/>
  <c r="B215" i="1"/>
  <c r="B432" i="2" s="1"/>
  <c r="K214" i="1"/>
  <c r="J214" i="1"/>
  <c r="G429" i="2" s="1"/>
  <c r="G430" i="2" s="1"/>
  <c r="C214" i="1"/>
  <c r="C428" i="2" s="1"/>
  <c r="B214" i="1"/>
  <c r="B429" i="2" s="1"/>
  <c r="K213" i="1"/>
  <c r="J213" i="1"/>
  <c r="G426" i="2" s="1"/>
  <c r="G427" i="2" s="1"/>
  <c r="C213" i="1"/>
  <c r="C425" i="2" s="1"/>
  <c r="B213" i="1"/>
  <c r="B426" i="2" s="1"/>
  <c r="K212" i="1"/>
  <c r="J212" i="1"/>
  <c r="G423" i="2" s="1"/>
  <c r="G424" i="2" s="1"/>
  <c r="C212" i="1"/>
  <c r="C422" i="2" s="1"/>
  <c r="B212" i="1"/>
  <c r="B423" i="2" s="1"/>
  <c r="K211" i="1"/>
  <c r="J211" i="1"/>
  <c r="G420" i="2" s="1"/>
  <c r="G421" i="2" s="1"/>
  <c r="C211" i="1"/>
  <c r="C419" i="2" s="1"/>
  <c r="B211" i="1"/>
  <c r="B420" i="2" s="1"/>
  <c r="K210" i="1"/>
  <c r="J210" i="1"/>
  <c r="C210" i="1"/>
  <c r="C416" i="2" s="1"/>
  <c r="B210" i="1"/>
  <c r="B417" i="2" s="1"/>
  <c r="K209" i="1"/>
  <c r="J209" i="1"/>
  <c r="G414" i="2" s="1"/>
  <c r="G415" i="2" s="1"/>
  <c r="C209" i="1"/>
  <c r="C413" i="2" s="1"/>
  <c r="B209" i="1"/>
  <c r="B414" i="2" s="1"/>
  <c r="J208" i="1"/>
  <c r="C208" i="1"/>
  <c r="J207" i="1"/>
  <c r="J206" i="1"/>
  <c r="C206" i="1"/>
  <c r="C410" i="2" s="1"/>
  <c r="B206" i="1"/>
  <c r="B411" i="2" s="1"/>
  <c r="J205" i="1"/>
  <c r="C205" i="1"/>
  <c r="C407" i="2" s="1"/>
  <c r="B205" i="1"/>
  <c r="B408" i="2" s="1"/>
  <c r="J204" i="1"/>
  <c r="C204" i="1"/>
  <c r="J203" i="1"/>
  <c r="J202" i="1"/>
  <c r="J201" i="1"/>
  <c r="C201" i="1"/>
  <c r="C404" i="2" s="1"/>
  <c r="B201" i="1"/>
  <c r="B405" i="2" s="1"/>
  <c r="J200" i="1"/>
  <c r="C200" i="1"/>
  <c r="C401" i="2" s="1"/>
  <c r="B200" i="1"/>
  <c r="B402" i="2" s="1"/>
  <c r="J199" i="1"/>
  <c r="C199" i="1"/>
  <c r="B199" i="1"/>
  <c r="B399" i="2" s="1"/>
  <c r="J198" i="1"/>
  <c r="C198" i="1"/>
  <c r="J197" i="1"/>
  <c r="K196" i="1"/>
  <c r="J196" i="1"/>
  <c r="G396" i="2" s="1"/>
  <c r="G397" i="2" s="1"/>
  <c r="C196" i="1"/>
  <c r="C395" i="2" s="1"/>
  <c r="B196" i="1"/>
  <c r="B396" i="2" s="1"/>
  <c r="K195" i="1"/>
  <c r="J195" i="1"/>
  <c r="G393" i="2" s="1"/>
  <c r="G394" i="2" s="1"/>
  <c r="C195" i="1"/>
  <c r="C392" i="2" s="1"/>
  <c r="B195" i="1"/>
  <c r="B393" i="2" s="1"/>
  <c r="K194" i="1"/>
  <c r="J194" i="1"/>
  <c r="G390" i="2" s="1"/>
  <c r="G391" i="2" s="1"/>
  <c r="C194" i="1"/>
  <c r="C389" i="2" s="1"/>
  <c r="B194" i="1"/>
  <c r="B390" i="2" s="1"/>
  <c r="J193" i="1"/>
  <c r="C193" i="1"/>
  <c r="J192" i="1"/>
  <c r="J191" i="1"/>
  <c r="C191" i="1"/>
  <c r="C386" i="2" s="1"/>
  <c r="B191" i="1"/>
  <c r="B387" i="2" s="1"/>
  <c r="J190" i="1"/>
  <c r="C190" i="1"/>
  <c r="C383" i="2" s="1"/>
  <c r="B190" i="1"/>
  <c r="B384" i="2" s="1"/>
  <c r="J189" i="1"/>
  <c r="C189" i="1"/>
  <c r="C380" i="2" s="1"/>
  <c r="B189" i="1"/>
  <c r="B381" i="2" s="1"/>
  <c r="J188" i="1"/>
  <c r="C188" i="1"/>
  <c r="C377" i="2" s="1"/>
  <c r="B188" i="1"/>
  <c r="B378" i="2" s="1"/>
  <c r="J187" i="1"/>
  <c r="C187" i="1"/>
  <c r="J186" i="1"/>
  <c r="K185" i="1"/>
  <c r="J185" i="1"/>
  <c r="G375" i="2" s="1"/>
  <c r="G376" i="2" s="1"/>
  <c r="C185" i="1"/>
  <c r="C374" i="2" s="1"/>
  <c r="B185" i="1"/>
  <c r="B375" i="2" s="1"/>
  <c r="K184" i="1"/>
  <c r="J184" i="1"/>
  <c r="G372" i="2" s="1"/>
  <c r="G373" i="2" s="1"/>
  <c r="C184" i="1"/>
  <c r="C371" i="2" s="1"/>
  <c r="B184" i="1"/>
  <c r="B372" i="2" s="1"/>
  <c r="J183" i="1"/>
  <c r="C183" i="1"/>
  <c r="J182" i="1"/>
  <c r="J181" i="1"/>
  <c r="C181" i="1"/>
  <c r="C368" i="2" s="1"/>
  <c r="B181" i="1"/>
  <c r="B369" i="2" s="1"/>
  <c r="J180" i="1"/>
  <c r="C180" i="1"/>
  <c r="C365" i="2" s="1"/>
  <c r="B180" i="1"/>
  <c r="B366" i="2" s="1"/>
  <c r="J179" i="1"/>
  <c r="C179" i="1"/>
  <c r="C362" i="2" s="1"/>
  <c r="B179" i="1"/>
  <c r="B363" i="2" s="1"/>
  <c r="J178" i="1"/>
  <c r="C178" i="1"/>
  <c r="J177" i="1"/>
  <c r="K176" i="1"/>
  <c r="J176" i="1"/>
  <c r="G360" i="2" s="1"/>
  <c r="G361" i="2" s="1"/>
  <c r="C176" i="1"/>
  <c r="C359" i="2" s="1"/>
  <c r="B176" i="1"/>
  <c r="K175" i="1"/>
  <c r="J175" i="1"/>
  <c r="G357" i="2" s="1"/>
  <c r="G358" i="2" s="1"/>
  <c r="C175" i="1"/>
  <c r="C356" i="2" s="1"/>
  <c r="B175" i="1"/>
  <c r="B357" i="2" s="1"/>
  <c r="K174" i="1"/>
  <c r="J174" i="1"/>
  <c r="G354" i="2" s="1"/>
  <c r="G355" i="2" s="1"/>
  <c r="C174" i="1"/>
  <c r="C353" i="2" s="1"/>
  <c r="B174" i="1"/>
  <c r="B354" i="2" s="1"/>
  <c r="K173" i="1"/>
  <c r="J173" i="1"/>
  <c r="G351" i="2" s="1"/>
  <c r="G352" i="2" s="1"/>
  <c r="C173" i="1"/>
  <c r="C350" i="2" s="1"/>
  <c r="B173" i="1"/>
  <c r="B351" i="2" s="1"/>
  <c r="K172" i="1"/>
  <c r="J172" i="1"/>
  <c r="G348" i="2" s="1"/>
  <c r="G349" i="2" s="1"/>
  <c r="C172" i="1"/>
  <c r="C347" i="2" s="1"/>
  <c r="B172" i="1"/>
  <c r="B348" i="2" s="1"/>
  <c r="K171" i="1"/>
  <c r="J171" i="1"/>
  <c r="G345" i="2" s="1"/>
  <c r="G346" i="2" s="1"/>
  <c r="C171" i="1"/>
  <c r="C344" i="2" s="1"/>
  <c r="B171" i="1"/>
  <c r="B345" i="2" s="1"/>
  <c r="C170" i="1"/>
  <c r="J168" i="1"/>
  <c r="C168" i="1"/>
  <c r="C341" i="2" s="1"/>
  <c r="B168" i="1"/>
  <c r="B342" i="2" s="1"/>
  <c r="J165" i="1"/>
  <c r="C165" i="1"/>
  <c r="C338" i="2" s="1"/>
  <c r="B165" i="1"/>
  <c r="B339" i="2" s="1"/>
  <c r="J164" i="1"/>
  <c r="C164" i="1"/>
  <c r="C335" i="2" s="1"/>
  <c r="B164" i="1"/>
  <c r="B336" i="2" s="1"/>
  <c r="J163" i="1"/>
  <c r="C163" i="1"/>
  <c r="C332" i="2" s="1"/>
  <c r="B163" i="1"/>
  <c r="B333" i="2" s="1"/>
  <c r="J162" i="1"/>
  <c r="C162" i="1"/>
  <c r="C329" i="2" s="1"/>
  <c r="B162" i="1"/>
  <c r="B330" i="2" s="1"/>
  <c r="J161" i="1"/>
  <c r="C161" i="1"/>
  <c r="C326" i="2" s="1"/>
  <c r="B161" i="1"/>
  <c r="B327" i="2" s="1"/>
  <c r="J160" i="1"/>
  <c r="J159" i="1"/>
  <c r="C159" i="1"/>
  <c r="C320" i="2" s="1"/>
  <c r="B159" i="1"/>
  <c r="B321" i="2" s="1"/>
  <c r="J158" i="1"/>
  <c r="K157" i="1"/>
  <c r="J157" i="1"/>
  <c r="G318" i="2" s="1"/>
  <c r="G319" i="2" s="1"/>
  <c r="C157" i="1"/>
  <c r="C317" i="2" s="1"/>
  <c r="B157" i="1"/>
  <c r="B318" i="2" s="1"/>
  <c r="K156" i="1"/>
  <c r="J156" i="1"/>
  <c r="G315" i="2" s="1"/>
  <c r="G316" i="2" s="1"/>
  <c r="C156" i="1"/>
  <c r="C314" i="2" s="1"/>
  <c r="B156" i="1"/>
  <c r="B315" i="2" s="1"/>
  <c r="K155" i="1"/>
  <c r="J155" i="1"/>
  <c r="K154" i="1"/>
  <c r="J154" i="1"/>
  <c r="K153" i="1"/>
  <c r="J153" i="1"/>
  <c r="G309" i="2" s="1"/>
  <c r="G310" i="2" s="1"/>
  <c r="C153" i="1"/>
  <c r="C308" i="2" s="1"/>
  <c r="B153" i="1"/>
  <c r="B309" i="2" s="1"/>
  <c r="K152" i="1"/>
  <c r="J152" i="1"/>
  <c r="G306" i="2" s="1"/>
  <c r="G307" i="2" s="1"/>
  <c r="C152" i="1"/>
  <c r="C305" i="2" s="1"/>
  <c r="B152" i="1"/>
  <c r="B306" i="2" s="1"/>
  <c r="K151" i="1"/>
  <c r="J151" i="1"/>
  <c r="G303" i="2" s="1"/>
  <c r="G304" i="2" s="1"/>
  <c r="C151" i="1"/>
  <c r="C302" i="2" s="1"/>
  <c r="B151" i="1"/>
  <c r="B303" i="2" s="1"/>
  <c r="K150" i="1"/>
  <c r="J150" i="1"/>
  <c r="G300" i="2" s="1"/>
  <c r="G301" i="2" s="1"/>
  <c r="C150" i="1"/>
  <c r="C299" i="2" s="1"/>
  <c r="B150" i="1"/>
  <c r="B300" i="2" s="1"/>
  <c r="J149" i="1"/>
  <c r="C149" i="1"/>
  <c r="J148" i="1"/>
  <c r="J147" i="1"/>
  <c r="C147" i="1"/>
  <c r="C296" i="2" s="1"/>
  <c r="B147" i="1"/>
  <c r="B297" i="2" s="1"/>
  <c r="J146" i="1"/>
  <c r="C146" i="1"/>
  <c r="C293" i="2" s="1"/>
  <c r="B146" i="1"/>
  <c r="B294" i="2" s="1"/>
  <c r="J145" i="1"/>
  <c r="C145" i="1"/>
  <c r="C290" i="2" s="1"/>
  <c r="B145" i="1"/>
  <c r="B291" i="2" s="1"/>
  <c r="J144" i="1"/>
  <c r="C144" i="1"/>
  <c r="C287" i="2" s="1"/>
  <c r="B144" i="1"/>
  <c r="B288" i="2" s="1"/>
  <c r="J143" i="1"/>
  <c r="K143" i="1" s="1"/>
  <c r="C143" i="1"/>
  <c r="C284" i="2" s="1"/>
  <c r="B143" i="1"/>
  <c r="B285" i="2" s="1"/>
  <c r="J142" i="1"/>
  <c r="C142" i="1"/>
  <c r="C281" i="2" s="1"/>
  <c r="B142" i="1"/>
  <c r="B282" i="2" s="1"/>
  <c r="C141" i="1"/>
  <c r="C140" i="1"/>
  <c r="J138" i="1"/>
  <c r="I138" i="1"/>
  <c r="C138" i="1"/>
  <c r="C278" i="2" s="1"/>
  <c r="J137" i="1"/>
  <c r="C137" i="1"/>
  <c r="J136" i="1"/>
  <c r="I136" i="1"/>
  <c r="C136" i="1"/>
  <c r="C275" i="2" s="1"/>
  <c r="J135" i="1"/>
  <c r="C135" i="1"/>
  <c r="J134" i="1"/>
  <c r="I134" i="1"/>
  <c r="C134" i="1"/>
  <c r="C272" i="2" s="1"/>
  <c r="B134" i="1"/>
  <c r="B273" i="2" s="1"/>
  <c r="K130" i="1"/>
  <c r="J130" i="1"/>
  <c r="B130" i="1"/>
  <c r="B270" i="2" s="1"/>
  <c r="J129" i="1"/>
  <c r="C129" i="1"/>
  <c r="C266" i="2" s="1"/>
  <c r="B129" i="1"/>
  <c r="B267" i="2" s="1"/>
  <c r="J128" i="1"/>
  <c r="K127" i="1"/>
  <c r="J127" i="1"/>
  <c r="G261" i="2" s="1"/>
  <c r="G262" i="2" s="1"/>
  <c r="C127" i="1"/>
  <c r="C260" i="2" s="1"/>
  <c r="B127" i="1"/>
  <c r="B261" i="2" s="1"/>
  <c r="K126" i="1"/>
  <c r="J126" i="1"/>
  <c r="G258" i="2" s="1"/>
  <c r="G259" i="2" s="1"/>
  <c r="C126" i="1"/>
  <c r="C257" i="2" s="1"/>
  <c r="B126" i="1"/>
  <c r="B258" i="2" s="1"/>
  <c r="K125" i="1"/>
  <c r="J125" i="1"/>
  <c r="G255" i="2" s="1"/>
  <c r="G256" i="2" s="1"/>
  <c r="J124" i="1"/>
  <c r="C124" i="1"/>
  <c r="C251" i="2" s="1"/>
  <c r="B124" i="1"/>
  <c r="B252" i="2" s="1"/>
  <c r="J123" i="1"/>
  <c r="C123" i="1"/>
  <c r="J121" i="1"/>
  <c r="G249" i="2" s="1"/>
  <c r="G250" i="2" s="1"/>
  <c r="C121" i="1"/>
  <c r="C248" i="2" s="1"/>
  <c r="J120" i="1"/>
  <c r="C120" i="1"/>
  <c r="C245" i="2" s="1"/>
  <c r="B120" i="1"/>
  <c r="B246" i="2" s="1"/>
  <c r="J119" i="1"/>
  <c r="J118" i="1"/>
  <c r="G240" i="2" s="1"/>
  <c r="G241" i="2" s="1"/>
  <c r="J117" i="1"/>
  <c r="C117" i="1"/>
  <c r="C236" i="2" s="1"/>
  <c r="B117" i="1"/>
  <c r="B237" i="2" s="1"/>
  <c r="J116" i="1"/>
  <c r="C116" i="1"/>
  <c r="C233" i="2" s="1"/>
  <c r="B116" i="1"/>
  <c r="B234" i="2" s="1"/>
  <c r="J115" i="1"/>
  <c r="C115" i="1"/>
  <c r="C230" i="2" s="1"/>
  <c r="B115" i="1"/>
  <c r="B231" i="2" s="1"/>
  <c r="J114" i="1"/>
  <c r="C114" i="1"/>
  <c r="J113" i="1"/>
  <c r="K112" i="1"/>
  <c r="J112" i="1"/>
  <c r="G228" i="2" s="1"/>
  <c r="G229" i="2" s="1"/>
  <c r="C112" i="1"/>
  <c r="C227" i="2" s="1"/>
  <c r="B112" i="1"/>
  <c r="B228" i="2" s="1"/>
  <c r="K111" i="1"/>
  <c r="J111" i="1"/>
  <c r="G225" i="2" s="1"/>
  <c r="G226" i="2" s="1"/>
  <c r="C111" i="1"/>
  <c r="C224" i="2" s="1"/>
  <c r="B111" i="1"/>
  <c r="B225" i="2" s="1"/>
  <c r="K110" i="1"/>
  <c r="J110" i="1"/>
  <c r="G222" i="2" s="1"/>
  <c r="G223" i="2" s="1"/>
  <c r="C110" i="1"/>
  <c r="C221" i="2" s="1"/>
  <c r="B110" i="1"/>
  <c r="B222" i="2" s="1"/>
  <c r="K109" i="1"/>
  <c r="J109" i="1"/>
  <c r="G219" i="2" s="1"/>
  <c r="G220" i="2" s="1"/>
  <c r="C109" i="1"/>
  <c r="C218" i="2" s="1"/>
  <c r="B109" i="1"/>
  <c r="B219" i="2" s="1"/>
  <c r="K108" i="1"/>
  <c r="J108" i="1"/>
  <c r="G216" i="2" s="1"/>
  <c r="G217" i="2" s="1"/>
  <c r="C108" i="1"/>
  <c r="C215" i="2" s="1"/>
  <c r="B108" i="1"/>
  <c r="B216" i="2" s="1"/>
  <c r="K107" i="1"/>
  <c r="J107" i="1"/>
  <c r="G213" i="2" s="1"/>
  <c r="G214" i="2" s="1"/>
  <c r="C107" i="1"/>
  <c r="C212" i="2" s="1"/>
  <c r="B107" i="1"/>
  <c r="B213" i="2" s="1"/>
  <c r="C106" i="1"/>
  <c r="C105" i="1"/>
  <c r="J103" i="1"/>
  <c r="G210" i="2" s="1"/>
  <c r="G211" i="2" s="1"/>
  <c r="C103" i="1"/>
  <c r="C209" i="2" s="1"/>
  <c r="J102" i="1"/>
  <c r="C102" i="1"/>
  <c r="K101" i="1"/>
  <c r="J101" i="1"/>
  <c r="G204" i="2" s="1"/>
  <c r="G205" i="2" s="1"/>
  <c r="C101" i="1"/>
  <c r="C203" i="2" s="1"/>
  <c r="J100" i="1"/>
  <c r="G201" i="2" s="1"/>
  <c r="G202" i="2" s="1"/>
  <c r="J99" i="1"/>
  <c r="C99" i="1"/>
  <c r="C197" i="2" s="1"/>
  <c r="B99" i="1"/>
  <c r="B198" i="2" s="1"/>
  <c r="J98" i="1"/>
  <c r="C98" i="1"/>
  <c r="C194" i="2" s="1"/>
  <c r="B98" i="1"/>
  <c r="B195" i="2" s="1"/>
  <c r="J97" i="1"/>
  <c r="C97" i="1"/>
  <c r="C191" i="2" s="1"/>
  <c r="B97" i="1"/>
  <c r="B192" i="2" s="1"/>
  <c r="J96" i="1"/>
  <c r="C96" i="1"/>
  <c r="C188" i="2" s="1"/>
  <c r="B96" i="1"/>
  <c r="B189" i="2" s="1"/>
  <c r="J95" i="1"/>
  <c r="C95" i="1"/>
  <c r="B95" i="1"/>
  <c r="B186" i="2" s="1"/>
  <c r="J92" i="1"/>
  <c r="G183" i="2" s="1"/>
  <c r="G184" i="2" s="1"/>
  <c r="C92" i="1"/>
  <c r="C182" i="2" s="1"/>
  <c r="B92" i="1"/>
  <c r="B183" i="2" s="1"/>
  <c r="C91" i="1"/>
  <c r="K89" i="1"/>
  <c r="J89" i="1"/>
  <c r="G180" i="2" s="1"/>
  <c r="G181" i="2" s="1"/>
  <c r="C89" i="1"/>
  <c r="C179" i="2" s="1"/>
  <c r="J88" i="1"/>
  <c r="G177" i="2" s="1"/>
  <c r="G178" i="2" s="1"/>
  <c r="C88" i="1"/>
  <c r="C176" i="2" s="1"/>
  <c r="B88" i="1"/>
  <c r="B177" i="2" s="1"/>
  <c r="J87" i="1"/>
  <c r="G174" i="2" s="1"/>
  <c r="G175" i="2" s="1"/>
  <c r="C87" i="1"/>
  <c r="C173" i="2" s="1"/>
  <c r="B87" i="1"/>
  <c r="B174" i="2" s="1"/>
  <c r="J86" i="1"/>
  <c r="G171" i="2" s="1"/>
  <c r="G172" i="2" s="1"/>
  <c r="C86" i="1"/>
  <c r="C170" i="2" s="1"/>
  <c r="B86" i="1"/>
  <c r="B171" i="2" s="1"/>
  <c r="J85" i="1"/>
  <c r="K85" i="1" s="1"/>
  <c r="C85" i="1"/>
  <c r="C167" i="2" s="1"/>
  <c r="B85" i="1"/>
  <c r="B168" i="2" s="1"/>
  <c r="J84" i="1"/>
  <c r="G165" i="2" s="1"/>
  <c r="G166" i="2" s="1"/>
  <c r="C84" i="1"/>
  <c r="C164" i="2" s="1"/>
  <c r="B84" i="1"/>
  <c r="B165" i="2" s="1"/>
  <c r="C83" i="1"/>
  <c r="C82" i="1"/>
  <c r="J80" i="1"/>
  <c r="G162" i="2" s="1"/>
  <c r="G163" i="2" s="1"/>
  <c r="C80" i="1"/>
  <c r="C161" i="2" s="1"/>
  <c r="B80" i="1"/>
  <c r="B162" i="2" s="1"/>
  <c r="J79" i="1"/>
  <c r="G159" i="2" s="1"/>
  <c r="G160" i="2" s="1"/>
  <c r="C79" i="1"/>
  <c r="C158" i="2" s="1"/>
  <c r="K78" i="1"/>
  <c r="J78" i="1"/>
  <c r="G156" i="2" s="1"/>
  <c r="G157" i="2" s="1"/>
  <c r="C78" i="1"/>
  <c r="C155" i="2" s="1"/>
  <c r="B78" i="1"/>
  <c r="B156" i="2" s="1"/>
  <c r="K77" i="1"/>
  <c r="J77" i="1"/>
  <c r="G153" i="2" s="1"/>
  <c r="G154" i="2" s="1"/>
  <c r="C77" i="1"/>
  <c r="C152" i="2" s="1"/>
  <c r="B77" i="1"/>
  <c r="B153" i="2" s="1"/>
  <c r="K76" i="1"/>
  <c r="J76" i="1"/>
  <c r="G150" i="2" s="1"/>
  <c r="G151" i="2" s="1"/>
  <c r="C76" i="1"/>
  <c r="B76" i="1"/>
  <c r="B150" i="2" s="1"/>
  <c r="C75" i="1"/>
  <c r="J73" i="1"/>
  <c r="G147" i="2" s="1"/>
  <c r="G148" i="2" s="1"/>
  <c r="C73" i="1"/>
  <c r="C146" i="2" s="1"/>
  <c r="K72" i="1"/>
  <c r="J72" i="1"/>
  <c r="C72" i="1"/>
  <c r="J71" i="1"/>
  <c r="K71" i="1" s="1"/>
  <c r="J70" i="1"/>
  <c r="G144" i="2" s="1"/>
  <c r="G145" i="2" s="1"/>
  <c r="C70" i="1"/>
  <c r="C143" i="2" s="1"/>
  <c r="B70" i="1"/>
  <c r="B144" i="2" s="1"/>
  <c r="J67" i="1"/>
  <c r="G141" i="2" s="1"/>
  <c r="G142" i="2" s="1"/>
  <c r="C67" i="1"/>
  <c r="C140" i="2" s="1"/>
  <c r="B67" i="1"/>
  <c r="B141" i="2" s="1"/>
  <c r="J66" i="1"/>
  <c r="G138" i="2" s="1"/>
  <c r="G139" i="2" s="1"/>
  <c r="C66" i="1"/>
  <c r="C137" i="2" s="1"/>
  <c r="B66" i="1"/>
  <c r="B138" i="2" s="1"/>
  <c r="J65" i="1"/>
  <c r="G135" i="2" s="1"/>
  <c r="G136" i="2" s="1"/>
  <c r="C65" i="1"/>
  <c r="C134" i="2" s="1"/>
  <c r="B65" i="1"/>
  <c r="B135" i="2" s="1"/>
  <c r="J64" i="1"/>
  <c r="K64" i="1" s="1"/>
  <c r="C64" i="1"/>
  <c r="C131" i="2" s="1"/>
  <c r="B64" i="1"/>
  <c r="B132" i="2" s="1"/>
  <c r="J63" i="1"/>
  <c r="C63" i="1"/>
  <c r="C128" i="2" s="1"/>
  <c r="B63" i="1"/>
  <c r="B129" i="2" s="1"/>
  <c r="J62" i="1"/>
  <c r="G126" i="2" s="1"/>
  <c r="G127" i="2" s="1"/>
  <c r="C62" i="1"/>
  <c r="C125" i="2" s="1"/>
  <c r="B62" i="1"/>
  <c r="B126" i="2" s="1"/>
  <c r="J61" i="1"/>
  <c r="G123" i="2" s="1"/>
  <c r="G124" i="2" s="1"/>
  <c r="C61" i="1"/>
  <c r="C122" i="2" s="1"/>
  <c r="K58" i="1"/>
  <c r="J58" i="1"/>
  <c r="C58" i="1"/>
  <c r="C119" i="2" s="1"/>
  <c r="J57" i="1"/>
  <c r="G117" i="2" s="1"/>
  <c r="G118" i="2" s="1"/>
  <c r="C57" i="1"/>
  <c r="C116" i="2" s="1"/>
  <c r="J56" i="1"/>
  <c r="G114" i="2" s="1"/>
  <c r="G115" i="2" s="1"/>
  <c r="C56" i="1"/>
  <c r="C113" i="2" s="1"/>
  <c r="J55" i="1"/>
  <c r="G111" i="2" s="1"/>
  <c r="G112" i="2" s="1"/>
  <c r="C55" i="1"/>
  <c r="C110" i="2" s="1"/>
  <c r="B55" i="1"/>
  <c r="B111" i="2" s="1"/>
  <c r="J54" i="1"/>
  <c r="K54" i="1" s="1"/>
  <c r="C54" i="1"/>
  <c r="C107" i="2" s="1"/>
  <c r="B54" i="1"/>
  <c r="B108" i="2" s="1"/>
  <c r="J53" i="1"/>
  <c r="G105" i="2" s="1"/>
  <c r="G106" i="2" s="1"/>
  <c r="C53" i="1"/>
  <c r="C104" i="2" s="1"/>
  <c r="B53" i="1"/>
  <c r="B105" i="2" s="1"/>
  <c r="J52" i="1"/>
  <c r="G102" i="2" s="1"/>
  <c r="G103" i="2" s="1"/>
  <c r="C52" i="1"/>
  <c r="C101" i="2" s="1"/>
  <c r="B52" i="1"/>
  <c r="B102" i="2" s="1"/>
  <c r="J51" i="1"/>
  <c r="G99" i="2" s="1"/>
  <c r="G100" i="2" s="1"/>
  <c r="C51" i="1"/>
  <c r="C98" i="2" s="1"/>
  <c r="B51" i="1"/>
  <c r="B99" i="2" s="1"/>
  <c r="J50" i="1"/>
  <c r="G96" i="2" s="1"/>
  <c r="G97" i="2" s="1"/>
  <c r="C50" i="1"/>
  <c r="C95" i="2" s="1"/>
  <c r="B50" i="1"/>
  <c r="B96" i="2" s="1"/>
  <c r="J49" i="1"/>
  <c r="G93" i="2" s="1"/>
  <c r="G94" i="2" s="1"/>
  <c r="C49" i="1"/>
  <c r="C92" i="2" s="1"/>
  <c r="B49" i="1"/>
  <c r="B93" i="2" s="1"/>
  <c r="J48" i="1"/>
  <c r="G90" i="2" s="1"/>
  <c r="G91" i="2" s="1"/>
  <c r="C48" i="1"/>
  <c r="C89" i="2" s="1"/>
  <c r="B48" i="1"/>
  <c r="B90" i="2" s="1"/>
  <c r="J47" i="1"/>
  <c r="G87" i="2" s="1"/>
  <c r="G88" i="2" s="1"/>
  <c r="C47" i="1"/>
  <c r="C86" i="2" s="1"/>
  <c r="B47" i="1"/>
  <c r="B87" i="2" s="1"/>
  <c r="J46" i="1"/>
  <c r="G84" i="2" s="1"/>
  <c r="G85" i="2" s="1"/>
  <c r="C46" i="1"/>
  <c r="C83" i="2" s="1"/>
  <c r="B46" i="1"/>
  <c r="B84" i="2" s="1"/>
  <c r="J44" i="1"/>
  <c r="J43" i="1"/>
  <c r="G81" i="2" s="1"/>
  <c r="G82" i="2" s="1"/>
  <c r="C43" i="1"/>
  <c r="C80" i="2" s="1"/>
  <c r="B43" i="1"/>
  <c r="B81" i="2" s="1"/>
  <c r="J42" i="1"/>
  <c r="G78" i="2" s="1"/>
  <c r="G79" i="2" s="1"/>
  <c r="C42" i="1"/>
  <c r="C77" i="2" s="1"/>
  <c r="B42" i="1"/>
  <c r="B78" i="2" s="1"/>
  <c r="J41" i="1"/>
  <c r="G75" i="2" s="1"/>
  <c r="G76" i="2" s="1"/>
  <c r="C41" i="1"/>
  <c r="C74" i="2" s="1"/>
  <c r="J40" i="1"/>
  <c r="K40" i="1" s="1"/>
  <c r="C40" i="1"/>
  <c r="C71" i="2" s="1"/>
  <c r="B40" i="1"/>
  <c r="B72" i="2" s="1"/>
  <c r="J39" i="1"/>
  <c r="C39" i="1"/>
  <c r="C68" i="2" s="1"/>
  <c r="B39" i="1"/>
  <c r="B69" i="2" s="1"/>
  <c r="J38" i="1"/>
  <c r="J37" i="1"/>
  <c r="J36" i="1"/>
  <c r="G66" i="2" s="1"/>
  <c r="G67" i="2" s="1"/>
  <c r="C36" i="1"/>
  <c r="C65" i="2" s="1"/>
  <c r="B36" i="1"/>
  <c r="B66" i="2" s="1"/>
  <c r="J35" i="1"/>
  <c r="G63" i="2" s="1"/>
  <c r="G64" i="2" s="1"/>
  <c r="C35" i="1"/>
  <c r="C62" i="2" s="1"/>
  <c r="B35" i="1"/>
  <c r="B63" i="2" s="1"/>
  <c r="J34" i="1"/>
  <c r="G60" i="2" s="1"/>
  <c r="G61" i="2" s="1"/>
  <c r="C34" i="1"/>
  <c r="C59" i="2" s="1"/>
  <c r="B34" i="1"/>
  <c r="B60" i="2" s="1"/>
  <c r="C33" i="1"/>
  <c r="K32" i="1"/>
  <c r="J32" i="1"/>
  <c r="G57" i="2" s="1"/>
  <c r="G58" i="2" s="1"/>
  <c r="C32" i="1"/>
  <c r="C56" i="2" s="1"/>
  <c r="B32" i="1"/>
  <c r="B57" i="2" s="1"/>
  <c r="K31" i="1"/>
  <c r="J31" i="1"/>
  <c r="G54" i="2" s="1"/>
  <c r="G55" i="2" s="1"/>
  <c r="J30" i="1"/>
  <c r="G51" i="2" s="1"/>
  <c r="G52" i="2" s="1"/>
  <c r="C30" i="1"/>
  <c r="C50" i="2" s="1"/>
  <c r="B30" i="1"/>
  <c r="B51" i="2" s="1"/>
  <c r="J29" i="1"/>
  <c r="G48" i="2" s="1"/>
  <c r="G49" i="2" s="1"/>
  <c r="C29" i="1"/>
  <c r="C47" i="2" s="1"/>
  <c r="B29" i="1"/>
  <c r="B48" i="2" s="1"/>
  <c r="J28" i="1"/>
  <c r="G45" i="2" s="1"/>
  <c r="G46" i="2" s="1"/>
  <c r="C28" i="1"/>
  <c r="C44" i="2" s="1"/>
  <c r="B28" i="1"/>
  <c r="B45" i="2" s="1"/>
  <c r="J27" i="1"/>
  <c r="G42" i="2" s="1"/>
  <c r="G43" i="2" s="1"/>
  <c r="C27" i="1"/>
  <c r="C41" i="2" s="1"/>
  <c r="B27" i="1"/>
  <c r="B42" i="2" s="1"/>
  <c r="J26" i="1"/>
  <c r="G39" i="2" s="1"/>
  <c r="G40" i="2" s="1"/>
  <c r="C26" i="1"/>
  <c r="C38" i="2" s="1"/>
  <c r="B26" i="1"/>
  <c r="B33" i="2" s="1"/>
  <c r="J25" i="1"/>
  <c r="G36" i="2" s="1"/>
  <c r="G37" i="2" s="1"/>
  <c r="C25" i="1"/>
  <c r="C35" i="2" s="1"/>
  <c r="B25" i="1"/>
  <c r="B36" i="2" s="1"/>
  <c r="J24" i="1"/>
  <c r="G33" i="2" s="1"/>
  <c r="G34" i="2" s="1"/>
  <c r="C24" i="1"/>
  <c r="C32" i="2" s="1"/>
  <c r="B24" i="1"/>
  <c r="J23" i="1"/>
  <c r="G30" i="2" s="1"/>
  <c r="G31" i="2" s="1"/>
  <c r="C23" i="1"/>
  <c r="C29" i="2" s="1"/>
  <c r="B23" i="1"/>
  <c r="B30" i="2" s="1"/>
  <c r="J22" i="1"/>
  <c r="G27" i="2" s="1"/>
  <c r="G28" i="2" s="1"/>
  <c r="C22" i="1"/>
  <c r="C26" i="2" s="1"/>
  <c r="B22" i="1"/>
  <c r="B27" i="2" s="1"/>
  <c r="J21" i="1"/>
  <c r="G24" i="2" s="1"/>
  <c r="G25" i="2" s="1"/>
  <c r="C21" i="1"/>
  <c r="C23" i="2" s="1"/>
  <c r="B21" i="1"/>
  <c r="B24" i="2" s="1"/>
  <c r="J20" i="1"/>
  <c r="G21" i="2" s="1"/>
  <c r="G22" i="2" s="1"/>
  <c r="C20" i="1"/>
  <c r="C20" i="2" s="1"/>
  <c r="J19" i="1"/>
  <c r="G18" i="2" s="1"/>
  <c r="G19" i="2" s="1"/>
  <c r="C19" i="1"/>
  <c r="C17" i="2" s="1"/>
  <c r="B19" i="1"/>
  <c r="B18" i="2" s="1"/>
  <c r="J18" i="1"/>
  <c r="G15" i="2" s="1"/>
  <c r="G16" i="2" s="1"/>
  <c r="C18" i="1"/>
  <c r="C14" i="2" s="1"/>
  <c r="B18" i="1"/>
  <c r="B15" i="2" s="1"/>
  <c r="J14" i="1"/>
  <c r="G12" i="2" s="1"/>
  <c r="G13" i="2" s="1"/>
  <c r="J12" i="1"/>
  <c r="G9" i="2" s="1"/>
  <c r="G10" i="2" l="1"/>
  <c r="G186" i="2"/>
  <c r="G187" i="2" s="1"/>
  <c r="K95" i="1"/>
  <c r="G198" i="2"/>
  <c r="G199" i="2" s="1"/>
  <c r="K99" i="1"/>
  <c r="K12" i="1"/>
  <c r="K34" i="1"/>
  <c r="K35" i="1"/>
  <c r="K36" i="1"/>
  <c r="K86" i="1"/>
  <c r="G405" i="2"/>
  <c r="G406" i="2" s="1"/>
  <c r="K201" i="1"/>
  <c r="G510" i="2"/>
  <c r="G511" i="2" s="1"/>
  <c r="K254" i="1"/>
  <c r="G522" i="2"/>
  <c r="G523" i="2" s="1"/>
  <c r="K258" i="1"/>
  <c r="G546" i="2"/>
  <c r="G547" i="2" s="1"/>
  <c r="K266" i="1"/>
  <c r="G558" i="2"/>
  <c r="G559" i="2" s="1"/>
  <c r="K272" i="1"/>
  <c r="G582" i="2"/>
  <c r="G583" i="2" s="1"/>
  <c r="K286" i="1"/>
  <c r="G633" i="2"/>
  <c r="G634" i="2" s="1"/>
  <c r="K316" i="1"/>
  <c r="G708" i="2"/>
  <c r="G709" i="2" s="1"/>
  <c r="K363" i="1"/>
  <c r="G732" i="2"/>
  <c r="G733" i="2" s="1"/>
  <c r="K371" i="1"/>
  <c r="G168" i="2"/>
  <c r="G169" i="2" s="1"/>
  <c r="K20" i="1"/>
  <c r="K21" i="1"/>
  <c r="K23" i="1"/>
  <c r="K24" i="1"/>
  <c r="K25" i="1"/>
  <c r="K26" i="1"/>
  <c r="K27" i="1"/>
  <c r="K28" i="1"/>
  <c r="K29" i="1"/>
  <c r="K30" i="1"/>
  <c r="K42" i="1"/>
  <c r="K56" i="1"/>
  <c r="G192" i="2"/>
  <c r="G193" i="2" s="1"/>
  <c r="K97" i="1"/>
  <c r="K100" i="1"/>
  <c r="K103" i="1"/>
  <c r="G231" i="2"/>
  <c r="G232" i="2" s="1"/>
  <c r="K115" i="1"/>
  <c r="K118" i="1"/>
  <c r="G252" i="2"/>
  <c r="G253" i="2" s="1"/>
  <c r="K124" i="1"/>
  <c r="G282" i="2"/>
  <c r="G283" i="2" s="1"/>
  <c r="K142" i="1"/>
  <c r="G294" i="2"/>
  <c r="G295" i="2" s="1"/>
  <c r="K146" i="1"/>
  <c r="G333" i="2"/>
  <c r="G334" i="2" s="1"/>
  <c r="K163" i="1"/>
  <c r="G363" i="2"/>
  <c r="G364" i="2" s="1"/>
  <c r="K179" i="1"/>
  <c r="G387" i="2"/>
  <c r="G388" i="2" s="1"/>
  <c r="K191" i="1"/>
  <c r="G402" i="2"/>
  <c r="G403" i="2" s="1"/>
  <c r="K200" i="1"/>
  <c r="G438" i="2"/>
  <c r="G439" i="2" s="1"/>
  <c r="K220" i="1"/>
  <c r="G507" i="2"/>
  <c r="G508" i="2" s="1"/>
  <c r="K253" i="1"/>
  <c r="G531" i="2"/>
  <c r="G532" i="2" s="1"/>
  <c r="K261" i="1"/>
  <c r="G543" i="2"/>
  <c r="G544" i="2" s="1"/>
  <c r="K265" i="1"/>
  <c r="G555" i="2"/>
  <c r="G556" i="2" s="1"/>
  <c r="K271" i="1"/>
  <c r="G630" i="2"/>
  <c r="G631" i="2" s="1"/>
  <c r="K315" i="1"/>
  <c r="G672" i="2"/>
  <c r="G673" i="2" s="1"/>
  <c r="K337" i="1"/>
  <c r="G693" i="2"/>
  <c r="G694" i="2" s="1"/>
  <c r="K353" i="1"/>
  <c r="G705" i="2"/>
  <c r="G706" i="2" s="1"/>
  <c r="K362" i="1"/>
  <c r="G72" i="2"/>
  <c r="G73" i="2" s="1"/>
  <c r="G132" i="2"/>
  <c r="G133" i="2" s="1"/>
  <c r="G285" i="2"/>
  <c r="G286" i="2" s="1"/>
  <c r="G540" i="2"/>
  <c r="G541" i="2" s="1"/>
  <c r="K57" i="1"/>
  <c r="K84" i="1"/>
  <c r="K87" i="1"/>
  <c r="K88" i="1"/>
  <c r="K92" i="1"/>
  <c r="G195" i="2"/>
  <c r="G196" i="2" s="1"/>
  <c r="K98" i="1"/>
  <c r="G234" i="2"/>
  <c r="G235" i="2" s="1"/>
  <c r="K116" i="1"/>
  <c r="K121" i="1"/>
  <c r="G264" i="2"/>
  <c r="G265" i="2" s="1"/>
  <c r="K128" i="1"/>
  <c r="G279" i="2"/>
  <c r="G280" i="2" s="1"/>
  <c r="K138" i="1"/>
  <c r="G297" i="2"/>
  <c r="G298" i="2" s="1"/>
  <c r="K147" i="1"/>
  <c r="G324" i="2"/>
  <c r="G325" i="2" s="1"/>
  <c r="K160" i="1"/>
  <c r="G336" i="2"/>
  <c r="G337" i="2" s="1"/>
  <c r="K164" i="1"/>
  <c r="G366" i="2"/>
  <c r="G367" i="2" s="1"/>
  <c r="K180" i="1"/>
  <c r="G378" i="2"/>
  <c r="G379" i="2" s="1"/>
  <c r="K188" i="1"/>
  <c r="G441" i="2"/>
  <c r="G442" i="2" s="1"/>
  <c r="K221" i="1"/>
  <c r="G498" i="2"/>
  <c r="G499" i="2" s="1"/>
  <c r="K248" i="1"/>
  <c r="G534" i="2"/>
  <c r="G535" i="2" s="1"/>
  <c r="K262" i="1"/>
  <c r="G720" i="2"/>
  <c r="G721" i="2" s="1"/>
  <c r="K367" i="1"/>
  <c r="K22" i="1"/>
  <c r="K41" i="1"/>
  <c r="K43" i="1"/>
  <c r="K14" i="1"/>
  <c r="K18" i="1"/>
  <c r="K19" i="1"/>
  <c r="K39" i="1"/>
  <c r="K46" i="1"/>
  <c r="K47" i="1"/>
  <c r="K48" i="1"/>
  <c r="K49" i="1"/>
  <c r="K50" i="1"/>
  <c r="K51" i="1"/>
  <c r="K52" i="1"/>
  <c r="K53" i="1"/>
  <c r="K55" i="1"/>
  <c r="K61" i="1"/>
  <c r="K62" i="1"/>
  <c r="K63" i="1"/>
  <c r="K65" i="1"/>
  <c r="K66" i="1"/>
  <c r="K67" i="1"/>
  <c r="K70" i="1"/>
  <c r="K73" i="1"/>
  <c r="K79" i="1"/>
  <c r="K80" i="1"/>
  <c r="G189" i="2"/>
  <c r="G190" i="2" s="1"/>
  <c r="K96" i="1"/>
  <c r="G207" i="2"/>
  <c r="G208" i="2" s="1"/>
  <c r="K102" i="1"/>
  <c r="G243" i="2"/>
  <c r="G244" i="2" s="1"/>
  <c r="K119" i="1"/>
  <c r="G273" i="2"/>
  <c r="G274" i="2" s="1"/>
  <c r="K134" i="1"/>
  <c r="G291" i="2"/>
  <c r="G292" i="2" s="1"/>
  <c r="K145" i="1"/>
  <c r="G330" i="2"/>
  <c r="G331" i="2" s="1"/>
  <c r="K162" i="1"/>
  <c r="G342" i="2"/>
  <c r="G343" i="2" s="1"/>
  <c r="K168" i="1"/>
  <c r="G384" i="2"/>
  <c r="G385" i="2" s="1"/>
  <c r="K190" i="1"/>
  <c r="G399" i="2"/>
  <c r="G400" i="2" s="1"/>
  <c r="K199" i="1"/>
  <c r="G411" i="2"/>
  <c r="G412" i="2" s="1"/>
  <c r="K206" i="1"/>
  <c r="G447" i="2"/>
  <c r="G448" i="2" s="1"/>
  <c r="K223" i="1"/>
  <c r="G504" i="2"/>
  <c r="G505" i="2" s="1"/>
  <c r="K252" i="1"/>
  <c r="G516" i="2"/>
  <c r="G517" i="2" s="1"/>
  <c r="K256" i="1"/>
  <c r="G528" i="2"/>
  <c r="G529" i="2" s="1"/>
  <c r="K260" i="1"/>
  <c r="G552" i="2"/>
  <c r="G553" i="2" s="1"/>
  <c r="K270" i="1"/>
  <c r="G576" i="2"/>
  <c r="G577" i="2" s="1"/>
  <c r="K284" i="1"/>
  <c r="G597" i="2"/>
  <c r="G598" i="2" s="1"/>
  <c r="K294" i="1"/>
  <c r="G627" i="2"/>
  <c r="G628" i="2" s="1"/>
  <c r="K310" i="1"/>
  <c r="G690" i="2"/>
  <c r="G691" i="2" s="1"/>
  <c r="K350" i="1"/>
  <c r="G702" i="2"/>
  <c r="G703" i="2" s="1"/>
  <c r="K359" i="1"/>
  <c r="G714" i="2"/>
  <c r="G715" i="2" s="1"/>
  <c r="K365" i="1"/>
  <c r="G726" i="2"/>
  <c r="G727" i="2" s="1"/>
  <c r="K369" i="1"/>
  <c r="G738" i="2"/>
  <c r="G739" i="2" s="1"/>
  <c r="K373" i="1"/>
  <c r="B39" i="2"/>
  <c r="G237" i="2"/>
  <c r="G238" i="2" s="1"/>
  <c r="K117" i="1"/>
  <c r="G267" i="2"/>
  <c r="G268" i="2" s="1"/>
  <c r="K129" i="1"/>
  <c r="G276" i="2"/>
  <c r="G277" i="2" s="1"/>
  <c r="K136" i="1"/>
  <c r="G288" i="2"/>
  <c r="G289" i="2" s="1"/>
  <c r="K144" i="1"/>
  <c r="G321" i="2"/>
  <c r="G322" i="2" s="1"/>
  <c r="K159" i="1"/>
  <c r="G327" i="2"/>
  <c r="G328" i="2" s="1"/>
  <c r="K161" i="1"/>
  <c r="G339" i="2"/>
  <c r="G340" i="2" s="1"/>
  <c r="K165" i="1"/>
  <c r="G369" i="2"/>
  <c r="G370" i="2" s="1"/>
  <c r="K181" i="1"/>
  <c r="G381" i="2"/>
  <c r="G382" i="2" s="1"/>
  <c r="K189" i="1"/>
  <c r="G408" i="2"/>
  <c r="G409" i="2" s="1"/>
  <c r="K205" i="1"/>
  <c r="G501" i="2"/>
  <c r="G502" i="2" s="1"/>
  <c r="K251" i="1"/>
  <c r="G513" i="2"/>
  <c r="G514" i="2" s="1"/>
  <c r="K255" i="1"/>
  <c r="G525" i="2"/>
  <c r="G526" i="2" s="1"/>
  <c r="K259" i="1"/>
  <c r="G537" i="2"/>
  <c r="G538" i="2" s="1"/>
  <c r="K263" i="1"/>
  <c r="G549" i="2"/>
  <c r="G550" i="2" s="1"/>
  <c r="K267" i="1"/>
  <c r="G624" i="2"/>
  <c r="G625" i="2" s="1"/>
  <c r="K309" i="1"/>
  <c r="G687" i="2"/>
  <c r="G688" i="2" s="1"/>
  <c r="K349" i="1"/>
  <c r="G711" i="2"/>
  <c r="G712" i="2" s="1"/>
  <c r="K364" i="1"/>
  <c r="C455" i="2"/>
  <c r="C452" i="2"/>
  <c r="K438" i="1"/>
  <c r="K441" i="1"/>
  <c r="K238" i="1"/>
  <c r="K257" i="1"/>
  <c r="K273" i="1"/>
  <c r="K274" i="1"/>
  <c r="K275" i="1"/>
  <c r="K278" i="1"/>
  <c r="K281" i="1"/>
  <c r="K285" i="1"/>
  <c r="K287" i="1"/>
  <c r="K297" i="1"/>
  <c r="K298" i="1"/>
  <c r="K317" i="1"/>
  <c r="K318" i="1"/>
  <c r="K338" i="1"/>
  <c r="K357" i="1"/>
  <c r="K358" i="1"/>
  <c r="K366" i="1"/>
  <c r="K368" i="1"/>
  <c r="K370" i="1"/>
  <c r="K372" i="1"/>
  <c r="K445" i="1"/>
  <c r="K446" i="1"/>
  <c r="K447" i="1"/>
  <c r="K448" i="1"/>
  <c r="K449" i="1"/>
  <c r="N30" i="3"/>
  <c r="O32" i="3"/>
  <c r="D9" i="3"/>
  <c r="C9" i="3"/>
  <c r="C30" i="3" s="1"/>
  <c r="P9" i="3"/>
  <c r="N24" i="3"/>
  <c r="J24" i="3"/>
  <c r="M24" i="3"/>
  <c r="L24" i="3"/>
  <c r="K24" i="3"/>
  <c r="P24" i="3"/>
  <c r="J12" i="3"/>
  <c r="F12" i="3"/>
  <c r="P12" i="3"/>
  <c r="I12" i="3"/>
  <c r="I30" i="3" s="1"/>
  <c r="E12" i="3"/>
  <c r="E30" i="3" s="1"/>
  <c r="M15" i="3"/>
  <c r="I15" i="3"/>
  <c r="P15" i="3"/>
  <c r="L15" i="3"/>
  <c r="L30" i="3" s="1"/>
  <c r="H18" i="3"/>
  <c r="D18" i="3"/>
  <c r="P18" i="3"/>
  <c r="G18" i="3"/>
  <c r="M21" i="3"/>
  <c r="I21" i="3"/>
  <c r="P21" i="3"/>
  <c r="L21" i="3"/>
  <c r="G12" i="3"/>
  <c r="J15" i="3"/>
  <c r="E18" i="3"/>
  <c r="J21" i="3"/>
  <c r="H12" i="3"/>
  <c r="H30" i="3" s="1"/>
  <c r="K15" i="3"/>
  <c r="K30" i="3" s="1"/>
  <c r="F18" i="3"/>
  <c r="K21" i="3"/>
  <c r="P35" i="3"/>
  <c r="G35" i="3"/>
  <c r="G891" i="2" l="1"/>
  <c r="G892" i="2" s="1"/>
  <c r="G893" i="2" s="1"/>
  <c r="K480" i="1"/>
  <c r="D30" i="3"/>
  <c r="J30" i="3"/>
  <c r="G30" i="3"/>
  <c r="M30" i="3"/>
  <c r="F30" i="3"/>
  <c r="M31" i="3"/>
  <c r="I31" i="3"/>
  <c r="E31" i="3"/>
  <c r="L31" i="3"/>
  <c r="H31" i="3"/>
  <c r="D31" i="3"/>
  <c r="K31" i="3"/>
  <c r="C31" i="3"/>
  <c r="J31" i="3"/>
  <c r="G31" i="3"/>
  <c r="P27" i="3"/>
  <c r="P31" i="3" s="1"/>
  <c r="N31" i="3"/>
  <c r="F31" i="3"/>
  <c r="K481" i="1" l="1"/>
  <c r="K482" i="1"/>
  <c r="O31" i="3"/>
</calcChain>
</file>

<file path=xl/sharedStrings.xml><?xml version="1.0" encoding="utf-8"?>
<sst xmlns="http://schemas.openxmlformats.org/spreadsheetml/2006/main" count="4004" uniqueCount="1918">
  <si>
    <t>MEMÓRIA DE CÁLCULO</t>
  </si>
  <si>
    <t xml:space="preserve">Processo: </t>
  </si>
  <si>
    <t>Data-Base: Janeiro/2018 - SIURB- FDE</t>
  </si>
  <si>
    <t>MEDIÇÃO:</t>
  </si>
  <si>
    <t xml:space="preserve">OBRA:CONSTRUÇÃO E.E. JD. SANTIAGO </t>
  </si>
  <si>
    <t>Ferraz de Vasconcelos</t>
  </si>
  <si>
    <t>R.:ITAQUAQUECETUBA N°1333 - JD. DAYSE</t>
  </si>
  <si>
    <t>CONTRATO:</t>
  </si>
  <si>
    <t>-</t>
  </si>
  <si>
    <t>CÓDIGO</t>
  </si>
  <si>
    <t>DESCRIÇÃO DOS SERVIÇOS</t>
  </si>
  <si>
    <t>UNID</t>
  </si>
  <si>
    <t>QUANT</t>
  </si>
  <si>
    <t>1.0</t>
  </si>
  <si>
    <t>SERVIÇOS PRELIMINARES</t>
  </si>
  <si>
    <t>16.06.051</t>
  </si>
  <si>
    <t>CANTEIRO DE OBRAS - LARG 3.30M</t>
  </si>
  <si>
    <t>M2</t>
  </si>
  <si>
    <t>5X3,30M=16,50M2</t>
  </si>
  <si>
    <t>16.30.010</t>
  </si>
  <si>
    <t>TAPUME H=225CM APOIADO NO TERRENO E PINTURA LATEX FACE EXTERNA COM LOGOTIPO</t>
  </si>
  <si>
    <t>30X2,25=67,50M2</t>
  </si>
  <si>
    <t>1.4</t>
  </si>
  <si>
    <t>INSTALAÇÕES HIDRÁULICAS</t>
  </si>
  <si>
    <t>15.03.021</t>
  </si>
  <si>
    <t>M</t>
  </si>
  <si>
    <t>08.01.002</t>
  </si>
  <si>
    <t>AC-05 ABRIGO E CAVALETE DE 1" COMPLETO 85X65X30CM</t>
  </si>
  <si>
    <t>1.5</t>
  </si>
  <si>
    <t>INSTALAÇÕES ELÉTRICAS</t>
  </si>
  <si>
    <t>09.02.102</t>
  </si>
  <si>
    <t>09.02.043</t>
  </si>
  <si>
    <t>09.11.028</t>
  </si>
  <si>
    <t>09.03.017</t>
  </si>
  <si>
    <t>1.6</t>
  </si>
  <si>
    <t>SERVIÇOS COMPLEMENTARES</t>
  </si>
  <si>
    <t>16.03.006</t>
  </si>
  <si>
    <t>2.2</t>
  </si>
  <si>
    <t>ALVENARIA E OUTROS ELEMENTOS DIVISORIOS</t>
  </si>
  <si>
    <t>considerado 20% para a conclusão</t>
  </si>
  <si>
    <t>04.08.000</t>
  </si>
  <si>
    <t>04.80.002</t>
  </si>
  <si>
    <t>04.03.000</t>
  </si>
  <si>
    <t>04.03.008</t>
  </si>
  <si>
    <t>2.3</t>
  </si>
  <si>
    <t>05.01.000</t>
  </si>
  <si>
    <t>05.01.110</t>
  </si>
  <si>
    <t>05.05.000</t>
  </si>
  <si>
    <t>05.05.086</t>
  </si>
  <si>
    <t>BA-13 BALCAO ATENDIMENTO - GRANITO</t>
  </si>
  <si>
    <t>05.05.101</t>
  </si>
  <si>
    <t>05.05.103</t>
  </si>
  <si>
    <t>05.05.104</t>
  </si>
  <si>
    <t>2.4</t>
  </si>
  <si>
    <t>06.01.000</t>
  </si>
  <si>
    <t>06.02.000</t>
  </si>
  <si>
    <t>06.02.053</t>
  </si>
  <si>
    <t>PF-32 PORTA EM CHAPA DE AÇO 82X210CM C/VENTILAÇÃO alterada - PF-24</t>
  </si>
  <si>
    <t>06.02.049</t>
  </si>
  <si>
    <t>PF-30 PORTA EM CHAPA DE AÇO C/VENT.PERM (L=140CM alterada - PF-25</t>
  </si>
  <si>
    <t>06.02.094</t>
  </si>
  <si>
    <t>06.03.000</t>
  </si>
  <si>
    <t>06.03.103</t>
  </si>
  <si>
    <t>CO-37 CORRIMÃO SIMPLES AÇO GALVANIZADO COM PINTURA ESMALTE - alterado CO-06</t>
  </si>
  <si>
    <t>06.03.083</t>
  </si>
  <si>
    <t>CO-32 CORRIMÃO SIMPLES C/ MONTANTE VERT. AÇO INOX FORNECIDO E INSTALADO - alterado CO-13</t>
  </si>
  <si>
    <t>BARRA DE APOIO P/DEFICIENTES EM INOX ESCOVADO</t>
  </si>
  <si>
    <t>CJ</t>
  </si>
  <si>
    <t>2.5</t>
  </si>
  <si>
    <t>COBERTURA</t>
  </si>
  <si>
    <t>07.01.000</t>
  </si>
  <si>
    <t>ESTRUTURA DE COBERTURA EM MADEIRA DE LEI</t>
  </si>
  <si>
    <t>07.03.000</t>
  </si>
  <si>
    <t>07.03.100</t>
  </si>
  <si>
    <t>07.03.101</t>
  </si>
  <si>
    <t>2.6</t>
  </si>
  <si>
    <t>08.03.000</t>
  </si>
  <si>
    <t>08.04.000</t>
  </si>
  <si>
    <t>08.04.051</t>
  </si>
  <si>
    <t>VALVULA DE DESCARGA COMM COM CAOPLA CROMADA LISA - alterada 08.04.041</t>
  </si>
  <si>
    <t>08.07.000</t>
  </si>
  <si>
    <t>08.08.000</t>
  </si>
  <si>
    <t>08.08.028</t>
  </si>
  <si>
    <t>AH-04 ABRIGO PARA HIDRANTE COM MANGUEIRA 1 1/2" E ESGUICHO REGULAVEL</t>
  </si>
  <si>
    <t>08.09.000</t>
  </si>
  <si>
    <t>08.10.000</t>
  </si>
  <si>
    <t>08.11.000</t>
  </si>
  <si>
    <t>08.13.000</t>
  </si>
  <si>
    <t>08.14.000</t>
  </si>
  <si>
    <t>08.15.000</t>
  </si>
  <si>
    <t>08.16.000</t>
  </si>
  <si>
    <t>08.17.000</t>
  </si>
  <si>
    <t>08.17.041</t>
  </si>
  <si>
    <t>CHUVEIRO ELETRICO DE 220V/5400W -COM RESISTENCIA BLINDADA-alterado 08.17.040</t>
  </si>
  <si>
    <t>2.7</t>
  </si>
  <si>
    <t>INTERRUPTOR AUTOMATICO DIFERENCIAL (DISPOSITIVO DR) 40A/30 mA</t>
  </si>
  <si>
    <t>INTERRUPTOR AUTOMATICO DIFERENCIAL (DISPOSITIVO DR) 63A/30 mA</t>
  </si>
  <si>
    <t>09.08.046</t>
  </si>
  <si>
    <t>TOMADA SIMPLES DE EMBUTIR DE 110/220V USO - 09.08.077</t>
  </si>
  <si>
    <t>09.08.049</t>
  </si>
  <si>
    <t>TOMADA 2P+T PADRAO NBR 14136 CORRENTE 20A-250V  - ELETROD. PVC Ø 25MM AMARELO. 09.08.078</t>
  </si>
  <si>
    <t>09.09.083</t>
  </si>
  <si>
    <t>IL-83 ILUMINAÇÃO AUTONOMA DE EMERGÊNCIA - LED  - 09.09.050</t>
  </si>
  <si>
    <t>09.13.015</t>
  </si>
  <si>
    <t>BARRA CHATA ACO GALVANIZADO (3/4"X1/8") - CAPTOR P/ PARA RAIOS- 09.13.016</t>
  </si>
  <si>
    <t>09.13.018</t>
  </si>
  <si>
    <t xml:space="preserve">BARRA CHATA ACO GALVANIZADO (3/4"X1/8") - DESCIDA P/ PARA RAIO </t>
  </si>
  <si>
    <t>09.13.040</t>
  </si>
  <si>
    <t>CORDOALHA DE AÇO GALV. A QUENTE 50 MM2 (3/8") C/SUP ORTE.DE FIXAÇÃO- 09.13.020</t>
  </si>
  <si>
    <t>09.13.025</t>
  </si>
  <si>
    <t>CORDOALHA DE AÇO GALV. A QUENTE 80MM2 (7/16") SOB A TERRA -09.13.023</t>
  </si>
  <si>
    <t xml:space="preserve"> TERRA SIMPLES - 1 HASTE COM CAIXA DE INSPEÇÃO E TAMPA DE CONCRETO </t>
  </si>
  <si>
    <t>2.8</t>
  </si>
  <si>
    <t>CM3</t>
  </si>
  <si>
    <t>2.9</t>
  </si>
  <si>
    <t>12.01.001</t>
  </si>
  <si>
    <t>CHAPISCO   alterado -12.02.001</t>
  </si>
  <si>
    <t>12.02.036</t>
  </si>
  <si>
    <t>REVESTIMENTO COM AZULEJOS LISOS, BRANCO BRILHANTE - alterada - 12.02.037</t>
  </si>
  <si>
    <t>12.02.043</t>
  </si>
  <si>
    <t>PERFIL SEXTAVADO EM ALUMINIO PARA AZULEJO- alterda 12.02.038</t>
  </si>
  <si>
    <t>12.04.004</t>
  </si>
  <si>
    <t>CHAPISCO  - alterada 12.04.001</t>
  </si>
  <si>
    <t xml:space="preserve">EMBOCO </t>
  </si>
  <si>
    <t>2.10</t>
  </si>
  <si>
    <t>13.02.100</t>
  </si>
  <si>
    <t>CERAMICA ESMALTADA ANTIDERRAPANTE 30X30CM A 45X45CM PEI- alterda - 13.02.026</t>
  </si>
  <si>
    <t>DEMOLIÇÃO</t>
  </si>
  <si>
    <t>13.50.002</t>
  </si>
  <si>
    <t>DEMOLIÇAO PISO GRANILITE, LADRILHO HIDRAULICO, CERAMICO, CACOS, INCLUSIVE BASE</t>
  </si>
  <si>
    <t>13.60.011</t>
  </si>
  <si>
    <t>RETIRADA DE RODAPÉS DE CERAM LADR-HIDR GRANITO OU MÁRMORE 966,50*0,07*0,01=0,68M3</t>
  </si>
  <si>
    <t>12.50.002</t>
  </si>
  <si>
    <t>DEMOLIÇÃO DE REVEST DE AZULEJOS, PASTILHAS E LADRILHOS INCL ARG ASSENTAMENTO</t>
  </si>
  <si>
    <t>CARGA MANUAL E REMOÇÃO DE ENTULHO, INCL. TRANSPORTE ATÉ 1 KM</t>
  </si>
  <si>
    <t>M3</t>
  </si>
  <si>
    <t>EDIF</t>
  </si>
  <si>
    <t>0,68+(1742,087+281,49=2023,58*0,01=20,24M3) = 20,92*1,30=27,20M3</t>
  </si>
  <si>
    <t>TRANSPORTE DE ENTULHO POR CAMINHÃO BASCULANTE, A PARTIR DE 1KM</t>
  </si>
  <si>
    <t>m3xkm</t>
  </si>
  <si>
    <t>27,20X20=544M3XKM</t>
  </si>
  <si>
    <t>13.05.006</t>
  </si>
  <si>
    <t>RODAPES DE ARGAM CIMENTO E AREIA 1:3 COM ALTURA DE 7 CM- alterada 13.05.002</t>
  </si>
  <si>
    <t>13.05.026</t>
  </si>
  <si>
    <t>RODAPE DE GRANILITE SIMPLES DE 7-CM- alterada -13.05.021</t>
  </si>
  <si>
    <t>RODAPE DE GRANILITE PARA ESCADA DE 7-CM</t>
  </si>
  <si>
    <t>13.05.100</t>
  </si>
  <si>
    <t>RODAPE CERAMICA ANTIDERRAPANTE ALT.7CM (MONOQUEIMA) USO EXCL.PADRAO-alterada 13.05.078</t>
  </si>
  <si>
    <t>SO-16 SOLEIRA RAMPADA DESNIVEL ATE 2CM (GRANILITE / ALVENARIA 15,5CM)</t>
  </si>
  <si>
    <t>13.06.075</t>
  </si>
  <si>
    <t>SO-15 SOLEIRA RAMPADA DESNIVEL ATE 2CM (CIMENTADO / ALVENARIA 22CM)- alterada 13.06.079</t>
  </si>
  <si>
    <t>2.11</t>
  </si>
  <si>
    <t>VIDROS</t>
  </si>
  <si>
    <t>2.12</t>
  </si>
  <si>
    <t>15.02.061</t>
  </si>
  <si>
    <t>FUNDO PREPARADOR PARA REVESTIMENTO COM GESSO - alterada -15.02.060</t>
  </si>
  <si>
    <t>25,06*0,12=3,01</t>
  </si>
  <si>
    <t xml:space="preserve">16.18.073 </t>
  </si>
  <si>
    <t xml:space="preserve">SI-04 PLACA DE SINALIZAÇÃO DE AMBIENTE 700X200MM (PORTA) </t>
  </si>
  <si>
    <t>16.18.070</t>
  </si>
  <si>
    <t>SI-01 PLACA DE SINALIZAÇÃO DE AMBIENTE 200X200MM (PORTA)</t>
  </si>
  <si>
    <t>16.18.071</t>
  </si>
  <si>
    <t>SI-02 PLACA DE SINALIZAÇÃO DE AMBIENTE 200X200MM (PAREDE INTERNA)</t>
  </si>
  <si>
    <t>16.18.078</t>
  </si>
  <si>
    <t>SI-09 PLACA DE SINALIZAÇÃO DE AMBIENTE 500X500MM (PAREDE EXTERNA)</t>
  </si>
  <si>
    <t>16.18.079</t>
  </si>
  <si>
    <t>SI-10 PLACA DE SINALIZAÇÃO DE AMBIENTE 500X700MM (PAREDE EXTERNA)</t>
  </si>
  <si>
    <t>16.18.080</t>
  </si>
  <si>
    <t>SI-11 SINALIZAÇÃO HORIZONTAL PARA VAGA ACESSIVEL</t>
  </si>
  <si>
    <t>16.18.081</t>
  </si>
  <si>
    <t>SI-12 TOTEM DE IDENTIFICAÇÃO</t>
  </si>
  <si>
    <t>16.18.076</t>
  </si>
  <si>
    <t>SI-07 PLACA DE SINALIZAÇÃO DE AMBIENTE 500X60MM (PAREDE INTERNA) / BRAILLE</t>
  </si>
  <si>
    <t>TINTA LATEX STANDARD</t>
  </si>
  <si>
    <t>15.04.030</t>
  </si>
  <si>
    <t xml:space="preserve">VERNIZ ACRIL.BASE SOLV.C/1 DEM.PRIMER +2 DEMAOS VERNIZ ACRIL.BASE SOLV. alterada 15.04.010
</t>
  </si>
  <si>
    <t xml:space="preserve">SI-10 PLACA DE SINALIZAÇÃO DE AMBIENTE 500X700MM (PAREDE EXTERNA) logotipo reserv. sup. </t>
  </si>
  <si>
    <t>alterada  -15.04.070</t>
  </si>
  <si>
    <t>2.13</t>
  </si>
  <si>
    <t>16.18.084</t>
  </si>
  <si>
    <t>RS-02 REGUA DE SINALIZACAO DE AMBIENTES-alterado - 16.06.096</t>
  </si>
  <si>
    <t>16.18.072</t>
  </si>
  <si>
    <t>RS-05 REGUA DE SINALIZACAO DE SANITARIOS- alterado - 16.06.097</t>
  </si>
  <si>
    <t>16.18.086</t>
  </si>
  <si>
    <t>RS-13 REGUA DE SINALIZACAO DE ELEVADOR- alterado - 16.06.098</t>
  </si>
  <si>
    <t>3.0</t>
  </si>
  <si>
    <t>3.1</t>
  </si>
  <si>
    <t>PR</t>
  </si>
  <si>
    <t>06.03.115</t>
  </si>
  <si>
    <t xml:space="preserve">QE-38 TABELA DE BASQUETE INCL.GALV.A FOGO E PINTURA ESMALTE FUND.BROCA Ø 25CM
</t>
  </si>
  <si>
    <t>4.0</t>
  </si>
  <si>
    <t>4.3</t>
  </si>
  <si>
    <t>07.80.041</t>
  </si>
  <si>
    <t>TELHA TECNOLOGIA CRFS ONDULADA E=8MM -alterada 07.03.090</t>
  </si>
  <si>
    <t xml:space="preserve">considerado 5% para reparos  </t>
  </si>
  <si>
    <t>4.4</t>
  </si>
  <si>
    <t>4.5</t>
  </si>
  <si>
    <t>TOMADA 2P+T PADRAO NBR 14136 CORRENTE 10A-250V - ELETROD. PVC Ø 25MM AMARELO.</t>
  </si>
  <si>
    <t>alterada -09.08.077</t>
  </si>
  <si>
    <t>CORDOALHA DE AÇO GALV. A QUENTE 50 MM2 (3/8") C/SUP ORTE.DE FIXAÇÃO- alterda -09.13.024</t>
  </si>
  <si>
    <t xml:space="preserve">CORDOALHA DE AÇO GALV. A QUENTE 80MM2 (7/16") SOB A TERRA </t>
  </si>
  <si>
    <t>5.0</t>
  </si>
  <si>
    <t>6.0</t>
  </si>
  <si>
    <t>COBERTURA DO ACESSO A QUADRA</t>
  </si>
  <si>
    <t>TELHA TRAPEZOID.EM AÇO GALV.ESP=0,5MM, H=40MM, C/PINTURA ELETROL.COR BRANCA 2 FACES</t>
  </si>
  <si>
    <t>A1=16,80+A2=51,60+A3=34,32 TOTAL 102,72</t>
  </si>
  <si>
    <t>FORNECIMENTO DE ESTRUTURA METÁLICA PARA COBERTURA</t>
  </si>
  <si>
    <t>KG</t>
  </si>
  <si>
    <t>VG - 99M X PERFIL U 4" (99*9,30=920,70)+PILARES 19(PERFIL -I- 6"=19*4=76X22KG=1672KG TOTAL 2592,70</t>
  </si>
  <si>
    <t>MONTAGEM DE ESTRUTURA METÁLICA PARA COBERTURA</t>
  </si>
  <si>
    <t>08.12.017</t>
  </si>
  <si>
    <t>CALHA OU AGUA FURTADA EM CHAPA GALV. N 24 - CORTE 1,00M</t>
  </si>
  <si>
    <t>FDE</t>
  </si>
  <si>
    <t>4,30+2,30=6,60M</t>
  </si>
  <si>
    <t>ESCAVAÇÃO MANUAL PARA FUNDAÇÕES E VALAS COM PROFUNDIDADE MÉDIA MENOR OU IGUAL À 1,50M</t>
  </si>
  <si>
    <t>INFRA</t>
  </si>
  <si>
    <t>10X40X40X20=0,32</t>
  </si>
  <si>
    <t>07.09.00</t>
  </si>
  <si>
    <t>FORNECIMENTO E APLICAÇÃO DE AÇO CA-50 - DIÂMETRO &lt;  1/2"</t>
  </si>
  <si>
    <t>10 SAPATAS = 10 X3,19KG/M=31,90</t>
  </si>
  <si>
    <t>08.11.053</t>
  </si>
  <si>
    <t>TUBO DE PVC REFORÇADO "SR" JUNTA ELÁSTICA DN 100 INCL CONEXÕES</t>
  </si>
  <si>
    <t>4+4</t>
  </si>
  <si>
    <t>CONCRETO FCK=20,0MPA - VIRADO NA OBRA</t>
  </si>
  <si>
    <t>16.06.076</t>
  </si>
  <si>
    <t>FORNECIMENTO E INSTALAÇAO DE PLACAS DE OBRA</t>
  </si>
  <si>
    <t>3X4= 12M2</t>
  </si>
  <si>
    <t xml:space="preserve"> VICENTE NUNES DA EIRA ENG. CIVIL CREA : 5060580945SP</t>
  </si>
  <si>
    <t>VALOR C/BDI 25%</t>
  </si>
  <si>
    <t xml:space="preserve">ITEM DE MAIOR RELEVÂNCIA </t>
  </si>
  <si>
    <t xml:space="preserve">Obs: planilhas elaboradas em conformidade com o projeto apresentado pelo planejamento anexo ao processo n°6149/14- Concorrẽncia Publica n°007/2014                                                                                 </t>
  </si>
  <si>
    <t xml:space="preserve">CRITÉRIO POR MEDIÇÃO ----    LATITUDE :23°33' 22.62"S     ,   LONGITUDE :46° 22' 40.67" O </t>
  </si>
  <si>
    <t xml:space="preserve"> </t>
  </si>
  <si>
    <t>PREFEITURA MUNICIPAL DE FERRAZ DE VASCONCELOS</t>
  </si>
  <si>
    <t xml:space="preserve">SECRETARIA MUNICIPAL DE OBRAS </t>
  </si>
  <si>
    <t>PLANILHA ORÇAMENTÁRIA DE EXECUÇÃO DA CONSTRUÇÃO E.E. JD. SANTIAGO R.:ITAQUAQUECETUBA N°1333 - JD. DAYSE</t>
  </si>
  <si>
    <t>Item</t>
  </si>
  <si>
    <t>Descrição</t>
  </si>
  <si>
    <t>Unid</t>
  </si>
  <si>
    <t>Qtde</t>
  </si>
  <si>
    <t>Preço Unit.</t>
  </si>
  <si>
    <t>Total</t>
  </si>
  <si>
    <t>Subtotal:</t>
  </si>
  <si>
    <t>M3XKM</t>
  </si>
  <si>
    <t>Total:</t>
  </si>
  <si>
    <t>BDI (25%):</t>
  </si>
  <si>
    <t>Total Geral:</t>
  </si>
  <si>
    <t>GRANILITE CINZA / CIM. COMUM 8MM C/ POLIMENTO</t>
  </si>
  <si>
    <t>13.02.034</t>
  </si>
  <si>
    <t xml:space="preserve">Obs: planilhas elaboradas em conformidade com o projeto apresentado pelo planejamento anexo ao processo  nº13821/16 </t>
  </si>
  <si>
    <t xml:space="preserve"> de 14/09/16 ,não foram apresentados levantamentos topog., cotas e projetos complementares (eletr.,hidr.,A.Plv.,esgoto)</t>
  </si>
  <si>
    <t>SECRETARIA MUNICIPAL DE OBRAS</t>
  </si>
  <si>
    <t>CRONOGRAMA DA EXEC.  DA CONSTRUÇÃO E.E. JD. SANTIAGO R.:ITAQUAQUECETUBA N°1333 - JD. DAYSE</t>
  </si>
  <si>
    <t xml:space="preserve">VALOR </t>
  </si>
  <si>
    <t>total %</t>
  </si>
  <si>
    <t>1ºMÊS</t>
  </si>
  <si>
    <t>2ºMÊS</t>
  </si>
  <si>
    <t>3ºMÊS</t>
  </si>
  <si>
    <t>4ºMÊS</t>
  </si>
  <si>
    <t>5ºMÊS</t>
  </si>
  <si>
    <t>6ºMÊS</t>
  </si>
  <si>
    <t>7ºMÊS</t>
  </si>
  <si>
    <t>8ºMÊS</t>
  </si>
  <si>
    <t>9ºMÊS</t>
  </si>
  <si>
    <t>10ºMÊS</t>
  </si>
  <si>
    <t>11ºMÊS</t>
  </si>
  <si>
    <t>12ºMÊS</t>
  </si>
  <si>
    <t>C/BDI</t>
  </si>
  <si>
    <t>p/serviço</t>
  </si>
  <si>
    <t>INSTALAÇÕES ELETRICA</t>
  </si>
  <si>
    <t>ALVENARIA E OUTROS SERV.</t>
  </si>
  <si>
    <t>ESTRUTURA METÁLICA/COBERTURA</t>
  </si>
  <si>
    <t>PINTURA</t>
  </si>
  <si>
    <t xml:space="preserve">TOTAL % por mês </t>
  </si>
  <si>
    <r>
      <rPr>
        <b/>
        <sz val="7"/>
        <color rgb="FF000000"/>
        <rFont val="Arial"/>
        <charset val="134"/>
      </rPr>
      <t>P</t>
    </r>
    <r>
      <rPr>
        <b/>
        <sz val="7"/>
        <color rgb="FF000000"/>
        <rFont val="Arial"/>
        <charset val="134"/>
      </rPr>
      <t>R</t>
    </r>
    <r>
      <rPr>
        <b/>
        <sz val="7"/>
        <color rgb="FF000000"/>
        <rFont val="Arial"/>
        <charset val="134"/>
      </rPr>
      <t>E</t>
    </r>
    <r>
      <rPr>
        <b/>
        <sz val="7"/>
        <color rgb="FF000000"/>
        <rFont val="Arial"/>
        <charset val="134"/>
      </rPr>
      <t>F</t>
    </r>
    <r>
      <rPr>
        <b/>
        <sz val="7"/>
        <color rgb="FF000000"/>
        <rFont val="Arial"/>
        <charset val="134"/>
      </rPr>
      <t>E</t>
    </r>
    <r>
      <rPr>
        <b/>
        <sz val="7"/>
        <color rgb="FF000000"/>
        <rFont val="Arial"/>
        <charset val="134"/>
      </rPr>
      <t>I</t>
    </r>
    <r>
      <rPr>
        <b/>
        <sz val="7"/>
        <color rgb="FF000000"/>
        <rFont val="Arial"/>
        <charset val="134"/>
      </rPr>
      <t>T</t>
    </r>
    <r>
      <rPr>
        <b/>
        <sz val="7"/>
        <color rgb="FF000000"/>
        <rFont val="Arial"/>
        <charset val="134"/>
      </rPr>
      <t>U</t>
    </r>
    <r>
      <rPr>
        <b/>
        <sz val="7"/>
        <color rgb="FF000000"/>
        <rFont val="Arial"/>
        <charset val="134"/>
      </rPr>
      <t>R</t>
    </r>
    <r>
      <rPr>
        <b/>
        <sz val="7"/>
        <color rgb="FF000000"/>
        <rFont val="Arial"/>
        <charset val="134"/>
      </rPr>
      <t>A</t>
    </r>
    <r>
      <rPr>
        <b/>
        <sz val="7"/>
        <color rgb="FF000000"/>
        <rFont val="Arial"/>
        <charset val="134"/>
      </rPr>
      <t xml:space="preserve"> </t>
    </r>
    <r>
      <rPr>
        <b/>
        <sz val="7"/>
        <color rgb="FF000000"/>
        <rFont val="Arial"/>
        <charset val="134"/>
      </rPr>
      <t>D</t>
    </r>
    <r>
      <rPr>
        <b/>
        <sz val="7"/>
        <color rgb="FF000000"/>
        <rFont val="Arial"/>
        <charset val="134"/>
      </rPr>
      <t>E</t>
    </r>
    <r>
      <rPr>
        <b/>
        <sz val="7"/>
        <color rgb="FF000000"/>
        <rFont val="Arial"/>
        <charset val="134"/>
      </rPr>
      <t xml:space="preserve"> </t>
    </r>
    <r>
      <rPr>
        <b/>
        <sz val="7"/>
        <color rgb="FF000000"/>
        <rFont val="Arial"/>
        <charset val="134"/>
      </rPr>
      <t>F</t>
    </r>
    <r>
      <rPr>
        <b/>
        <sz val="7"/>
        <color rgb="FF000000"/>
        <rFont val="Arial"/>
        <charset val="134"/>
      </rPr>
      <t>E</t>
    </r>
    <r>
      <rPr>
        <b/>
        <sz val="7"/>
        <color rgb="FF000000"/>
        <rFont val="Arial"/>
        <charset val="134"/>
      </rPr>
      <t>R</t>
    </r>
    <r>
      <rPr>
        <b/>
        <sz val="7"/>
        <color rgb="FF000000"/>
        <rFont val="Arial"/>
        <charset val="134"/>
      </rPr>
      <t>R</t>
    </r>
    <r>
      <rPr>
        <b/>
        <sz val="7"/>
        <color rgb="FF000000"/>
        <rFont val="Arial"/>
        <charset val="134"/>
      </rPr>
      <t>A</t>
    </r>
    <r>
      <rPr>
        <b/>
        <sz val="7"/>
        <color rgb="FF000000"/>
        <rFont val="Arial"/>
        <charset val="134"/>
      </rPr>
      <t>Z</t>
    </r>
    <r>
      <rPr>
        <b/>
        <sz val="7"/>
        <color rgb="FF000000"/>
        <rFont val="Arial"/>
        <charset val="134"/>
      </rPr>
      <t xml:space="preserve"> </t>
    </r>
    <r>
      <rPr>
        <b/>
        <sz val="7"/>
        <color rgb="FF000000"/>
        <rFont val="Arial"/>
        <charset val="134"/>
      </rPr>
      <t>D</t>
    </r>
    <r>
      <rPr>
        <b/>
        <sz val="7"/>
        <color rgb="FF000000"/>
        <rFont val="Arial"/>
        <charset val="134"/>
      </rPr>
      <t>E</t>
    </r>
    <r>
      <rPr>
        <b/>
        <sz val="7"/>
        <color rgb="FF000000"/>
        <rFont val="Arial"/>
        <charset val="134"/>
      </rPr>
      <t xml:space="preserve"> </t>
    </r>
    <r>
      <rPr>
        <b/>
        <sz val="7"/>
        <color rgb="FF000000"/>
        <rFont val="Arial"/>
        <charset val="134"/>
      </rPr>
      <t>V</t>
    </r>
    <r>
      <rPr>
        <b/>
        <sz val="7"/>
        <color rgb="FF000000"/>
        <rFont val="Arial"/>
        <charset val="134"/>
      </rPr>
      <t>A</t>
    </r>
    <r>
      <rPr>
        <b/>
        <sz val="7"/>
        <color rgb="FF000000"/>
        <rFont val="Arial"/>
        <charset val="134"/>
      </rPr>
      <t>S</t>
    </r>
    <r>
      <rPr>
        <b/>
        <sz val="7"/>
        <color rgb="FF000000"/>
        <rFont val="Arial"/>
        <charset val="134"/>
      </rPr>
      <t>C</t>
    </r>
    <r>
      <rPr>
        <b/>
        <sz val="7"/>
        <color rgb="FF000000"/>
        <rFont val="Arial"/>
        <charset val="134"/>
      </rPr>
      <t>O</t>
    </r>
    <r>
      <rPr>
        <b/>
        <sz val="7"/>
        <color rgb="FF000000"/>
        <rFont val="Arial"/>
        <charset val="134"/>
      </rPr>
      <t>N</t>
    </r>
    <r>
      <rPr>
        <b/>
        <sz val="7"/>
        <color rgb="FF000000"/>
        <rFont val="Arial"/>
        <charset val="134"/>
      </rPr>
      <t>C</t>
    </r>
    <r>
      <rPr>
        <b/>
        <sz val="7"/>
        <color rgb="FF000000"/>
        <rFont val="Arial"/>
        <charset val="134"/>
      </rPr>
      <t>E</t>
    </r>
    <r>
      <rPr>
        <b/>
        <sz val="7"/>
        <color rgb="FF000000"/>
        <rFont val="Arial"/>
        <charset val="134"/>
      </rPr>
      <t>LOS</t>
    </r>
    <r>
      <rPr>
        <b/>
        <sz val="7"/>
        <color rgb="FF000000"/>
        <rFont val="Arial"/>
        <charset val="134"/>
      </rPr>
      <t xml:space="preserve"> </t>
    </r>
    <r>
      <rPr>
        <b/>
        <sz val="7"/>
        <color rgb="FF000000"/>
        <rFont val="Arial"/>
        <charset val="134"/>
      </rPr>
      <t>S</t>
    </r>
    <r>
      <rPr>
        <b/>
        <sz val="7"/>
        <color rgb="FF000000"/>
        <rFont val="Arial"/>
        <charset val="134"/>
      </rPr>
      <t>E</t>
    </r>
    <r>
      <rPr>
        <b/>
        <sz val="7"/>
        <color rgb="FF000000"/>
        <rFont val="Arial"/>
        <charset val="134"/>
      </rPr>
      <t>C</t>
    </r>
    <r>
      <rPr>
        <b/>
        <sz val="7"/>
        <color rgb="FF000000"/>
        <rFont val="Arial"/>
        <charset val="134"/>
      </rPr>
      <t>R</t>
    </r>
    <r>
      <rPr>
        <b/>
        <sz val="7"/>
        <color rgb="FF000000"/>
        <rFont val="Arial"/>
        <charset val="134"/>
      </rPr>
      <t>E</t>
    </r>
    <r>
      <rPr>
        <b/>
        <sz val="7"/>
        <color rgb="FF000000"/>
        <rFont val="Arial"/>
        <charset val="134"/>
      </rPr>
      <t>T</t>
    </r>
    <r>
      <rPr>
        <b/>
        <sz val="7"/>
        <color rgb="FF000000"/>
        <rFont val="Arial"/>
        <charset val="134"/>
      </rPr>
      <t>A</t>
    </r>
    <r>
      <rPr>
        <b/>
        <sz val="7"/>
        <color rgb="FF000000"/>
        <rFont val="Arial"/>
        <charset val="134"/>
      </rPr>
      <t>R</t>
    </r>
    <r>
      <rPr>
        <b/>
        <sz val="7"/>
        <color rgb="FF000000"/>
        <rFont val="Arial"/>
        <charset val="134"/>
      </rPr>
      <t>I</t>
    </r>
    <r>
      <rPr>
        <b/>
        <sz val="7"/>
        <color rgb="FF000000"/>
        <rFont val="Arial"/>
        <charset val="134"/>
      </rPr>
      <t>A</t>
    </r>
    <r>
      <rPr>
        <b/>
        <sz val="7"/>
        <color rgb="FF000000"/>
        <rFont val="Arial"/>
        <charset val="134"/>
      </rPr>
      <t xml:space="preserve"> </t>
    </r>
    <r>
      <rPr>
        <b/>
        <sz val="7"/>
        <color rgb="FF000000"/>
        <rFont val="Arial"/>
        <charset val="134"/>
      </rPr>
      <t>M</t>
    </r>
    <r>
      <rPr>
        <b/>
        <sz val="7"/>
        <color rgb="FF000000"/>
        <rFont val="Arial"/>
        <charset val="134"/>
      </rPr>
      <t>U</t>
    </r>
    <r>
      <rPr>
        <b/>
        <sz val="7"/>
        <color rgb="FF000000"/>
        <rFont val="Arial"/>
        <charset val="134"/>
      </rPr>
      <t>N</t>
    </r>
    <r>
      <rPr>
        <b/>
        <sz val="7"/>
        <color rgb="FF000000"/>
        <rFont val="Arial"/>
        <charset val="134"/>
      </rPr>
      <t>I</t>
    </r>
    <r>
      <rPr>
        <b/>
        <sz val="7"/>
        <color rgb="FF000000"/>
        <rFont val="Arial"/>
        <charset val="134"/>
      </rPr>
      <t>C</t>
    </r>
    <r>
      <rPr>
        <b/>
        <sz val="7"/>
        <color rgb="FF000000"/>
        <rFont val="Arial"/>
        <charset val="134"/>
      </rPr>
      <t>I</t>
    </r>
    <r>
      <rPr>
        <b/>
        <sz val="7"/>
        <color rgb="FF000000"/>
        <rFont val="Arial"/>
        <charset val="134"/>
      </rPr>
      <t>P</t>
    </r>
    <r>
      <rPr>
        <b/>
        <sz val="7"/>
        <color rgb="FF000000"/>
        <rFont val="Arial"/>
        <charset val="134"/>
      </rPr>
      <t>A</t>
    </r>
    <r>
      <rPr>
        <b/>
        <sz val="7"/>
        <color rgb="FF000000"/>
        <rFont val="Arial"/>
        <charset val="134"/>
      </rPr>
      <t>L</t>
    </r>
    <r>
      <rPr>
        <b/>
        <sz val="7"/>
        <color rgb="FF000000"/>
        <rFont val="Arial"/>
        <charset val="134"/>
      </rPr>
      <t xml:space="preserve"> </t>
    </r>
    <r>
      <rPr>
        <b/>
        <sz val="7"/>
        <color rgb="FF000000"/>
        <rFont val="Arial"/>
        <charset val="134"/>
      </rPr>
      <t>D</t>
    </r>
    <r>
      <rPr>
        <b/>
        <sz val="7"/>
        <color rgb="FF000000"/>
        <rFont val="Arial"/>
        <charset val="134"/>
      </rPr>
      <t>E</t>
    </r>
    <r>
      <rPr>
        <b/>
        <sz val="7"/>
        <color rgb="FF000000"/>
        <rFont val="Arial"/>
        <charset val="134"/>
      </rPr>
      <t xml:space="preserve"> </t>
    </r>
    <r>
      <rPr>
        <b/>
        <sz val="7"/>
        <color rgb="FF000000"/>
        <rFont val="Arial"/>
        <charset val="134"/>
      </rPr>
      <t>E</t>
    </r>
    <r>
      <rPr>
        <b/>
        <sz val="7"/>
        <color rgb="FF000000"/>
        <rFont val="Arial"/>
        <charset val="134"/>
      </rPr>
      <t>D</t>
    </r>
    <r>
      <rPr>
        <b/>
        <sz val="7"/>
        <color rgb="FF000000"/>
        <rFont val="Arial"/>
        <charset val="134"/>
      </rPr>
      <t>U</t>
    </r>
    <r>
      <rPr>
        <b/>
        <sz val="7"/>
        <color rgb="FF000000"/>
        <rFont val="Arial"/>
        <charset val="134"/>
      </rPr>
      <t>C</t>
    </r>
    <r>
      <rPr>
        <b/>
        <sz val="7"/>
        <color rgb="FF000000"/>
        <rFont val="Arial"/>
        <charset val="134"/>
      </rPr>
      <t>A</t>
    </r>
    <r>
      <rPr>
        <b/>
        <sz val="7"/>
        <color rgb="FF000000"/>
        <rFont val="Arial"/>
        <charset val="134"/>
      </rPr>
      <t>Ç</t>
    </r>
    <r>
      <rPr>
        <b/>
        <sz val="7"/>
        <color rgb="FF000000"/>
        <rFont val="Arial"/>
        <charset val="134"/>
      </rPr>
      <t>Ã</t>
    </r>
    <r>
      <rPr>
        <b/>
        <sz val="7"/>
        <color rgb="FF000000"/>
        <rFont val="Arial"/>
        <charset val="134"/>
      </rPr>
      <t>O</t>
    </r>
    <r>
      <rPr>
        <b/>
        <sz val="7"/>
        <color rgb="FF000000"/>
        <rFont val="Arial"/>
        <charset val="134"/>
      </rPr>
      <t xml:space="preserve"> </t>
    </r>
    <r>
      <rPr>
        <b/>
        <sz val="7"/>
        <color rgb="FF000000"/>
        <rFont val="Arial"/>
        <charset val="134"/>
      </rPr>
      <t>P</t>
    </r>
    <r>
      <rPr>
        <b/>
        <sz val="7"/>
        <color rgb="FF000000"/>
        <rFont val="Arial"/>
        <charset val="134"/>
      </rPr>
      <t>L</t>
    </r>
    <r>
      <rPr>
        <b/>
        <sz val="7"/>
        <color rgb="FF000000"/>
        <rFont val="Arial"/>
        <charset val="134"/>
      </rPr>
      <t>A</t>
    </r>
    <r>
      <rPr>
        <b/>
        <sz val="7"/>
        <color rgb="FF000000"/>
        <rFont val="Arial"/>
        <charset val="134"/>
      </rPr>
      <t>N</t>
    </r>
    <r>
      <rPr>
        <b/>
        <sz val="7"/>
        <color rgb="FF000000"/>
        <rFont val="Arial"/>
        <charset val="134"/>
      </rPr>
      <t>I</t>
    </r>
    <r>
      <rPr>
        <b/>
        <sz val="7"/>
        <color rgb="FF000000"/>
        <rFont val="Arial"/>
        <charset val="134"/>
      </rPr>
      <t>L</t>
    </r>
    <r>
      <rPr>
        <b/>
        <sz val="7"/>
        <color rgb="FF000000"/>
        <rFont val="Arial"/>
        <charset val="134"/>
      </rPr>
      <t>H</t>
    </r>
    <r>
      <rPr>
        <b/>
        <sz val="7"/>
        <color rgb="FF000000"/>
        <rFont val="Arial"/>
        <charset val="134"/>
      </rPr>
      <t>A</t>
    </r>
    <r>
      <rPr>
        <b/>
        <sz val="7"/>
        <color rgb="FF000000"/>
        <rFont val="Arial"/>
        <charset val="134"/>
      </rPr>
      <t xml:space="preserve"> </t>
    </r>
    <r>
      <rPr>
        <b/>
        <sz val="7"/>
        <color rgb="FF000000"/>
        <rFont val="Arial"/>
        <charset val="134"/>
      </rPr>
      <t>O</t>
    </r>
    <r>
      <rPr>
        <b/>
        <sz val="7"/>
        <color rgb="FF000000"/>
        <rFont val="Arial"/>
        <charset val="134"/>
      </rPr>
      <t>R</t>
    </r>
    <r>
      <rPr>
        <b/>
        <sz val="7"/>
        <color rgb="FF000000"/>
        <rFont val="Arial"/>
        <charset val="134"/>
      </rPr>
      <t>Ç</t>
    </r>
    <r>
      <rPr>
        <b/>
        <sz val="7"/>
        <color rgb="FF000000"/>
        <rFont val="Arial"/>
        <charset val="134"/>
      </rPr>
      <t>A</t>
    </r>
    <r>
      <rPr>
        <b/>
        <sz val="7"/>
        <color rgb="FF000000"/>
        <rFont val="Arial"/>
        <charset val="134"/>
      </rPr>
      <t>M</t>
    </r>
    <r>
      <rPr>
        <b/>
        <sz val="7"/>
        <color rgb="FF000000"/>
        <rFont val="Arial"/>
        <charset val="134"/>
      </rPr>
      <t>E</t>
    </r>
    <r>
      <rPr>
        <b/>
        <sz val="7"/>
        <color rgb="FF000000"/>
        <rFont val="Arial"/>
        <charset val="134"/>
      </rPr>
      <t>N</t>
    </r>
    <r>
      <rPr>
        <b/>
        <sz val="7"/>
        <color rgb="FF000000"/>
        <rFont val="Arial"/>
        <charset val="134"/>
      </rPr>
      <t>T</t>
    </r>
    <r>
      <rPr>
        <b/>
        <sz val="7"/>
        <color rgb="FF000000"/>
        <rFont val="Arial"/>
        <charset val="134"/>
      </rPr>
      <t>Á</t>
    </r>
    <r>
      <rPr>
        <b/>
        <sz val="7"/>
        <color rgb="FF000000"/>
        <rFont val="Arial"/>
        <charset val="134"/>
      </rPr>
      <t>R</t>
    </r>
    <r>
      <rPr>
        <b/>
        <sz val="7"/>
        <color rgb="FF000000"/>
        <rFont val="Arial"/>
        <charset val="134"/>
      </rPr>
      <t>I</t>
    </r>
    <r>
      <rPr>
        <b/>
        <sz val="7"/>
        <color rgb="FF000000"/>
        <rFont val="Arial"/>
        <charset val="134"/>
      </rPr>
      <t>A</t>
    </r>
  </si>
  <si>
    <r>
      <rPr>
        <b/>
        <sz val="7"/>
        <color rgb="FF000000"/>
        <rFont val="Arial"/>
        <charset val="134"/>
      </rPr>
      <t>I</t>
    </r>
    <r>
      <rPr>
        <b/>
        <sz val="7"/>
        <color rgb="FF000000"/>
        <rFont val="Arial"/>
        <charset val="134"/>
      </rPr>
      <t>T</t>
    </r>
    <r>
      <rPr>
        <b/>
        <sz val="7"/>
        <color rgb="FF000000"/>
        <rFont val="Arial"/>
        <charset val="134"/>
      </rPr>
      <t>E</t>
    </r>
    <r>
      <rPr>
        <b/>
        <sz val="7"/>
        <color rgb="FF000000"/>
        <rFont val="Arial"/>
        <charset val="134"/>
      </rPr>
      <t>M</t>
    </r>
    <r>
      <rPr>
        <b/>
        <sz val="7"/>
        <color rgb="FF000000"/>
        <rFont val="Arial"/>
        <charset val="134"/>
      </rPr>
      <t xml:space="preserve"> </t>
    </r>
    <r>
      <rPr>
        <b/>
        <sz val="7"/>
        <color rgb="FF000000"/>
        <rFont val="Arial"/>
        <charset val="134"/>
      </rPr>
      <t>/</t>
    </r>
    <r>
      <rPr>
        <b/>
        <sz val="7"/>
        <color rgb="FF000000"/>
        <rFont val="Arial"/>
        <charset val="134"/>
      </rPr>
      <t xml:space="preserve"> </t>
    </r>
    <r>
      <rPr>
        <b/>
        <sz val="7"/>
        <color rgb="FF000000"/>
        <rFont val="Arial"/>
        <charset val="134"/>
      </rPr>
      <t>C</t>
    </r>
    <r>
      <rPr>
        <b/>
        <sz val="7"/>
        <color rgb="FF000000"/>
        <rFont val="Arial"/>
        <charset val="134"/>
      </rPr>
      <t>Ó</t>
    </r>
    <r>
      <rPr>
        <b/>
        <sz val="7"/>
        <color rgb="FF000000"/>
        <rFont val="Arial"/>
        <charset val="134"/>
      </rPr>
      <t>D</t>
    </r>
    <r>
      <rPr>
        <b/>
        <sz val="7"/>
        <color rgb="FF000000"/>
        <rFont val="Arial"/>
        <charset val="134"/>
      </rPr>
      <t>.</t>
    </r>
    <r>
      <rPr>
        <b/>
        <sz val="7"/>
        <color rgb="FF000000"/>
        <rFont val="Arial"/>
        <charset val="134"/>
      </rPr>
      <t xml:space="preserve"> </t>
    </r>
    <r>
      <rPr>
        <b/>
        <sz val="7"/>
        <color rgb="FF000000"/>
        <rFont val="Arial"/>
        <charset val="134"/>
      </rPr>
      <t>F</t>
    </r>
    <r>
      <rPr>
        <b/>
        <sz val="7"/>
        <color rgb="FF000000"/>
        <rFont val="Arial"/>
        <charset val="134"/>
      </rPr>
      <t>D</t>
    </r>
    <r>
      <rPr>
        <b/>
        <sz val="7"/>
        <color rgb="FF000000"/>
        <rFont val="Arial"/>
        <charset val="134"/>
      </rPr>
      <t>E</t>
    </r>
  </si>
  <si>
    <r>
      <rPr>
        <b/>
        <sz val="7"/>
        <color rgb="FF000000"/>
        <rFont val="Arial"/>
        <charset val="134"/>
      </rPr>
      <t>D</t>
    </r>
    <r>
      <rPr>
        <b/>
        <sz val="7"/>
        <color rgb="FF000000"/>
        <rFont val="Arial"/>
        <charset val="134"/>
      </rPr>
      <t>E</t>
    </r>
    <r>
      <rPr>
        <b/>
        <sz val="7"/>
        <color rgb="FF000000"/>
        <rFont val="Arial"/>
        <charset val="134"/>
      </rPr>
      <t>S</t>
    </r>
    <r>
      <rPr>
        <b/>
        <sz val="7"/>
        <color rgb="FF000000"/>
        <rFont val="Arial"/>
        <charset val="134"/>
      </rPr>
      <t>C</t>
    </r>
    <r>
      <rPr>
        <b/>
        <sz val="7"/>
        <color rgb="FF000000"/>
        <rFont val="Arial"/>
        <charset val="134"/>
      </rPr>
      <t>R</t>
    </r>
    <r>
      <rPr>
        <b/>
        <sz val="7"/>
        <color rgb="FF000000"/>
        <rFont val="Arial"/>
        <charset val="134"/>
      </rPr>
      <t>I</t>
    </r>
    <r>
      <rPr>
        <b/>
        <sz val="7"/>
        <color rgb="FF000000"/>
        <rFont val="Arial"/>
        <charset val="134"/>
      </rPr>
      <t>Ç</t>
    </r>
    <r>
      <rPr>
        <b/>
        <sz val="7"/>
        <color rgb="FF000000"/>
        <rFont val="Arial"/>
        <charset val="134"/>
      </rPr>
      <t>Ã</t>
    </r>
    <r>
      <rPr>
        <b/>
        <sz val="7"/>
        <color rgb="FF000000"/>
        <rFont val="Arial"/>
        <charset val="134"/>
      </rPr>
      <t>O</t>
    </r>
    <r>
      <rPr>
        <b/>
        <sz val="7"/>
        <color rgb="FF000000"/>
        <rFont val="Arial"/>
        <charset val="134"/>
      </rPr>
      <t xml:space="preserve"> </t>
    </r>
    <r>
      <rPr>
        <b/>
        <sz val="7"/>
        <color rgb="FF000000"/>
        <rFont val="Arial"/>
        <charset val="134"/>
      </rPr>
      <t>D</t>
    </r>
    <r>
      <rPr>
        <b/>
        <sz val="7"/>
        <color rgb="FF000000"/>
        <rFont val="Arial"/>
        <charset val="134"/>
      </rPr>
      <t>OS</t>
    </r>
    <r>
      <rPr>
        <b/>
        <sz val="7"/>
        <color rgb="FF000000"/>
        <rFont val="Arial"/>
        <charset val="134"/>
      </rPr>
      <t xml:space="preserve"> </t>
    </r>
    <r>
      <rPr>
        <b/>
        <sz val="7"/>
        <color rgb="FF000000"/>
        <rFont val="Arial"/>
        <charset val="134"/>
      </rPr>
      <t>S</t>
    </r>
    <r>
      <rPr>
        <b/>
        <sz val="7"/>
        <color rgb="FF000000"/>
        <rFont val="Arial"/>
        <charset val="134"/>
      </rPr>
      <t>E</t>
    </r>
    <r>
      <rPr>
        <b/>
        <sz val="7"/>
        <color rgb="FF000000"/>
        <rFont val="Arial"/>
        <charset val="134"/>
      </rPr>
      <t>R</t>
    </r>
    <r>
      <rPr>
        <b/>
        <sz val="7"/>
        <color rgb="FF000000"/>
        <rFont val="Arial"/>
        <charset val="134"/>
      </rPr>
      <t>V</t>
    </r>
    <r>
      <rPr>
        <b/>
        <sz val="7"/>
        <color rgb="FF000000"/>
        <rFont val="Arial"/>
        <charset val="134"/>
      </rPr>
      <t>I</t>
    </r>
    <r>
      <rPr>
        <b/>
        <sz val="7"/>
        <color rgb="FF000000"/>
        <rFont val="Arial"/>
        <charset val="134"/>
      </rPr>
      <t>Ç</t>
    </r>
    <r>
      <rPr>
        <b/>
        <sz val="7"/>
        <color rgb="FF000000"/>
        <rFont val="Arial"/>
        <charset val="134"/>
      </rPr>
      <t>OS</t>
    </r>
  </si>
  <si>
    <r>
      <rPr>
        <b/>
        <sz val="7"/>
        <color rgb="FF000000"/>
        <rFont val="Arial"/>
        <charset val="134"/>
      </rPr>
      <t>U</t>
    </r>
    <r>
      <rPr>
        <b/>
        <sz val="7"/>
        <color rgb="FF000000"/>
        <rFont val="Arial"/>
        <charset val="134"/>
      </rPr>
      <t>N</t>
    </r>
  </si>
  <si>
    <r>
      <rPr>
        <b/>
        <sz val="7"/>
        <color rgb="FF000000"/>
        <rFont val="Arial"/>
        <charset val="134"/>
      </rPr>
      <t>Q</t>
    </r>
    <r>
      <rPr>
        <b/>
        <sz val="7"/>
        <color rgb="FF000000"/>
        <rFont val="Arial"/>
        <charset val="134"/>
      </rPr>
      <t>U</t>
    </r>
    <r>
      <rPr>
        <b/>
        <sz val="7"/>
        <color rgb="FF000000"/>
        <rFont val="Arial"/>
        <charset val="134"/>
      </rPr>
      <t>A</t>
    </r>
    <r>
      <rPr>
        <b/>
        <sz val="7"/>
        <color rgb="FF000000"/>
        <rFont val="Arial"/>
        <charset val="134"/>
      </rPr>
      <t>N</t>
    </r>
    <r>
      <rPr>
        <b/>
        <sz val="7"/>
        <color rgb="FF000000"/>
        <rFont val="Arial"/>
        <charset val="134"/>
      </rPr>
      <t>T</t>
    </r>
  </si>
  <si>
    <t>PREÇOS</t>
  </si>
  <si>
    <t>%</t>
  </si>
  <si>
    <t>UNIT</t>
  </si>
  <si>
    <t>TOTAL</t>
  </si>
  <si>
    <t>realizadas</t>
  </si>
  <si>
    <t>INSTALAÇÕES E OUTROS</t>
  </si>
  <si>
    <t>227.247,65</t>
  </si>
  <si>
    <t>01.01.001</t>
  </si>
  <si>
    <t>Retirando a vegetação existente, troncos até 5vm de diâmetro e raspagem</t>
  </si>
  <si>
    <t>m2</t>
  </si>
  <si>
    <t>7.140,62</t>
  </si>
  <si>
    <t>2,31</t>
  </si>
  <si>
    <t>16.476,98</t>
  </si>
  <si>
    <t>01.02.001</t>
  </si>
  <si>
    <t>Corte e aterro dentro da obra com transporte interno</t>
  </si>
  <si>
    <t>m3</t>
  </si>
  <si>
    <t>18,00</t>
  </si>
  <si>
    <t>23,08</t>
  </si>
  <si>
    <t>415,35</t>
  </si>
  <si>
    <t>01.02.002</t>
  </si>
  <si>
    <t>Corte com retirada por caminhão nos primeiros 100 m</t>
  </si>
  <si>
    <t>1.589,66</t>
  </si>
  <si>
    <t>15,68</t>
  </si>
  <si>
    <t>24.929,25</t>
  </si>
  <si>
    <t>01.03.001</t>
  </si>
  <si>
    <t>5.480,00</t>
  </si>
  <si>
    <t>5,70</t>
  </si>
  <si>
    <t>31.223,68</t>
  </si>
  <si>
    <t>01.03.004</t>
  </si>
  <si>
    <t>Aterro com transporte por caminhão nos primeiros 100m</t>
  </si>
  <si>
    <t>8.434,43</t>
  </si>
  <si>
    <t>9,94</t>
  </si>
  <si>
    <t>83.838,19</t>
  </si>
  <si>
    <t>01.03.005</t>
  </si>
  <si>
    <t>Transporte por caminhão m3x</t>
  </si>
  <si>
    <t>km</t>
  </si>
  <si>
    <t>84.344,26</t>
  </si>
  <si>
    <t>0,83</t>
  </si>
  <si>
    <t>70.364,20</t>
  </si>
  <si>
    <t>INFRAESTRUTURA</t>
  </si>
  <si>
    <t>46.050,62</t>
  </si>
  <si>
    <t>02.01.001</t>
  </si>
  <si>
    <t>Escavação de terra até 1,80 m</t>
  </si>
  <si>
    <t>54,53</t>
  </si>
  <si>
    <t>21,23</t>
  </si>
  <si>
    <t>1.157,62</t>
  </si>
  <si>
    <t>02.01.010</t>
  </si>
  <si>
    <t>Apiloamento para simples regularização</t>
  </si>
  <si>
    <t>8,10</t>
  </si>
  <si>
    <t>3,69</t>
  </si>
  <si>
    <t>29,91</t>
  </si>
  <si>
    <t>02.01.012</t>
  </si>
  <si>
    <t>Lastro de brita e = 0,05 m</t>
  </si>
  <si>
    <t>0,41</t>
  </si>
  <si>
    <t>5,05</t>
  </si>
  <si>
    <t>2,05</t>
  </si>
  <si>
    <t>02.01.025</t>
  </si>
  <si>
    <t>Reaterro apiloado</t>
  </si>
  <si>
    <t>32,31</t>
  </si>
  <si>
    <t>581,65</t>
  </si>
  <si>
    <t>02.02.045</t>
  </si>
  <si>
    <t>Estacas 25 para 20T - 42 estacas com ...... M.l.</t>
  </si>
  <si>
    <t>m.l.</t>
  </si>
  <si>
    <t>336,00</t>
  </si>
  <si>
    <t>29,55</t>
  </si>
  <si>
    <t>9.930,06</t>
  </si>
  <si>
    <t>02.02.046</t>
  </si>
  <si>
    <t>Estacas 30 para 30T - 43 estacas com ...... M.l.</t>
  </si>
  <si>
    <t>344,00</t>
  </si>
  <si>
    <t>43,22</t>
  </si>
  <si>
    <t>14.868,11</t>
  </si>
  <si>
    <t>02.05.014</t>
  </si>
  <si>
    <t>Concreto dosado e lançado fck = 20,00 Mpa - Blocos</t>
  </si>
  <si>
    <t>20,00</t>
  </si>
  <si>
    <t>393,70</t>
  </si>
  <si>
    <t>7.874,08</t>
  </si>
  <si>
    <t>02.04.002</t>
  </si>
  <si>
    <t>Aço CA 50 - blocos</t>
  </si>
  <si>
    <t>kg</t>
  </si>
  <si>
    <t>1.440,00</t>
  </si>
  <si>
    <t>5,56</t>
  </si>
  <si>
    <t>8.013,06</t>
  </si>
  <si>
    <t>02.04.003</t>
  </si>
  <si>
    <t>Aço CA 60 - blocos</t>
  </si>
  <si>
    <t>31,00</t>
  </si>
  <si>
    <t>5,50</t>
  </si>
  <si>
    <t>170,58</t>
  </si>
  <si>
    <t>02.03.001</t>
  </si>
  <si>
    <t>Forma de madeira maciça para blocos</t>
  </si>
  <si>
    <t>91,00</t>
  </si>
  <si>
    <t>37,62</t>
  </si>
  <si>
    <t>3.423,52</t>
  </si>
  <si>
    <t>SUPERESTRUTURA</t>
  </si>
  <si>
    <t>36.873,29</t>
  </si>
  <si>
    <t>03.01.002</t>
  </si>
  <si>
    <t>Forma de madeirite aparente</t>
  </si>
  <si>
    <t>16,00</t>
  </si>
  <si>
    <t>63,69</t>
  </si>
  <si>
    <t>1.018,99</t>
  </si>
  <si>
    <t>03.02.002</t>
  </si>
  <si>
    <t>Aço CA 50</t>
  </si>
  <si>
    <t>3.640,80</t>
  </si>
  <si>
    <t>20.259,69</t>
  </si>
  <si>
    <t>03.03.020</t>
  </si>
  <si>
    <t>Concreto dosado e lançado fck = 30,00 MPa</t>
  </si>
  <si>
    <t>26,72</t>
  </si>
  <si>
    <t>418,83</t>
  </si>
  <si>
    <t>11.191,11</t>
  </si>
  <si>
    <t>03.03.024</t>
  </si>
  <si>
    <t>Concreto dosado e lançado fck = 20,00 MPa</t>
  </si>
  <si>
    <t>7,23</t>
  </si>
  <si>
    <t>373,06</t>
  </si>
  <si>
    <t>2.697,23</t>
  </si>
  <si>
    <t>03.03.032</t>
  </si>
  <si>
    <t>Laje H=0,15 treliçada sobre carga de 50,00 km/m2</t>
  </si>
  <si>
    <t>106,64</t>
  </si>
  <si>
    <t>1.706,27</t>
  </si>
  <si>
    <t>92.096,64</t>
  </si>
  <si>
    <t>08.09.019</t>
  </si>
  <si>
    <t>Tubo de PVC esgoto  Ø 150 mm</t>
  </si>
  <si>
    <t>m</t>
  </si>
  <si>
    <t>96,00</t>
  </si>
  <si>
    <t>59,32</t>
  </si>
  <si>
    <t>5.694,77</t>
  </si>
  <si>
    <t>08.10.036</t>
  </si>
  <si>
    <t>Caixa de gordura de alvenaria padrão FDE CG01</t>
  </si>
  <si>
    <t>un</t>
  </si>
  <si>
    <t>1,00</t>
  </si>
  <si>
    <t>741,34</t>
  </si>
  <si>
    <t>08.10.038</t>
  </si>
  <si>
    <t>Caixa de inspeção de areia padrão FDE C101</t>
  </si>
  <si>
    <t>10,00</t>
  </si>
  <si>
    <t>302,31</t>
  </si>
  <si>
    <t>3.023,09</t>
  </si>
  <si>
    <t>08.11.032</t>
  </si>
  <si>
    <r>
      <rPr>
        <sz val="7"/>
        <color rgb="FF000000"/>
        <rFont val="Arial"/>
        <charset val="134"/>
      </rPr>
      <t>Tubula</t>
    </r>
    <r>
      <rPr>
        <sz val="7"/>
        <color rgb="FF000000"/>
        <rFont val="Arial"/>
        <charset val="134"/>
      </rPr>
      <t>ç</t>
    </r>
    <r>
      <rPr>
        <sz val="7"/>
        <color rgb="FF000000"/>
        <rFont val="Arial"/>
        <charset val="134"/>
      </rPr>
      <t>ão</t>
    </r>
    <r>
      <rPr>
        <sz val="7"/>
        <color rgb="FF000000"/>
        <rFont val="Arial"/>
        <charset val="134"/>
      </rPr>
      <t xml:space="preserve"> </t>
    </r>
    <r>
      <rPr>
        <sz val="7"/>
        <color rgb="FF000000"/>
        <rFont val="Arial"/>
        <charset val="134"/>
      </rPr>
      <t>de</t>
    </r>
    <r>
      <rPr>
        <sz val="7"/>
        <color rgb="FF000000"/>
        <rFont val="Arial"/>
        <charset val="134"/>
      </rPr>
      <t xml:space="preserve"> </t>
    </r>
    <r>
      <rPr>
        <sz val="7"/>
        <color rgb="FF000000"/>
        <rFont val="Arial"/>
        <charset val="134"/>
      </rPr>
      <t>P</t>
    </r>
    <r>
      <rPr>
        <sz val="7"/>
        <color rgb="FF000000"/>
        <rFont val="Arial"/>
        <charset val="134"/>
      </rPr>
      <t>V</t>
    </r>
    <r>
      <rPr>
        <sz val="7"/>
        <color rgb="FF000000"/>
        <rFont val="Arial"/>
        <charset val="134"/>
      </rPr>
      <t>C</t>
    </r>
    <r>
      <rPr>
        <sz val="7"/>
        <color rgb="FF000000"/>
        <rFont val="Arial"/>
        <charset val="134"/>
      </rPr>
      <t xml:space="preserve"> </t>
    </r>
    <r>
      <rPr>
        <sz val="8"/>
        <color rgb="FF000000"/>
        <rFont val="Arial"/>
        <charset val="134"/>
      </rPr>
      <t>Ø</t>
    </r>
    <r>
      <rPr>
        <sz val="8"/>
        <color rgb="FF000000"/>
        <rFont val="Arial"/>
        <charset val="134"/>
      </rPr>
      <t xml:space="preserve"> </t>
    </r>
    <r>
      <rPr>
        <sz val="8"/>
        <color rgb="FF000000"/>
        <rFont val="Arial"/>
        <charset val="134"/>
      </rPr>
      <t>7</t>
    </r>
    <r>
      <rPr>
        <sz val="8"/>
        <color rgb="FF000000"/>
        <rFont val="Arial"/>
        <charset val="134"/>
      </rPr>
      <t>5</t>
    </r>
    <r>
      <rPr>
        <sz val="8"/>
        <color rgb="FF000000"/>
        <rFont val="Arial"/>
        <charset val="134"/>
      </rPr>
      <t xml:space="preserve"> </t>
    </r>
    <r>
      <rPr>
        <sz val="8"/>
        <color rgb="FF000000"/>
        <rFont val="Arial"/>
        <charset val="134"/>
      </rPr>
      <t>m</t>
    </r>
    <r>
      <rPr>
        <sz val="8"/>
        <color rgb="FF000000"/>
        <rFont val="Arial"/>
        <charset val="134"/>
      </rPr>
      <t>m</t>
    </r>
  </si>
  <si>
    <t>65,60</t>
  </si>
  <si>
    <t>27,02</t>
  </si>
  <si>
    <t>1.772,80</t>
  </si>
  <si>
    <t>08.11.034</t>
  </si>
  <si>
    <t>Tubulação de PVC Ø 150 mm</t>
  </si>
  <si>
    <t>72,00</t>
  </si>
  <si>
    <t>47,59</t>
  </si>
  <si>
    <t>3.426,32</t>
  </si>
  <si>
    <t>08.11.035</t>
  </si>
  <si>
    <t>Tubulação de concreto Ø 200 mm</t>
  </si>
  <si>
    <t>22,00</t>
  </si>
  <si>
    <t>79,88</t>
  </si>
  <si>
    <t>1.757,45</t>
  </si>
  <si>
    <t>08.12.065</t>
  </si>
  <si>
    <t>Grelha hemisferico para saida da calha Ø 75 mm</t>
  </si>
  <si>
    <t>pç</t>
  </si>
  <si>
    <t>8,00</t>
  </si>
  <si>
    <t>4,85</t>
  </si>
  <si>
    <t>38,77</t>
  </si>
  <si>
    <t>08.12.067</t>
  </si>
  <si>
    <t>Grelha hemisferico para saida da calha Ø 150 mm</t>
  </si>
  <si>
    <t>4,00</t>
  </si>
  <si>
    <t>14,92</t>
  </si>
  <si>
    <t>59,68</t>
  </si>
  <si>
    <t xml:space="preserve">ESMALTE EM ESQUADRIAS DE FERRO </t>
  </si>
  <si>
    <t>08.03.016</t>
  </si>
  <si>
    <t>Ramal de alimentação predial de PVC  Ø 25 mm</t>
  </si>
  <si>
    <t>59,00</t>
  </si>
  <si>
    <t>11,83</t>
  </si>
  <si>
    <t>697,99</t>
  </si>
  <si>
    <t>08.03.003</t>
  </si>
  <si>
    <t>Ramal de alimentação predial de AG  Ø 25 mm</t>
  </si>
  <si>
    <t>12,00</t>
  </si>
  <si>
    <t>50,40</t>
  </si>
  <si>
    <t>604,81</t>
  </si>
  <si>
    <t>08.03.004</t>
  </si>
  <si>
    <t>Tubo aço galvanizado rosca BSP Ø 1 1/4 (entrada de água)</t>
  </si>
  <si>
    <t>11,50</t>
  </si>
  <si>
    <t>60,13</t>
  </si>
  <si>
    <t>691,47</t>
  </si>
  <si>
    <t>08.03.009</t>
  </si>
  <si>
    <t>Tubo aço galvanizado rosca BSP Ø 4" (saida p/ consumo prédio e saída de incêndio)</t>
  </si>
  <si>
    <t>44,00</t>
  </si>
  <si>
    <t>158,44</t>
  </si>
  <si>
    <t>6.971,21</t>
  </si>
  <si>
    <t>08.03.005</t>
  </si>
  <si>
    <t>Tubo de aço galvanizado rosca BSP Ø 1 1/2" (estravasor/dreno limpeza/bomba/respiro)</t>
  </si>
  <si>
    <t>32,60</t>
  </si>
  <si>
    <t>66,99</t>
  </si>
  <si>
    <t>2.183,83</t>
  </si>
  <si>
    <t>08.04.060</t>
  </si>
  <si>
    <t>Envelopamento de concreto para tubulação</t>
  </si>
  <si>
    <t>159,10</t>
  </si>
  <si>
    <t>17,30</t>
  </si>
  <si>
    <t>2.752,01</t>
  </si>
  <si>
    <t>08.14.009</t>
  </si>
  <si>
    <t>Registro de gaveta Ø 4"</t>
  </si>
  <si>
    <t>525,13</t>
  </si>
  <si>
    <t>2.100,54</t>
  </si>
  <si>
    <t>08.14.005</t>
  </si>
  <si>
    <t>Registro de gaveta Ø 1 1/2"</t>
  </si>
  <si>
    <t>70,07</t>
  </si>
  <si>
    <t>280,27</t>
  </si>
  <si>
    <t>08.14.004</t>
  </si>
  <si>
    <t>Registro de gaveta Ø 1 1/4"</t>
  </si>
  <si>
    <t>58,76</t>
  </si>
  <si>
    <t>235,05</t>
  </si>
  <si>
    <t>08.14.018</t>
  </si>
  <si>
    <t>Valvula de retenção Ø 1 1/2"</t>
  </si>
  <si>
    <t>103,73</t>
  </si>
  <si>
    <t>08.14.071</t>
  </si>
  <si>
    <t>Bomba  recalque  Schneider BC 91T -  sucção 1/1/4" recalque 1 1/2" 220v trifasica</t>
  </si>
  <si>
    <t>2,00</t>
  </si>
  <si>
    <t>654,87</t>
  </si>
  <si>
    <t>1.309,74</t>
  </si>
  <si>
    <t>08.01.003</t>
  </si>
  <si>
    <t>Abrigo AC-06 e Cavalete de entrada de agua Ø 25 mm"</t>
  </si>
  <si>
    <t>1.449,10</t>
  </si>
  <si>
    <t>08.14.046</t>
  </si>
  <si>
    <t>Torneira de boia Ø  1"</t>
  </si>
  <si>
    <t>54,78</t>
  </si>
  <si>
    <t>08.14.090</t>
  </si>
  <si>
    <t>Laje pré moldada d=2,12 m e= 15cm para reservatório</t>
  </si>
  <si>
    <t>1.233,54</t>
  </si>
  <si>
    <t>08.14.099</t>
  </si>
  <si>
    <t>Serviços em reservatórios</t>
  </si>
  <si>
    <t>MV</t>
  </si>
  <si>
    <t>6,00</t>
  </si>
  <si>
    <t>264,55</t>
  </si>
  <si>
    <t>1.587,33</t>
  </si>
  <si>
    <t>08.03.09</t>
  </si>
  <si>
    <t>Serviços em  rede de água fria</t>
  </si>
  <si>
    <t>2.116,44</t>
  </si>
  <si>
    <t>?</t>
  </si>
  <si>
    <t>08.09.018</t>
  </si>
  <si>
    <t>Tubo de pvc rígido junta elástica DN 100 mm (4") - incluindo conexões</t>
  </si>
  <si>
    <t>60,00</t>
  </si>
  <si>
    <t>19,69</t>
  </si>
  <si>
    <t>1.181,62</t>
  </si>
  <si>
    <t>08.03.017</t>
  </si>
  <si>
    <t>Tubo de pvc rígido junta soldável DN 32 mm (1") - incluindo conexões</t>
  </si>
  <si>
    <t>380,00</t>
  </si>
  <si>
    <t>15,96</t>
  </si>
  <si>
    <t>6.063,76</t>
  </si>
  <si>
    <t>08.03.020</t>
  </si>
  <si>
    <t>Tubo de pvc rígido junta soldável DN 60 mm (2") - incluindo conexões</t>
  </si>
  <si>
    <t>31,04</t>
  </si>
  <si>
    <t>1.862,69</t>
  </si>
  <si>
    <t>64.986,41</t>
  </si>
  <si>
    <t>09.02.061</t>
  </si>
  <si>
    <t>AE-21 Abrigo entrada de energia 38 a 76 Kv AES/BANDEIRANTE/ELEKTRO</t>
  </si>
  <si>
    <t>Un.</t>
  </si>
  <si>
    <t>2.911,32</t>
  </si>
  <si>
    <t>09.02.081</t>
  </si>
  <si>
    <t>Conj. 4 cabos p/ entrada de eneria secção 185 mm2 c/ eletrodutos</t>
  </si>
  <si>
    <t>3.479,67</t>
  </si>
  <si>
    <t>09.02.082</t>
  </si>
  <si>
    <t>Conj. Entrada p/ telefone em entrada de energia</t>
  </si>
  <si>
    <t>271,57</t>
  </si>
  <si>
    <t>543,13</t>
  </si>
  <si>
    <t>09.02.084</t>
  </si>
  <si>
    <t>Chave seccionadora NH c/ carga 3x250A TAM 01 c/ fusíveis</t>
  </si>
  <si>
    <t>346,28</t>
  </si>
  <si>
    <t>09.02.089</t>
  </si>
  <si>
    <t>Disjuntor tripolar termomagnético 3x60A a 3x100A</t>
  </si>
  <si>
    <t>64,09</t>
  </si>
  <si>
    <t>09.02.097</t>
  </si>
  <si>
    <t>Chave seccionador NH 3x250A seca</t>
  </si>
  <si>
    <t>742,74</t>
  </si>
  <si>
    <t>09.03.019</t>
  </si>
  <si>
    <t>Cabo de 10 m2 - 1000 V de isolação</t>
  </si>
  <si>
    <t>240,00</t>
  </si>
  <si>
    <t>9,33</t>
  </si>
  <si>
    <t>2.238,63</t>
  </si>
  <si>
    <t>09.03.028</t>
  </si>
  <si>
    <t>Cabo de 185 mm2 - 1000V de isolação</t>
  </si>
  <si>
    <t>141,59</t>
  </si>
  <si>
    <t>33.982,02</t>
  </si>
  <si>
    <t>09.05.014</t>
  </si>
  <si>
    <t>Eletoduto de pvc rígido roscável de 32 mm - incluindo conexões</t>
  </si>
  <si>
    <t>19,01</t>
  </si>
  <si>
    <t>228,12</t>
  </si>
  <si>
    <t>09.03.090</t>
  </si>
  <si>
    <t>Envelope de concreto para dutos</t>
  </si>
  <si>
    <t>140,00</t>
  </si>
  <si>
    <t>9,04</t>
  </si>
  <si>
    <t>1.266,11</t>
  </si>
  <si>
    <t>09.05.008</t>
  </si>
  <si>
    <t>Eletroduto de aço galvanizado a quente (NBR 5624) 80mm (3") - incluindo conexões</t>
  </si>
  <si>
    <t>74,70</t>
  </si>
  <si>
    <t>448,21</t>
  </si>
  <si>
    <t>09.05.004</t>
  </si>
  <si>
    <t>Eletroduto de aço galvanizado a quente (NBR 5624) 32mm (1 1/4") - incluindo conexões</t>
  </si>
  <si>
    <t>36,01</t>
  </si>
  <si>
    <t>432,07</t>
  </si>
  <si>
    <t>09.05.080</t>
  </si>
  <si>
    <t>Quadro de comando para conjunto de motor bomba trifásico de 4 a 5 HP</t>
  </si>
  <si>
    <t>664,91</t>
  </si>
  <si>
    <t>09.06.025</t>
  </si>
  <si>
    <t>Caixa de passagem em alvenara de 0,40 x 0,40 x 0,40 m</t>
  </si>
  <si>
    <t>103,06</t>
  </si>
  <si>
    <t>412,23</t>
  </si>
  <si>
    <t>09.06.026</t>
  </si>
  <si>
    <t>Caixa de passagem em alvenara de 0,60 x 0,60 x 0,60 m</t>
  </si>
  <si>
    <t>216,19</t>
  </si>
  <si>
    <t>1.729,49</t>
  </si>
  <si>
    <t>09.83.033</t>
  </si>
  <si>
    <t>Barra de cobre para Neutro - 200A</t>
  </si>
  <si>
    <t>20,55</t>
  </si>
  <si>
    <t>09.82.002</t>
  </si>
  <si>
    <t>Poste de concreto perfil de 6,00 x 300 kg</t>
  </si>
  <si>
    <t>560,93</t>
  </si>
  <si>
    <t>DPS - Dispositivo proteção contra surtos (energia)</t>
  </si>
  <si>
    <t>118,01</t>
  </si>
  <si>
    <t>IL-52 Luminária p/ vapor de sódio 1x150W em poste tubular 7m</t>
  </si>
  <si>
    <t>15,00</t>
  </si>
  <si>
    <t>812,93</t>
  </si>
  <si>
    <t>12.193,98</t>
  </si>
  <si>
    <t>Cabo de 4 mm2 - 1000V de isolação</t>
  </si>
  <si>
    <t>600,00</t>
  </si>
  <si>
    <t>4,34</t>
  </si>
  <si>
    <t>2.603,93</t>
  </si>
  <si>
    <t>201.613,06</t>
  </si>
  <si>
    <t>16.03.005</t>
  </si>
  <si>
    <t>Grama São Carlos em placas</t>
  </si>
  <si>
    <t>1.624,37</t>
  </si>
  <si>
    <t>10,60</t>
  </si>
  <si>
    <t>17.213,04</t>
  </si>
  <si>
    <t>16.18.051</t>
  </si>
  <si>
    <t>Projeto executivo de estrutura - prancha técnica</t>
  </si>
  <si>
    <t>3,00</t>
  </si>
  <si>
    <t>1.006,02</t>
  </si>
  <si>
    <t>3.018,05</t>
  </si>
  <si>
    <t>16.18.061</t>
  </si>
  <si>
    <t>Levantamento planialtimétrico</t>
  </si>
  <si>
    <t>0,11</t>
  </si>
  <si>
    <t>0,21</t>
  </si>
  <si>
    <t>16.19.050</t>
  </si>
  <si>
    <t>Projeto executivo de hidráulica - prancha técnica</t>
  </si>
  <si>
    <t>578,45</t>
  </si>
  <si>
    <t>1.735,36</t>
  </si>
  <si>
    <t>16.20.050</t>
  </si>
  <si>
    <t>Projeto executivo de elétrica - prancha técnica</t>
  </si>
  <si>
    <t>835,00</t>
  </si>
  <si>
    <t>2.505,01</t>
  </si>
  <si>
    <t>16.05.031</t>
  </si>
  <si>
    <t>Canaleta CA 21</t>
  </si>
  <si>
    <t>68,00</t>
  </si>
  <si>
    <t>79,37</t>
  </si>
  <si>
    <t>5.397,10</t>
  </si>
  <si>
    <t>16.05.032</t>
  </si>
  <si>
    <t>Canaleta CA 22 e tampa em concreto TC11</t>
  </si>
  <si>
    <t>67,00</t>
  </si>
  <si>
    <t>82,84</t>
  </si>
  <si>
    <t>5.550,23</t>
  </si>
  <si>
    <t>16.05.030</t>
  </si>
  <si>
    <t>Canaleta CA 20</t>
  </si>
  <si>
    <t>77,66</t>
  </si>
  <si>
    <t>1.708,44</t>
  </si>
  <si>
    <t>16.05.048</t>
  </si>
  <si>
    <t>Tampa em concreto TC 11</t>
  </si>
  <si>
    <t>77,97</t>
  </si>
  <si>
    <t>1.559,34</t>
  </si>
  <si>
    <t>16.05.045</t>
  </si>
  <si>
    <t>Tampa em ferro TC 08</t>
  </si>
  <si>
    <t>344,96</t>
  </si>
  <si>
    <t>23.457,44</t>
  </si>
  <si>
    <t>16.01.016</t>
  </si>
  <si>
    <t>FD-16 Fechamento de divisa com bloco de concreto</t>
  </si>
  <si>
    <t>333,11</t>
  </si>
  <si>
    <t>418,69</t>
  </si>
  <si>
    <t>139.468,83</t>
  </si>
  <si>
    <t>TOTAL DO ITEM INSTALAÇÕES  E OUTROS</t>
  </si>
  <si>
    <t>668.867,67</t>
  </si>
  <si>
    <t>EDIFICAÇÕES</t>
  </si>
  <si>
    <t>SUPER ESTRUTURA</t>
  </si>
  <si>
    <t>507.747,86</t>
  </si>
  <si>
    <t>03.01.000</t>
  </si>
  <si>
    <t>FORMA</t>
  </si>
  <si>
    <t>175.403,55</t>
  </si>
  <si>
    <t>FORMAS PLANAS PLASTIFICADA PARA CONCRETO APARENTE</t>
  </si>
  <si>
    <t>2.754,15</t>
  </si>
  <si>
    <t>03.02.000</t>
  </si>
  <si>
    <t>ARMADURA</t>
  </si>
  <si>
    <t>101.081,82</t>
  </si>
  <si>
    <t>ACO CA 50 (A OU B) FYK= 500 M PA</t>
  </si>
  <si>
    <t>15.603,00</t>
  </si>
  <si>
    <t>86.824,84</t>
  </si>
  <si>
    <t>03.02.003</t>
  </si>
  <si>
    <t>ACO CA 60 (A OU B) FYK= 600 M PA</t>
  </si>
  <si>
    <t>2.591,00</t>
  </si>
  <si>
    <t>14.256,98</t>
  </si>
  <si>
    <t>03.03.000</t>
  </si>
  <si>
    <t>CONCRETO</t>
  </si>
  <si>
    <t>231.262,49</t>
  </si>
  <si>
    <t>03.03.016</t>
  </si>
  <si>
    <t>CONCRETO DOSADO E LANCADO FCK=25 MPA</t>
  </si>
  <si>
    <t>221,08</t>
  </si>
  <si>
    <t>405,26</t>
  </si>
  <si>
    <t>89.594,69</t>
  </si>
  <si>
    <t>03.03.040</t>
  </si>
  <si>
    <t>LAJE MISTA B-11 SOBRECARGA 100 KG</t>
  </si>
  <si>
    <t>628,57</t>
  </si>
  <si>
    <t>69,88</t>
  </si>
  <si>
    <t>43.925,57</t>
  </si>
  <si>
    <t>03.03.043</t>
  </si>
  <si>
    <t>LAJE MISTA B-16 SOBRECARGA 300 KG</t>
  </si>
  <si>
    <t>1.257,79</t>
  </si>
  <si>
    <t>77,71</t>
  </si>
  <si>
    <t>97.742,23</t>
  </si>
  <si>
    <t>164.359,18</t>
  </si>
  <si>
    <t>04.01.000</t>
  </si>
  <si>
    <t>ALVENARIA</t>
  </si>
  <si>
    <t>151.415,83</t>
  </si>
  <si>
    <t>04.01.001</t>
  </si>
  <si>
    <t>ALVENARIA DE TIJOLO DE BARRO MACICO E=1/4 TIJOLO</t>
  </si>
  <si>
    <t>49,22</t>
  </si>
  <si>
    <t>32,89</t>
  </si>
  <si>
    <t>1.618,88</t>
  </si>
  <si>
    <t>04.01.019</t>
  </si>
  <si>
    <t>ALVENARIA DE TIJOLO LAMINADO A VISTA E=1/2 TIJOLO</t>
  </si>
  <si>
    <t>1.086,73</t>
  </si>
  <si>
    <t>101,57</t>
  </si>
  <si>
    <t>110.383,92</t>
  </si>
  <si>
    <t>04.01.030</t>
  </si>
  <si>
    <t>ALVENARIA DE BLOCOS DE CONCRETO E=9CM</t>
  </si>
  <si>
    <t>896,79</t>
  </si>
  <si>
    <t>43,95</t>
  </si>
  <si>
    <t>39.413,02</t>
  </si>
  <si>
    <t>04.02.000</t>
  </si>
  <si>
    <t>ELEMENTOS VAZADOS</t>
  </si>
  <si>
    <t>64,92</t>
  </si>
  <si>
    <t>04.02.037</t>
  </si>
  <si>
    <t>ELEMENTO VAZADO REF NEO REX 22C / REF UNICA 4A</t>
  </si>
  <si>
    <t>0,72</t>
  </si>
  <si>
    <t>90,17</t>
  </si>
  <si>
    <t>PLACAS DIVISORIAS</t>
  </si>
  <si>
    <t>12.878,43</t>
  </si>
  <si>
    <t>04.03.001</t>
  </si>
  <si>
    <t>DV-01 DIVISORIA DE GRANILITE - LATERAL ABERTA</t>
  </si>
  <si>
    <t>19,50</t>
  </si>
  <si>
    <t>260,88</t>
  </si>
  <si>
    <t>5.087,17</t>
  </si>
  <si>
    <t>04.03.002</t>
  </si>
  <si>
    <t>DV-02 DIVISORIA DE GRANILITE - LATERAL FECHADA</t>
  </si>
  <si>
    <t>1,30</t>
  </si>
  <si>
    <t>339,14</t>
  </si>
  <si>
    <t>04.03.003</t>
  </si>
  <si>
    <t>DV-03 DIVISORIA DE GRANILITE - FRONTAL</t>
  </si>
  <si>
    <t>914,97</t>
  </si>
  <si>
    <t>5.489,81</t>
  </si>
  <si>
    <t>04.03.004</t>
  </si>
  <si>
    <t>DV-04 DIVISORIA DE GRANILITE - ANTEPARO</t>
  </si>
  <si>
    <t>2,30</t>
  </si>
  <si>
    <t>284,39</t>
  </si>
  <si>
    <t>654,10</t>
  </si>
  <si>
    <t>04.03.023</t>
  </si>
  <si>
    <t>DIVISORIA CHAPA FIBRA MAD PRENS BP/PAINEL CEGO 1,20X2,11M</t>
  </si>
  <si>
    <t>18,68</t>
  </si>
  <si>
    <t>70,03</t>
  </si>
  <si>
    <t>1.308,21</t>
  </si>
  <si>
    <t>ELEMENTOS DE MADEIRA/COMPONENTES ESPECIAIS</t>
  </si>
  <si>
    <t>48.022,46</t>
  </si>
  <si>
    <t>PORTAS/BATENTES/FERRAGENS</t>
  </si>
  <si>
    <t>31.746,06</t>
  </si>
  <si>
    <t>05.01.010</t>
  </si>
  <si>
    <t>PM-20 PORTA DE MADEIRA MACHO/FEMEA P/ PINT. BAT. MADEIRA</t>
  </si>
  <si>
    <t>UN</t>
  </si>
  <si>
    <t>623,40</t>
  </si>
  <si>
    <t>2.493,59</t>
  </si>
  <si>
    <t>05.01.029</t>
  </si>
  <si>
    <t>PM-74 PORTA DE SARRAFEADO MACIÇO P/BOXES</t>
  </si>
  <si>
    <t>357,89</t>
  </si>
  <si>
    <t>7.157,87</t>
  </si>
  <si>
    <t>05.01.046</t>
  </si>
  <si>
    <t>PM-70 PORTA DE MADEIRA SARRAFEADA P/ PINT. BAT. MET.</t>
  </si>
  <si>
    <t>5,00</t>
  </si>
  <si>
    <t>604,55</t>
  </si>
  <si>
    <t>3.022,74</t>
  </si>
  <si>
    <t>05.01.047</t>
  </si>
  <si>
    <t>PM-71 PORTA DE MADEIRA SARRAFEADA P/ PINT. BAT. MET.</t>
  </si>
  <si>
    <t>26,00</t>
  </si>
  <si>
    <t>608,37</t>
  </si>
  <si>
    <t>15.817,68</t>
  </si>
  <si>
    <t>05.01.051</t>
  </si>
  <si>
    <t>PM-75 PORTA SARRAFEADO MACICO SANIT. ACESSIVEL BAT. MET.</t>
  </si>
  <si>
    <t>862,57</t>
  </si>
  <si>
    <t>05.01.068</t>
  </si>
  <si>
    <t>PM-80 PORTA PARA HALL DO ELEVADOR BAT. MAD.</t>
  </si>
  <si>
    <t>797,21</t>
  </si>
  <si>
    <t>2.391,62</t>
  </si>
  <si>
    <t>OUTROS COMPONENTES PADRONIZADOS</t>
  </si>
  <si>
    <t>16.276,40</t>
  </si>
  <si>
    <t>05.05.034</t>
  </si>
  <si>
    <t>BS-05 BANCADA PARA COZINHA - GRANITO</t>
  </si>
  <si>
    <t>4,90</t>
  </si>
  <si>
    <t>300,91</t>
  </si>
  <si>
    <t>1.474,44</t>
  </si>
  <si>
    <t>05.05.064</t>
  </si>
  <si>
    <t>PR-08 PRATELEIRA DE GRANITO</t>
  </si>
  <si>
    <t>6,40</t>
  </si>
  <si>
    <t>118,96</t>
  </si>
  <si>
    <t>761,35</t>
  </si>
  <si>
    <t>05.05.067</t>
  </si>
  <si>
    <t>PR-03 PRATELEIRA DE GRANILITE - L=30CM</t>
  </si>
  <si>
    <t>4,40</t>
  </si>
  <si>
    <t>364,99</t>
  </si>
  <si>
    <t>1.605,97</t>
  </si>
  <si>
    <t>05.05.075</t>
  </si>
  <si>
    <t>PR-09 PRATELEIRA EM GRANILITE - L=55CM</t>
  </si>
  <si>
    <t>5,40</t>
  </si>
  <si>
    <t>443,00</t>
  </si>
  <si>
    <t>2.392,22</t>
  </si>
  <si>
    <t>05.05.078</t>
  </si>
  <si>
    <t>GS-03 GUICHE DE SECRETARIA/JANELA DE 2 FOLHAS</t>
  </si>
  <si>
    <t>1.599,98</t>
  </si>
  <si>
    <t>05.05.080</t>
  </si>
  <si>
    <t>ET-05 ESTRADO DE POLIPROPILENO</t>
  </si>
  <si>
    <t>35,32</t>
  </si>
  <si>
    <t>105,97</t>
  </si>
  <si>
    <t>05.05.083</t>
  </si>
  <si>
    <t>BA-07 BALCAO DE DISTRIBUICAO 1,50X0,50M(GRANITO)</t>
  </si>
  <si>
    <t>1.193,53</t>
  </si>
  <si>
    <t>05.05.091</t>
  </si>
  <si>
    <t>CC-01 CUBA INOX (60X50X30 CM) INCL VALV. AMERICANA -</t>
  </si>
  <si>
    <t>2.361,97</t>
  </si>
  <si>
    <t>05.05.093</t>
  </si>
  <si>
    <t>CC-O3 CUBA INOX 50X40X25CM - TORNEIRA PAREDE</t>
  </si>
  <si>
    <t>1.580,80</t>
  </si>
  <si>
    <t>05.05.094</t>
  </si>
  <si>
    <t>CC-04 CUBA DUPLA INOX (102X40X25 CM) INCL VALV. AMERICANA -</t>
  </si>
  <si>
    <t>3.200,17</t>
  </si>
  <si>
    <t>ELEMENTOS METALICOS/COMPONENTES ESPECIAIS</t>
  </si>
  <si>
    <t>171.542,42</t>
  </si>
  <si>
    <t>ESQUADRIAS METALICAS</t>
  </si>
  <si>
    <t>129.553,96</t>
  </si>
  <si>
    <t>06.01.002</t>
  </si>
  <si>
    <t>EF-02 ESQUADRIA DE FERRO 90X120CM</t>
  </si>
  <si>
    <t>420,96</t>
  </si>
  <si>
    <t>841,92</t>
  </si>
  <si>
    <t>06.01.004</t>
  </si>
  <si>
    <t>EF-04 ESQUADRIA DE FERRO 180X60CM</t>
  </si>
  <si>
    <t>401,12</t>
  </si>
  <si>
    <t>4.011,23</t>
  </si>
  <si>
    <t>06.01.005</t>
  </si>
  <si>
    <t>EF-05 ESQUADRIA DE FERRO 180X120CM</t>
  </si>
  <si>
    <t>11,00</t>
  </si>
  <si>
    <t>868,10</t>
  </si>
  <si>
    <t>9.549,09</t>
  </si>
  <si>
    <t>06.01.006</t>
  </si>
  <si>
    <t>EF-06 ESQUADRIA DE FERRO 180X150CM</t>
  </si>
  <si>
    <t>98,00</t>
  </si>
  <si>
    <t>984,53</t>
  </si>
  <si>
    <t>96.483,98</t>
  </si>
  <si>
    <t>06.01.015</t>
  </si>
  <si>
    <t>EF-15 ESQUADRIA DE FERRO / VENTILACAO CRUZADA H=30 A</t>
  </si>
  <si>
    <t>51,16</t>
  </si>
  <si>
    <t>283,38</t>
  </si>
  <si>
    <t>14.497,66</t>
  </si>
  <si>
    <t>06.01.025</t>
  </si>
  <si>
    <t>CAIXILHOS DE FERRO -BASCULANTES</t>
  </si>
  <si>
    <t>12,12</t>
  </si>
  <si>
    <t>344,07</t>
  </si>
  <si>
    <t>4.170,08</t>
  </si>
  <si>
    <t>PORTAS</t>
  </si>
  <si>
    <t>20.674,14</t>
  </si>
  <si>
    <t>06.02.010</t>
  </si>
  <si>
    <t>PF-11 PORTA/JANELA DE FERRO 180X260CM</t>
  </si>
  <si>
    <t>2.723,20</t>
  </si>
  <si>
    <t>13.615,98</t>
  </si>
  <si>
    <t>06.02.015</t>
  </si>
  <si>
    <t>PF-15 PORTA EM CHAPA DE FERRO (L=82 CM)</t>
  </si>
  <si>
    <t>1.121,41</t>
  </si>
  <si>
    <t>06.02.019</t>
  </si>
  <si>
    <t>PF-19 PORTA DE FERRO P/ RESERVATORIO - GALVANIZA</t>
  </si>
  <si>
    <t>1.330,48</t>
  </si>
  <si>
    <t>06.02.043</t>
  </si>
  <si>
    <t>PF-24 PORTA EM CHAPA DE FERRO GALVANIZADO L=82C</t>
  </si>
  <si>
    <t>1.810,66</t>
  </si>
  <si>
    <t>06.02.044</t>
  </si>
  <si>
    <t>PF-25 PORTA EM CHAPA DE FERRO GALVANIZADO L=140</t>
  </si>
  <si>
    <t>2.568,19</t>
  </si>
  <si>
    <t>06.02.087</t>
  </si>
  <si>
    <t>PT-26 PORTA GRADIL ORSOMENTAL GALV A FOGO C/ BA</t>
  </si>
  <si>
    <t>41,00</t>
  </si>
  <si>
    <t>0,00</t>
  </si>
  <si>
    <t>06.02.092</t>
  </si>
  <si>
    <t>ME-02 MONTANTE ESTRUTURAL VERTICAL P/ ESQUADRIA</t>
  </si>
  <si>
    <t>2,90</t>
  </si>
  <si>
    <t>78,42</t>
  </si>
  <si>
    <t>227,42</t>
  </si>
  <si>
    <t>OUTROS ELEMENTOS METALICOS</t>
  </si>
  <si>
    <t>21.314,33</t>
  </si>
  <si>
    <t>06.03.001</t>
  </si>
  <si>
    <t>TI-01 TAMPA DE INSPECAO - ACO</t>
  </si>
  <si>
    <t>295,33</t>
  </si>
  <si>
    <t>1.181,33</t>
  </si>
  <si>
    <t>06.03.009</t>
  </si>
  <si>
    <t>CO-06 CORRIMAO TUBULAR</t>
  </si>
  <si>
    <t>97,60</t>
  </si>
  <si>
    <t>99,08</t>
  </si>
  <si>
    <t>9.670,26</t>
  </si>
  <si>
    <t>06.03.019</t>
  </si>
  <si>
    <t>EM-05 ESCADA MARINHEIRO (GALVANIZADA)</t>
  </si>
  <si>
    <t>8,30</t>
  </si>
  <si>
    <t>309,52</t>
  </si>
  <si>
    <t>2.568,98</t>
  </si>
  <si>
    <t>06.03.020</t>
  </si>
  <si>
    <t>EM-06 ESCADA DE MARINHEIRO C/GUARDA CORPO GAL</t>
  </si>
  <si>
    <t>6,10</t>
  </si>
  <si>
    <t>558,74</t>
  </si>
  <si>
    <t>3.408,33</t>
  </si>
  <si>
    <t>06.03.021</t>
  </si>
  <si>
    <t>CO-13 CORRIMAO TUBULAR INTERMEDIARIO</t>
  </si>
  <si>
    <t>239,21</t>
  </si>
  <si>
    <t>1.530,93</t>
  </si>
  <si>
    <t>06.03.024</t>
  </si>
  <si>
    <t>TP-12 TELA DE PROTECAO REMOVIVEL</t>
  </si>
  <si>
    <t>6,80</t>
  </si>
  <si>
    <t>349,07</t>
  </si>
  <si>
    <t>2.373,69</t>
  </si>
  <si>
    <t>06.03.060</t>
  </si>
  <si>
    <t>BARRA DE APOIO P/DEFICIENTES EM LATAO CROMADO</t>
  </si>
  <si>
    <t>580,81</t>
  </si>
  <si>
    <t>28.368,53</t>
  </si>
  <si>
    <t>8.011,49</t>
  </si>
  <si>
    <t>07.01.026</t>
  </si>
  <si>
    <t>EM TERCAS PARA TELHAS DE CIM-AM/AL/PLAST</t>
  </si>
  <si>
    <t>667,68</t>
  </si>
  <si>
    <t>19.437,52</t>
  </si>
  <si>
    <t>07.03.091</t>
  </si>
  <si>
    <t>TELHA TECNOLOGIA CRFS ONDULADA E=8MM</t>
  </si>
  <si>
    <t>701,07</t>
  </si>
  <si>
    <t>27,73</t>
  </si>
  <si>
    <t>07.04.000</t>
  </si>
  <si>
    <t>PECAS PARA COBERTURA</t>
  </si>
  <si>
    <t>919,52</t>
  </si>
  <si>
    <t>07.04.007</t>
  </si>
  <si>
    <t>CUMEEIRA NORMAL P/ TELHA TECNOLOGIA CRFS ONDULADA</t>
  </si>
  <si>
    <t>36,00</t>
  </si>
  <si>
    <t>25,54</t>
  </si>
  <si>
    <t>INSTALACOES HIDRAULICAS</t>
  </si>
  <si>
    <t>96.731,83</t>
  </si>
  <si>
    <t>REDE DE AGUA FRIA: TUBULACOES</t>
  </si>
  <si>
    <t>2.232,44</t>
  </si>
  <si>
    <t>08.03.002</t>
  </si>
  <si>
    <t>TUBO ACO GALVANIZADO NBR 5580-CL MEDIA, DN 20MM (3/4") - INCL</t>
  </si>
  <si>
    <t>1,50</t>
  </si>
  <si>
    <t>36,46</t>
  </si>
  <si>
    <t>54,69</t>
  </si>
  <si>
    <t>TUBO DE PVC RIGIDO JUNTA SOLDAVEL DN 25MM (3/4") INCL</t>
  </si>
  <si>
    <t>58,00</t>
  </si>
  <si>
    <t>686,16</t>
  </si>
  <si>
    <t>TUBO DE PVC RIGIDO JUNTA SOLDAVEL DN 32MM (1") INCL</t>
  </si>
  <si>
    <t>191,49</t>
  </si>
  <si>
    <t>08.03.018</t>
  </si>
  <si>
    <t>TUBO DE PVC RIGIDO JUNTA SOLDAVEL DN 40MM (1.1/4") INCL</t>
  </si>
  <si>
    <t>34,50</t>
  </si>
  <si>
    <t>679,43</t>
  </si>
  <si>
    <t>08.03.019</t>
  </si>
  <si>
    <t>TUBO DE PVC RIGIDO JUNTA SOLDAVEL DN 50MM (1.1/2") INCL</t>
  </si>
  <si>
    <t>23,26</t>
  </si>
  <si>
    <t>232,61</t>
  </si>
  <si>
    <t>TUBO DE PVC RIGIDO JUNTA SOLDAVEL DN 60MM (2") INCL</t>
  </si>
  <si>
    <t>12,50</t>
  </si>
  <si>
    <t>388,06</t>
  </si>
  <si>
    <t>REDE DE AGUA FRIA: DEMAIS SERVICOS</t>
  </si>
  <si>
    <t>5.415,37</t>
  </si>
  <si>
    <t>08.04.022</t>
  </si>
  <si>
    <t>REGISTRO DE GAVETA COM CANOPLA CROMADA DN 20MM (3/4")</t>
  </si>
  <si>
    <t>7,00</t>
  </si>
  <si>
    <t>68,28</t>
  </si>
  <si>
    <t>477,99</t>
  </si>
  <si>
    <t>08.04.023</t>
  </si>
  <si>
    <t>REGISTRO DE GAVETA COM CANOPLA CROMADA DN 25MM (1")</t>
  </si>
  <si>
    <t>79,78</t>
  </si>
  <si>
    <t>398,89</t>
  </si>
  <si>
    <t>08.04.024</t>
  </si>
  <si>
    <t>REGISTRO DE GAVETA COM CANOPLA CROMADA DN 32MM (1 1/4")</t>
  </si>
  <si>
    <t>109,37</t>
  </si>
  <si>
    <t>2.187,33</t>
  </si>
  <si>
    <t>08.04.032</t>
  </si>
  <si>
    <t>REGISTRO DE PRESSAO C/ CANOPLA CROMADA DN 20MM (3/4")</t>
  </si>
  <si>
    <t>69,23</t>
  </si>
  <si>
    <t>207,68</t>
  </si>
  <si>
    <t>08.04.041</t>
  </si>
  <si>
    <t>VALVULA DE DESCARGA COMUM COM CANOPLA CROMADA LISA</t>
  </si>
  <si>
    <t>107,17</t>
  </si>
  <si>
    <t>2.143,49</t>
  </si>
  <si>
    <t>7.025,39</t>
  </si>
  <si>
    <t>08.07.002</t>
  </si>
  <si>
    <t>TUBO ACO GALVANIZ NBR5580-CL MEDIA, DN65MM (2 1/2")-INCL</t>
  </si>
  <si>
    <t>104,69</t>
  </si>
  <si>
    <t>2.093,79</t>
  </si>
  <si>
    <t>08.07.003</t>
  </si>
  <si>
    <t>TUBO ACO GALVANIZ NBR5580-CL MEDIA, DN80MM (3")-INCL</t>
  </si>
  <si>
    <t>120,28</t>
  </si>
  <si>
    <t>4.931,60</t>
  </si>
  <si>
    <t>10.760,04</t>
  </si>
  <si>
    <t>08.08.003</t>
  </si>
  <si>
    <t>REGISTRO DE GAVETA BRUTO DN 80MM (3")</t>
  </si>
  <si>
    <t>318,53</t>
  </si>
  <si>
    <t>1.592,66</t>
  </si>
  <si>
    <t>08.08.025</t>
  </si>
  <si>
    <t>AH-02 ABRIGO PARA HIDRANTE COMPLETO COM MANGUEIRA DE 1</t>
  </si>
  <si>
    <t>886,64</t>
  </si>
  <si>
    <t>5.319,83</t>
  </si>
  <si>
    <t>08.08.042</t>
  </si>
  <si>
    <t>VALVULA RETENCAO HORIZONTAL DE BRONZE DE 3"</t>
  </si>
  <si>
    <t>256,32</t>
  </si>
  <si>
    <t>512,64</t>
  </si>
  <si>
    <t>08.08.044</t>
  </si>
  <si>
    <t>EXTINTORES MANUAIS DE CO2 CAPACIDADE 4KG</t>
  </si>
  <si>
    <t>318,06</t>
  </si>
  <si>
    <t>636,12</t>
  </si>
  <si>
    <t>08.08.046</t>
  </si>
  <si>
    <t>EXTINTORES MANUAIS PO QUIMICO SECO COM CAPACIDADE DE 4</t>
  </si>
  <si>
    <t>91,89</t>
  </si>
  <si>
    <t>367,57</t>
  </si>
  <si>
    <t>08.08.050</t>
  </si>
  <si>
    <t>EXTINTORES MANUAIS DE AGUA PRESSURIZADA CAP DE 10 L</t>
  </si>
  <si>
    <t>91,56</t>
  </si>
  <si>
    <t>366,25</t>
  </si>
  <si>
    <t>08.08.061</t>
  </si>
  <si>
    <t>PRESSOSTATO (VALVULA DE FLUXO) COM SENSOR DIAFRAGMA.</t>
  </si>
  <si>
    <t>849,78</t>
  </si>
  <si>
    <t>08.08.074</t>
  </si>
  <si>
    <t>CONJ MOTOR-BOMBA (CENTRIFUGA) 2 HP (13900 L/H - 20 MCA)</t>
  </si>
  <si>
    <t>1.115,18</t>
  </si>
  <si>
    <t>REDE DE ESGOTO: TUBULACOES</t>
  </si>
  <si>
    <t>12.670,50</t>
  </si>
  <si>
    <t>08.09.002</t>
  </si>
  <si>
    <t>TUBO DE FERRO FUNDIDO DN 75MM (3") - INCLUSIVE CONEXOES -</t>
  </si>
  <si>
    <t>236,15</t>
  </si>
  <si>
    <t>8.147,34</t>
  </si>
  <si>
    <t>08.09.015</t>
  </si>
  <si>
    <t>TUBO DE PVC RIGIDO JUNTA SOLDAVEL DN 40MM (1.1/2") INCL</t>
  </si>
  <si>
    <t>22,06</t>
  </si>
  <si>
    <t>121,35</t>
  </si>
  <si>
    <t>08.09.016</t>
  </si>
  <si>
    <t>TUBO DE PVC RIGIDO JUNTA ELASTICA DN 50MM (2") INCL</t>
  </si>
  <si>
    <t>58,50</t>
  </si>
  <si>
    <t>25,37</t>
  </si>
  <si>
    <t>1.484,36</t>
  </si>
  <si>
    <t>08.09.017</t>
  </si>
  <si>
    <t>TUBO DE PVC RIGIDO JUNTA ELASTICA DN 75MM (3") INCL</t>
  </si>
  <si>
    <t>45,00</t>
  </si>
  <si>
    <t>29,27</t>
  </si>
  <si>
    <t>1.317,14</t>
  </si>
  <si>
    <t>TUBO DE PVC RIGIDO JUNTA ELASTICA DN 100MM (4") INCL</t>
  </si>
  <si>
    <t>37,50</t>
  </si>
  <si>
    <t>33,18</t>
  </si>
  <si>
    <t>1.244,39</t>
  </si>
  <si>
    <t>TUBO DE PVC RIGIDO JUNTA ELASTICA DN 150MM (6") INCL</t>
  </si>
  <si>
    <t>355,92</t>
  </si>
  <si>
    <t>REDE DE ESGOTO: DEMAIS SERVICOS</t>
  </si>
  <si>
    <t>1.948,88</t>
  </si>
  <si>
    <t>08.10.006</t>
  </si>
  <si>
    <t>CAIXA SIFONADA DE PVC DN 150X150X50MM C/GRELHA METALICA</t>
  </si>
  <si>
    <t>57,06</t>
  </si>
  <si>
    <t>627,63</t>
  </si>
  <si>
    <t>08.10.048</t>
  </si>
  <si>
    <t>RALO SIFONADO DE F.FUNDIDO DN 150 MM C/GRELHA PVC</t>
  </si>
  <si>
    <t>257,05</t>
  </si>
  <si>
    <t>1.285,23</t>
  </si>
  <si>
    <t>08.10.049</t>
  </si>
  <si>
    <t>RALO SECO CONICO PVC DN 100MM C/GRELHA PVC CROMADO</t>
  </si>
  <si>
    <t>REDE DE AGUAS PLUVIAIS: TUBULACOES</t>
  </si>
  <si>
    <t>19.810,92</t>
  </si>
  <si>
    <t>08.11.003</t>
  </si>
  <si>
    <t>TUBO DE FERRO FUNDIDO DN 75MM (3") - INCLUSIVE CONEXOES</t>
  </si>
  <si>
    <t>166,99</t>
  </si>
  <si>
    <t>2.671,87</t>
  </si>
  <si>
    <t>08.11.005</t>
  </si>
  <si>
    <t>TUBO DE FERRO FUNDIDO DN 150MM (6") - INCLUSIVE CONEXOES</t>
  </si>
  <si>
    <t>285,65</t>
  </si>
  <si>
    <t>17.139,05</t>
  </si>
  <si>
    <t>08.12.000</t>
  </si>
  <si>
    <t>REDE DE AGUAS PLUVIAIS: DEMAIS SERVICOS</t>
  </si>
  <si>
    <t>4.326,52</t>
  </si>
  <si>
    <t>87,57</t>
  </si>
  <si>
    <t>534,17</t>
  </si>
  <si>
    <t>08.12.032</t>
  </si>
  <si>
    <t>RUFO EM CHAPA GALVANIZADA N 24 - CORTE 0,25 M</t>
  </si>
  <si>
    <t>70,40</t>
  </si>
  <si>
    <t>24,38</t>
  </si>
  <si>
    <t>1.716,33</t>
  </si>
  <si>
    <t>08.12.033</t>
  </si>
  <si>
    <t>RUFO EM CHAPA GALVANIZADA N 24 - CORTE 0,33 M</t>
  </si>
  <si>
    <t>36,10</t>
  </si>
  <si>
    <t>31,09</t>
  </si>
  <si>
    <t>1.122,32</t>
  </si>
  <si>
    <t>08.12.034</t>
  </si>
  <si>
    <t>RUFO EM CHAPA GALVANIZADA N 24 - CORTE 0,50 M</t>
  </si>
  <si>
    <t>18,10</t>
  </si>
  <si>
    <t>52,69</t>
  </si>
  <si>
    <t>953,70</t>
  </si>
  <si>
    <t>RESERVATORIO: INSTALACOES - TUBULACOES</t>
  </si>
  <si>
    <t>7.137,69</t>
  </si>
  <si>
    <t>08.13.013</t>
  </si>
  <si>
    <t>TUBO ACO GALVANIZ NBR5580-CL MEDIA, DN32MM (1 1/4")-INCL</t>
  </si>
  <si>
    <t>27,50</t>
  </si>
  <si>
    <t>1.653,52</t>
  </si>
  <si>
    <t>08.13.014</t>
  </si>
  <si>
    <t>TUBO ACO GALVANIZ NBR5580-CL MEDIA, DN40MM (1 1/2") - INCL</t>
  </si>
  <si>
    <t>28,00</t>
  </si>
  <si>
    <t>1.875,68</t>
  </si>
  <si>
    <t>08.13.017</t>
  </si>
  <si>
    <t>30,00</t>
  </si>
  <si>
    <t>3.608,49</t>
  </si>
  <si>
    <t>RESERVATORIO: INSTALACOES - DEMAIS SERVICOS</t>
  </si>
  <si>
    <t>894,72</t>
  </si>
  <si>
    <t>REGISTRO DE GAVETA BRUTO DN 32MM (1 1/4")</t>
  </si>
  <si>
    <t>117,52</t>
  </si>
  <si>
    <t>REGISTRO DE GAVETA BRUTO DN 40MM (1.1/2")</t>
  </si>
  <si>
    <t>140,14</t>
  </si>
  <si>
    <t>08.14.008</t>
  </si>
  <si>
    <t>637,07</t>
  </si>
  <si>
    <t>BEBEDOUROS,LAVATORIOS E MICTORIOS PADRONIZADOS</t>
  </si>
  <si>
    <t>14.209,79</t>
  </si>
  <si>
    <t>08.15.013</t>
  </si>
  <si>
    <t>LT-04 LAVATORIO /BEBEDOURO COLETIVO</t>
  </si>
  <si>
    <t>10,80</t>
  </si>
  <si>
    <t>980,38</t>
  </si>
  <si>
    <t>10.588,07</t>
  </si>
  <si>
    <t>08.15.023</t>
  </si>
  <si>
    <t>MT-04 MICTORIO COLETIVO</t>
  </si>
  <si>
    <t>3,60</t>
  </si>
  <si>
    <t>1.006,03</t>
  </si>
  <si>
    <t>3.621,72</t>
  </si>
  <si>
    <t>LOUCAS</t>
  </si>
  <si>
    <t>8.227,95</t>
  </si>
  <si>
    <t>08.16.001</t>
  </si>
  <si>
    <t>BACIA SIFONADA DE LOUCA BRANCA (VDR 6L) C/ ASSENTO</t>
  </si>
  <si>
    <t>182,80</t>
  </si>
  <si>
    <t>3.655,97</t>
  </si>
  <si>
    <t>08.16.010</t>
  </si>
  <si>
    <t>LAVATORIO DE LOUCA BRANCA SEM COLUNA C/ TORNEIRA DE</t>
  </si>
  <si>
    <t>402,32</t>
  </si>
  <si>
    <t>1.206,96</t>
  </si>
  <si>
    <t>08.16.045</t>
  </si>
  <si>
    <t>TANQUE DE LOUCA BRANCA,PEQUENO C/COLUNA</t>
  </si>
  <si>
    <t>404,23</t>
  </si>
  <si>
    <t>808,46</t>
  </si>
  <si>
    <t>08.16.051</t>
  </si>
  <si>
    <t>SABONETEIRA DE LOUCA BRANCA DE 15X15 CM</t>
  </si>
  <si>
    <t>38,87</t>
  </si>
  <si>
    <t>08.16.065</t>
  </si>
  <si>
    <t>PAPELEIRA DE LOUCA BRANCA DE 15X15CM</t>
  </si>
  <si>
    <t>37,98</t>
  </si>
  <si>
    <t>759,52</t>
  </si>
  <si>
    <t>08.16.070</t>
  </si>
  <si>
    <t>CABIDE DE LOUCA BRANCA COM 2 GANCHOS</t>
  </si>
  <si>
    <t>27,49</t>
  </si>
  <si>
    <t>54,97</t>
  </si>
  <si>
    <t>08.16.083</t>
  </si>
  <si>
    <t>VA-01 VARAL/TOALHEIRO</t>
  </si>
  <si>
    <t>216,69</t>
  </si>
  <si>
    <t>433,38</t>
  </si>
  <si>
    <t>08.16.090</t>
  </si>
  <si>
    <t>BR-02 LAVATORIO  PARA SANITARIO ACESSIVEL</t>
  </si>
  <si>
    <t>1.269,81</t>
  </si>
  <si>
    <t>APARELHOS E METAIS</t>
  </si>
  <si>
    <t>2.071,62</t>
  </si>
  <si>
    <t>08.17.040</t>
  </si>
  <si>
    <t>CHUVEIRO ELETRICO DE 220V/5400W</t>
  </si>
  <si>
    <t>157,35</t>
  </si>
  <si>
    <t>08.17.043</t>
  </si>
  <si>
    <t>AQUECEDOR ELETRICO DE PASSAGEM COM RESISTENCIA</t>
  </si>
  <si>
    <t>493,21</t>
  </si>
  <si>
    <t>08.17.058</t>
  </si>
  <si>
    <t>FT-02 FILTRO PARA AGUA POTAVEL</t>
  </si>
  <si>
    <t>335,58</t>
  </si>
  <si>
    <t>1.006,74</t>
  </si>
  <si>
    <t>08.17.080</t>
  </si>
  <si>
    <t>TORNEIRA DE LAVAGEM COM CANOPLA DE 1/2"</t>
  </si>
  <si>
    <t>9,00</t>
  </si>
  <si>
    <t>46,03</t>
  </si>
  <si>
    <t>414,31</t>
  </si>
  <si>
    <t>INSTALACOES ELETRICAS</t>
  </si>
  <si>
    <t>102.493,98</t>
  </si>
  <si>
    <t>09.05.000</t>
  </si>
  <si>
    <t>REDE DE BAIXA TENSAO: DUTO/QUADROS PARCIAIS</t>
  </si>
  <si>
    <t>8.331,17</t>
  </si>
  <si>
    <t>09.05.002</t>
  </si>
  <si>
    <t>ELETROD ACO GALV QUENTE (NBR 5624) 20 MM (3/4") - INCL</t>
  </si>
  <si>
    <t>24,66</t>
  </si>
  <si>
    <t>641,25</t>
  </si>
  <si>
    <t>09.05.045</t>
  </si>
  <si>
    <t>QUADRO DISTRIBUICAO, DISJ. GERAL 50A P/ 10 A 12 DISJS.</t>
  </si>
  <si>
    <t>156,58</t>
  </si>
  <si>
    <t>469,74</t>
  </si>
  <si>
    <t>09.05.047</t>
  </si>
  <si>
    <t>QUADRO DISTRIBUICAO, DISJ. GERAL 60A P/ 14 A 20 DISJS.</t>
  </si>
  <si>
    <t>216,73</t>
  </si>
  <si>
    <t>433,46</t>
  </si>
  <si>
    <t>09.05.051</t>
  </si>
  <si>
    <t>QUADRO DISTRIBUICAO, DISJ. GERAL 80A P/ 22 A 26 DISJS.</t>
  </si>
  <si>
    <t>308,44</t>
  </si>
  <si>
    <t>09.05.054</t>
  </si>
  <si>
    <t>QUADRO DISTRIBUICAO, DISJ. GERAL 100A P/ 28 A 42 DISJS.</t>
  </si>
  <si>
    <t>568,31</t>
  </si>
  <si>
    <t>1.704,93</t>
  </si>
  <si>
    <t>09.05.069</t>
  </si>
  <si>
    <t>INTERRUPTOR TIPO AUTOMÁTICO DE BÓIA</t>
  </si>
  <si>
    <t>58,80</t>
  </si>
  <si>
    <t>117,59</t>
  </si>
  <si>
    <t>09.05.070</t>
  </si>
  <si>
    <t>DISJUNTOR BIPOLAR TERMOMAGNETICO 2X10A A 2X50A</t>
  </si>
  <si>
    <t>49,00</t>
  </si>
  <si>
    <t>42,99</t>
  </si>
  <si>
    <t>2.106,53</t>
  </si>
  <si>
    <t>09.05.073</t>
  </si>
  <si>
    <t>DISJUNTOR UNIPOLAR TERMOMAGNETICO 1X10A A 1X30A</t>
  </si>
  <si>
    <t>35,00</t>
  </si>
  <si>
    <t>11,32</t>
  </si>
  <si>
    <t>396,05</t>
  </si>
  <si>
    <t>09.05.074</t>
  </si>
  <si>
    <t>DISJUNTOR TRIPOLAR TERMOMAGNETICO 3X10A A 3X50A</t>
  </si>
  <si>
    <t>55,66</t>
  </si>
  <si>
    <t>09.05.075</t>
  </si>
  <si>
    <t>DISJUNTOR TRIPOLAR TERMOMAGNETICO 3X60A A 3X100A</t>
  </si>
  <si>
    <t>09.05.086</t>
  </si>
  <si>
    <t>QUADRO COMANDO PARA BOMBA DE INCENDIO TRIFASICO DE 2</t>
  </si>
  <si>
    <t>338,41</t>
  </si>
  <si>
    <t>09.05.092</t>
  </si>
  <si>
    <t>INTERRUPTOR AUTOMATICO DIFERENCIAL (DISPOSITIVO DR)</t>
  </si>
  <si>
    <t>192,36</t>
  </si>
  <si>
    <t>577,07</t>
  </si>
  <si>
    <t>09.05.093</t>
  </si>
  <si>
    <t>223,59</t>
  </si>
  <si>
    <t>1.117,94</t>
  </si>
  <si>
    <t>09.06.000</t>
  </si>
  <si>
    <t>REDE DE BAIXA TENSAO: CAIXAS DE PASSAGEM</t>
  </si>
  <si>
    <t>381,83</t>
  </si>
  <si>
    <t>09.06.002</t>
  </si>
  <si>
    <t>CAIXA DE PASSAGEM ESTAMPADA COM TAMPA PLASTICA DE 4"X4"</t>
  </si>
  <si>
    <t>13,00</t>
  </si>
  <si>
    <t>17,92</t>
  </si>
  <si>
    <t>232,94</t>
  </si>
  <si>
    <t>09.06.012</t>
  </si>
  <si>
    <t>CAIXA DE PASSAGEM CHAPA TAMPA PARAFUSADA DE 30X30X12</t>
  </si>
  <si>
    <t>46,55</t>
  </si>
  <si>
    <t>09.06.047</t>
  </si>
  <si>
    <t>QUADRO EM CHAPA COM PORTA E FECHADURA (TELEBRAS) DE</t>
  </si>
  <si>
    <t>102,34</t>
  </si>
  <si>
    <t>09.07.000</t>
  </si>
  <si>
    <t>REDE DE BAIXA TENSAO: ENFIACAO</t>
  </si>
  <si>
    <t>319,82</t>
  </si>
  <si>
    <t>09.07.004</t>
  </si>
  <si>
    <t>FIO DE 2,50 MM2 - 750 V DE ISOLACAO</t>
  </si>
  <si>
    <t>156,00</t>
  </si>
  <si>
    <t>09.08.000</t>
  </si>
  <si>
    <t>PONTOS DE: INTERRUPTORES E TOMADAS</t>
  </si>
  <si>
    <t>13.028,74</t>
  </si>
  <si>
    <t>09.08.055</t>
  </si>
  <si>
    <t>BOTOEIRA PARA ACIONAMENTO DA BOMBA DE INCENDIO</t>
  </si>
  <si>
    <t>227,18</t>
  </si>
  <si>
    <t>454,36</t>
  </si>
  <si>
    <t>09.08.058</t>
  </si>
  <si>
    <t>INTERRUPTOR DE 1 TECLA SIMPLES CAIXA 4"X2"-ELETR PVC</t>
  </si>
  <si>
    <t>67,43</t>
  </si>
  <si>
    <t>202,30</t>
  </si>
  <si>
    <t>09.08.067</t>
  </si>
  <si>
    <t>INTERRUPTOR 1 TECLA BIPOL SIMPL CAIXA 4"X2"-ELETR PVC</t>
  </si>
  <si>
    <t>74,89</t>
  </si>
  <si>
    <t>1.198,20</t>
  </si>
  <si>
    <t>09.08.069</t>
  </si>
  <si>
    <t>2 INTERRUPTORES 1 TECLA BIPOL SIMPL CAIXA 4"X4"-ELETR PVC</t>
  </si>
  <si>
    <t>121,59</t>
  </si>
  <si>
    <t>243,18</t>
  </si>
  <si>
    <t>09.08.070</t>
  </si>
  <si>
    <t>3 INTERRUPTORES DE 1 TECLA BIPOLAR EM CAIXA</t>
  </si>
  <si>
    <t>136,53</t>
  </si>
  <si>
    <t>273,07</t>
  </si>
  <si>
    <t>09.08.075</t>
  </si>
  <si>
    <t>INTERRUPTOR 1 TECLA SIMPLES/TOMADA 2P+T UNIV CAIXA</t>
  </si>
  <si>
    <t>70,83</t>
  </si>
  <si>
    <t>212,49</t>
  </si>
  <si>
    <t>09.08.077</t>
  </si>
  <si>
    <t>TOMADA SIMPLES DE EMBUTIR DE 110/220V USO</t>
  </si>
  <si>
    <t>68,14</t>
  </si>
  <si>
    <t>4.088,54</t>
  </si>
  <si>
    <t>09.08.078</t>
  </si>
  <si>
    <t>TOMADA BIFASICA DE 220V APARELHOS FIXOS-ELETRODUTO DE</t>
  </si>
  <si>
    <t>76,04</t>
  </si>
  <si>
    <t>380,21</t>
  </si>
  <si>
    <t>09.08.079</t>
  </si>
  <si>
    <t>TOMADA 2P+T PADRAO NBR 14136 CORRENTE 10A-250V-ELETR.</t>
  </si>
  <si>
    <t>77,22</t>
  </si>
  <si>
    <t>694,99</t>
  </si>
  <si>
    <t>09.08.080</t>
  </si>
  <si>
    <t>TOMADA DE PISO 2P+T PADRAO NBR 14136 CORRENTE</t>
  </si>
  <si>
    <t>99,83</t>
  </si>
  <si>
    <t>399,30</t>
  </si>
  <si>
    <t>09.08.081</t>
  </si>
  <si>
    <t>PONTO SECO PARA TELEFONE-ELETRODUTO DE PVC</t>
  </si>
  <si>
    <t>61,70</t>
  </si>
  <si>
    <t>493,59</t>
  </si>
  <si>
    <t>09.08.082</t>
  </si>
  <si>
    <t>TOMADA DE PISO PARA TEL/LOGICA - ELETRODUTO DE PVC</t>
  </si>
  <si>
    <t>101,90</t>
  </si>
  <si>
    <t>407,61</t>
  </si>
  <si>
    <t>09.08.083</t>
  </si>
  <si>
    <t>BOTAO PARA CIGARRA - ELETRODUTO DE PVC</t>
  </si>
  <si>
    <t>68,11</t>
  </si>
  <si>
    <t>408,64</t>
  </si>
  <si>
    <t>09.08.084</t>
  </si>
  <si>
    <t>CIGARRA PARA CHAMADA DE AULA - ELETRODUTO DE PVC</t>
  </si>
  <si>
    <t>104,39</t>
  </si>
  <si>
    <t>626,33</t>
  </si>
  <si>
    <t>09.08.085</t>
  </si>
  <si>
    <t>PONTO SECO P/INSTALACAO DE SOM/TV/ALARME/LOGICA -</t>
  </si>
  <si>
    <t>2.776,46</t>
  </si>
  <si>
    <t>09.08.086</t>
  </si>
  <si>
    <t>ACIONADOR DO ALARME DE INCENDIO</t>
  </si>
  <si>
    <t>115,97</t>
  </si>
  <si>
    <t>09.08.087</t>
  </si>
  <si>
    <t>SIRENE PARA ALARME DE EMERGENCIA- ELETRODUTO DE PVC</t>
  </si>
  <si>
    <t>53,52</t>
  </si>
  <si>
    <t>09.09.000</t>
  </si>
  <si>
    <t>LUMINARIAS INTERNAS</t>
  </si>
  <si>
    <t>33.179,29</t>
  </si>
  <si>
    <t>09.09.034</t>
  </si>
  <si>
    <t>IL-42 LUMINARIA C/ DIFUSOR P/ LAMPADA FLUOR (2X32W)</t>
  </si>
  <si>
    <t>138,68</t>
  </si>
  <si>
    <t>1.802,85</t>
  </si>
  <si>
    <t>09.09.044</t>
  </si>
  <si>
    <t>IL-05 ARANDELA BLINDADA</t>
  </si>
  <si>
    <t>189,54</t>
  </si>
  <si>
    <t>947,72</t>
  </si>
  <si>
    <t>09.09.046</t>
  </si>
  <si>
    <t>IL-59 ILUMINAÇÃO P/PASSAGEM COBERTA E CIRCULAÇÕES -</t>
  </si>
  <si>
    <t>83,32</t>
  </si>
  <si>
    <t>166,64</t>
  </si>
  <si>
    <t>09.09.050</t>
  </si>
  <si>
    <t>IL-28 ILUMINACAO AUTONOMA DE EMERGENCIA</t>
  </si>
  <si>
    <t>34,00</t>
  </si>
  <si>
    <t>153,24</t>
  </si>
  <si>
    <t>5.210,02</t>
  </si>
  <si>
    <t>09.09.051</t>
  </si>
  <si>
    <t>IL-44 LUMINARIA PARA LAMPADA FLUORESCENTE (1X32W)</t>
  </si>
  <si>
    <t>84,71</t>
  </si>
  <si>
    <t>762,41</t>
  </si>
  <si>
    <t>09.09.052</t>
  </si>
  <si>
    <t>IL-45 LUMINARIA PARA LAMPADA FLUORESCENTE (2X32W)</t>
  </si>
  <si>
    <t>208,00</t>
  </si>
  <si>
    <t>116,78</t>
  </si>
  <si>
    <t>24.289,67</t>
  </si>
  <si>
    <t>09.10.000</t>
  </si>
  <si>
    <t>CENTRO DE LUZ</t>
  </si>
  <si>
    <t>31.860,69</t>
  </si>
  <si>
    <t>09.10.003</t>
  </si>
  <si>
    <t>CENTRO DE LUZ EM CAIXA FM ELETRODUTO DE PVC</t>
  </si>
  <si>
    <t>271,00</t>
  </si>
  <si>
    <t>117,57</t>
  </si>
  <si>
    <t>09.11.000</t>
  </si>
  <si>
    <t>ILUMINACAO EXTERNA</t>
  </si>
  <si>
    <t>178,88</t>
  </si>
  <si>
    <t>09.11.035</t>
  </si>
  <si>
    <t>IL-06 LUZ DE OBSTACULO COM LAMPADA DE 60W</t>
  </si>
  <si>
    <t>09.13.000</t>
  </si>
  <si>
    <t>PARA RAIOS</t>
  </si>
  <si>
    <t>15.213,55</t>
  </si>
  <si>
    <t>09.13.016</t>
  </si>
  <si>
    <t>BARRA CHATA ALUMUNIO (1/2"X1/4") - CAPTOR P/ PARA RAIOS</t>
  </si>
  <si>
    <t>209,00</t>
  </si>
  <si>
    <t>26,12</t>
  </si>
  <si>
    <t>5.458,90</t>
  </si>
  <si>
    <t>09.13.019</t>
  </si>
  <si>
    <t>BARRA CHATA ALUMINIO (1/2"X1/8") - DESCIDA P/ PARA RAIOS</t>
  </si>
  <si>
    <t>16,02</t>
  </si>
  <si>
    <t>544,66</t>
  </si>
  <si>
    <t>09.13.020</t>
  </si>
  <si>
    <t>CABO DE COBRE NU DE 35 MM2 - COM SUPORTES DE FIXACAO</t>
  </si>
  <si>
    <t>14,00</t>
  </si>
  <si>
    <t>54,05</t>
  </si>
  <si>
    <t>756,68</t>
  </si>
  <si>
    <t>09.13.023</t>
  </si>
  <si>
    <t>CABO DE COBRE NU DE 50 MM2 - SOB A TERRA</t>
  </si>
  <si>
    <t>35,96</t>
  </si>
  <si>
    <t>5.034,61</t>
  </si>
  <si>
    <t>09.13.027</t>
  </si>
  <si>
    <t>TERRA SIMPLES - 1 HASTE</t>
  </si>
  <si>
    <t>UN.</t>
  </si>
  <si>
    <t>208,10</t>
  </si>
  <si>
    <t>2.081,01</t>
  </si>
  <si>
    <t>09.13.033</t>
  </si>
  <si>
    <t>CONEXAO EXOTERMICA CABO/HASTE</t>
  </si>
  <si>
    <t>37,30</t>
  </si>
  <si>
    <t>373,02</t>
  </si>
  <si>
    <t>09.13.034</t>
  </si>
  <si>
    <t>CONEXAO EXOTERMICA EM ESTRUTURA METALICA</t>
  </si>
  <si>
    <t>34,45</t>
  </si>
  <si>
    <t>964,68</t>
  </si>
  <si>
    <t>IMPERMEABILIZACOES / JUNTAS DE DILATACAO</t>
  </si>
  <si>
    <t>16.233,98</t>
  </si>
  <si>
    <t>11.02.000</t>
  </si>
  <si>
    <t>IMPERMEABILIZACOES: LAJES, CALHAS, MARQUISES</t>
  </si>
  <si>
    <t>4.713,01</t>
  </si>
  <si>
    <t>11.02.026</t>
  </si>
  <si>
    <t>IMPERM C/ EMULSAO ACRILICA ESTRUT C/ VEU DE POLIESTER-6</t>
  </si>
  <si>
    <t>150,48</t>
  </si>
  <si>
    <t>31,32</t>
  </si>
  <si>
    <t>11.03.000</t>
  </si>
  <si>
    <t>IMPERMEABILIZACOES: RESERVATORIOS D'AGUA</t>
  </si>
  <si>
    <t>873,46</t>
  </si>
  <si>
    <t>11.03.003</t>
  </si>
  <si>
    <t>IMPERMEABILIZACAO ARGAMASA POLIMERICA P/ RESEVATORIO -</t>
  </si>
  <si>
    <t>65,63</t>
  </si>
  <si>
    <t>12,59</t>
  </si>
  <si>
    <t>826,52</t>
  </si>
  <si>
    <t>11.03.010</t>
  </si>
  <si>
    <t>COM TINTA BETUMINOSA (APLICACAO EXTERNA)</t>
  </si>
  <si>
    <t>5,80</t>
  </si>
  <si>
    <t>46,94</t>
  </si>
  <si>
    <t>11.04.000</t>
  </si>
  <si>
    <t>JUNTAS DE DILATACAO</t>
  </si>
  <si>
    <t>10.647,50</t>
  </si>
  <si>
    <t>11.04.004</t>
  </si>
  <si>
    <t>JUNTAS DE DILATACAO/MASTIQUE ELASTICO OU POLIURETANO</t>
  </si>
  <si>
    <t>C3</t>
  </si>
  <si>
    <t>35.720,00</t>
  </si>
  <si>
    <t>0,12</t>
  </si>
  <si>
    <t>4.438,21</t>
  </si>
  <si>
    <t>11.04.022</t>
  </si>
  <si>
    <t>JUNTA ELASTICA ESTRUTURAL NEOPRENE (REF 2027M)</t>
  </si>
  <si>
    <t>61,20</t>
  </si>
  <si>
    <t>101,46</t>
  </si>
  <si>
    <t>6.209,29</t>
  </si>
  <si>
    <t>REVESTIMENTOS: TETO E PAREDE</t>
  </si>
  <si>
    <t>91.727,62</t>
  </si>
  <si>
    <t>12.01.000</t>
  </si>
  <si>
    <t>REVESTIMENTO DE TETO</t>
  </si>
  <si>
    <t>51.540,20</t>
  </si>
  <si>
    <t>CHAPISCO</t>
  </si>
  <si>
    <t>1.928,07</t>
  </si>
  <si>
    <t>5,95</t>
  </si>
  <si>
    <t>11.464,79</t>
  </si>
  <si>
    <t>12.01.006</t>
  </si>
  <si>
    <t>EMBOCO DESEMPENADO</t>
  </si>
  <si>
    <t>20,79</t>
  </si>
  <si>
    <t>40.075,42</t>
  </si>
  <si>
    <t>12.02.000</t>
  </si>
  <si>
    <t>REVESTIMENTO DE PAREDES INTERNAS</t>
  </si>
  <si>
    <t>38.007,67</t>
  </si>
  <si>
    <t>12.02.001</t>
  </si>
  <si>
    <t>281,49</t>
  </si>
  <si>
    <t>1.673,81</t>
  </si>
  <si>
    <t>12.02.005</t>
  </si>
  <si>
    <t>EMBOCO</t>
  </si>
  <si>
    <t>17,17</t>
  </si>
  <si>
    <t>4.834,06</t>
  </si>
  <si>
    <t>12.02.009</t>
  </si>
  <si>
    <t>REVESTIMENTO COM GESSO</t>
  </si>
  <si>
    <t>1.834,57</t>
  </si>
  <si>
    <t>10,54</t>
  </si>
  <si>
    <t>19.342,79</t>
  </si>
  <si>
    <t>12.02.037</t>
  </si>
  <si>
    <t>REVESTIMENTO COM AZULEJOS LISOS, BRANCO BRILHANTE</t>
  </si>
  <si>
    <t>42,93</t>
  </si>
  <si>
    <t>12.083,91</t>
  </si>
  <si>
    <t>12.02.038</t>
  </si>
  <si>
    <t>PERFIL SEXTAVADO EM ALUMINIO PARA AZULEJO</t>
  </si>
  <si>
    <t>4,20</t>
  </si>
  <si>
    <t>17,40</t>
  </si>
  <si>
    <t>73,10</t>
  </si>
  <si>
    <t>12.04.000</t>
  </si>
  <si>
    <t>REVESTIMENTO DE PAREDES EXTERNAS</t>
  </si>
  <si>
    <t>2.179,75</t>
  </si>
  <si>
    <t>12.04.001</t>
  </si>
  <si>
    <t>61,34</t>
  </si>
  <si>
    <t>364,74</t>
  </si>
  <si>
    <t>12.04.005</t>
  </si>
  <si>
    <t>1.053,40</t>
  </si>
  <si>
    <t>12.04.007</t>
  </si>
  <si>
    <t>REBOCO</t>
  </si>
  <si>
    <t>12,42</t>
  </si>
  <si>
    <t>761,61</t>
  </si>
  <si>
    <t>PISOS INTERNOS / RODAPES / PEITORIS</t>
  </si>
  <si>
    <t>219.684,24</t>
  </si>
  <si>
    <t>13.01.000</t>
  </si>
  <si>
    <t>LASTRO PARA PISOS E ENCHIMENTO DE REBAIXOS DE LAJES</t>
  </si>
  <si>
    <t>48.874,34</t>
  </si>
  <si>
    <t>13.01.004</t>
  </si>
  <si>
    <t>LASTRO DE CONCRETO C/ HIDROFUGO E=5CM</t>
  </si>
  <si>
    <t>635,35</t>
  </si>
  <si>
    <t>20,90</t>
  </si>
  <si>
    <t>13.279,21</t>
  </si>
  <si>
    <t>13.01.006</t>
  </si>
  <si>
    <t>LASTRO DE PEDRA BRITADA - 5CM</t>
  </si>
  <si>
    <t>3.208,44</t>
  </si>
  <si>
    <t>13.01.015</t>
  </si>
  <si>
    <t>ARGAMASSA DE REGULARIZACAO CIM/AREIA 1:3 ESP=2,50CM</t>
  </si>
  <si>
    <t>1.838,39</t>
  </si>
  <si>
    <t>17,62</t>
  </si>
  <si>
    <t>32.386,69</t>
  </si>
  <si>
    <t>13.02.000</t>
  </si>
  <si>
    <t>REVESTIMENTO DE PISOS</t>
  </si>
  <si>
    <t>107.418,06</t>
  </si>
  <si>
    <t>13.02.005</t>
  </si>
  <si>
    <t>CIMENTADO DESEMPENADO ALISADO E=3,50CM INCL ARG REG</t>
  </si>
  <si>
    <t>7,77</t>
  </si>
  <si>
    <t>31,99</t>
  </si>
  <si>
    <t>248,53</t>
  </si>
  <si>
    <t>13.02.019</t>
  </si>
  <si>
    <t>LADRILHO HIDRAULICO 25X25 E=2CM - PISO TATIL DE ALERTA</t>
  </si>
  <si>
    <t>8,76</t>
  </si>
  <si>
    <t>84,29</t>
  </si>
  <si>
    <t>738,34</t>
  </si>
  <si>
    <t>13.02.026</t>
  </si>
  <si>
    <t>CERAMICA ESMALTADA ANTIDERRAPANTE 30X30CM A 45X45CM PEI</t>
  </si>
  <si>
    <t>99,52</t>
  </si>
  <si>
    <t>41,81</t>
  </si>
  <si>
    <t>4.160,94</t>
  </si>
  <si>
    <t>13.02.032</t>
  </si>
  <si>
    <t>FAIXA ANTIDERRAPANTE A BASE DE RES.E AREIA QUARTZOSA</t>
  </si>
  <si>
    <t>301,50</t>
  </si>
  <si>
    <t>2.341,34</t>
  </si>
  <si>
    <t>1.742,87</t>
  </si>
  <si>
    <t>50,27</t>
  </si>
  <si>
    <t>87.610,59</t>
  </si>
  <si>
    <t>13.02.052</t>
  </si>
  <si>
    <t>TRATAMENTO SELADOR PARA GRANILITE - BASE AGUA</t>
  </si>
  <si>
    <t>1.949,41</t>
  </si>
  <si>
    <t>6,32</t>
  </si>
  <si>
    <t>12.318,32</t>
  </si>
  <si>
    <t>13.04.000</t>
  </si>
  <si>
    <t>REVESTIMENTO DE DEGRAUS</t>
  </si>
  <si>
    <t>19.364,86</t>
  </si>
  <si>
    <t>13.04.026</t>
  </si>
  <si>
    <t>DEGRAUS DE GRANILITE MOLDADOS NO LOCAL</t>
  </si>
  <si>
    <t>64,23</t>
  </si>
  <si>
    <t>13.05.000</t>
  </si>
  <si>
    <t>REVESTIMENTO DE RODAPES</t>
  </si>
  <si>
    <t>27.872,93</t>
  </si>
  <si>
    <t>13.05.002</t>
  </si>
  <si>
    <t>RODAPES DE ARGAM CIMENTO E AREIA 1:3 COM ALTURA DE 7 CM</t>
  </si>
  <si>
    <t>10,70</t>
  </si>
  <si>
    <t>15,37</t>
  </si>
  <si>
    <t>164,48</t>
  </si>
  <si>
    <t>13.05.021</t>
  </si>
  <si>
    <t>RODAPE DE GRANILITE SIMPLES DE 7-CM</t>
  </si>
  <si>
    <t>955,80</t>
  </si>
  <si>
    <t>25,82</t>
  </si>
  <si>
    <t>24.676,25</t>
  </si>
  <si>
    <t>13.05.025</t>
  </si>
  <si>
    <t>56,40</t>
  </si>
  <si>
    <t>21,69</t>
  </si>
  <si>
    <t>1.223,34</t>
  </si>
  <si>
    <t>13.05.078</t>
  </si>
  <si>
    <t>RODAPE CERAMICA ANTIDERRAPANTE (TP MONOQUEIMA) DE 8CM</t>
  </si>
  <si>
    <t>100,60</t>
  </si>
  <si>
    <t>17,98</t>
  </si>
  <si>
    <t>1.808,86</t>
  </si>
  <si>
    <t>13.06.000</t>
  </si>
  <si>
    <t>REVESTIMENTO DE SOLEIRAS</t>
  </si>
  <si>
    <t>1.812,12</t>
  </si>
  <si>
    <t>13.06.076</t>
  </si>
  <si>
    <t>SO-16 SOLEIRA EM GRANILITE L=15,5CM DESNIVEL 1,5CM</t>
  </si>
  <si>
    <t>29,40</t>
  </si>
  <si>
    <t>61,64</t>
  </si>
  <si>
    <t>13.06.079</t>
  </si>
  <si>
    <t>SO-19 SOLEIRA EM CIMENTADO L=22CM DESNIVEL 2 A 5 CM</t>
  </si>
  <si>
    <t>1,80</t>
  </si>
  <si>
    <t>13.07.000</t>
  </si>
  <si>
    <t>REVESTIMENTO DE PEITORIS</t>
  </si>
  <si>
    <t>14.341,93</t>
  </si>
  <si>
    <t>13.07.002</t>
  </si>
  <si>
    <t>PE-02 PEITORIL</t>
  </si>
  <si>
    <t>347,60</t>
  </si>
  <si>
    <t>41,26</t>
  </si>
  <si>
    <t>20.885,58</t>
  </si>
  <si>
    <t>14.01.000</t>
  </si>
  <si>
    <t>19.787,14</t>
  </si>
  <si>
    <t>14.01.002</t>
  </si>
  <si>
    <t>VIDRO LISO COMUM INCOLOR DE 3MM</t>
  </si>
  <si>
    <t>379,01</t>
  </si>
  <si>
    <t>50,73</t>
  </si>
  <si>
    <t>19.226,99</t>
  </si>
  <si>
    <t>14.01.035</t>
  </si>
  <si>
    <t>VIDRO IMPRESSO INCOLOR (E=4MM)</t>
  </si>
  <si>
    <t>10,34</t>
  </si>
  <si>
    <t>54,17</t>
  </si>
  <si>
    <t>560,15</t>
  </si>
  <si>
    <t>14.02.000</t>
  </si>
  <si>
    <t>ESPELHOS</t>
  </si>
  <si>
    <t>1.098,44</t>
  </si>
  <si>
    <t>14.02.001</t>
  </si>
  <si>
    <t>EP-01 ESPELHO</t>
  </si>
  <si>
    <t>183,07</t>
  </si>
  <si>
    <t>136.345,22</t>
  </si>
  <si>
    <t>15.02.000</t>
  </si>
  <si>
    <t>FORROS / PAREDES INTERNAS</t>
  </si>
  <si>
    <t>56.940,72</t>
  </si>
  <si>
    <t>15.02.005</t>
  </si>
  <si>
    <t>LATEX</t>
  </si>
  <si>
    <t>12,40</t>
  </si>
  <si>
    <t>23.904,93</t>
  </si>
  <si>
    <t>15.02.019</t>
  </si>
  <si>
    <t>ESMALTE</t>
  </si>
  <si>
    <t>14,18</t>
  </si>
  <si>
    <t>26.018,33</t>
  </si>
  <si>
    <t>15.02.060</t>
  </si>
  <si>
    <t>FUNDO PREPARADOR PARA REVESTIMENTO COM GESSO</t>
  </si>
  <si>
    <t>3,83</t>
  </si>
  <si>
    <t>7.017,46</t>
  </si>
  <si>
    <t>15.03.000</t>
  </si>
  <si>
    <t>ESQUADRIAS</t>
  </si>
  <si>
    <t>20.407,69</t>
  </si>
  <si>
    <t>15.03.007</t>
  </si>
  <si>
    <t>ESMALTE COM MASSA CORRIDA EM ESQUADRIAS DE MADEIRA</t>
  </si>
  <si>
    <t>257,31</t>
  </si>
  <si>
    <t>21,40</t>
  </si>
  <si>
    <t>5.505,82</t>
  </si>
  <si>
    <t>ESMALTE EM ESQUADRIAS DE FERRO</t>
  </si>
  <si>
    <t>421,05</t>
  </si>
  <si>
    <t>14,29</t>
  </si>
  <si>
    <t>6.016,28</t>
  </si>
  <si>
    <t>15.03.060</t>
  </si>
  <si>
    <t>FACE EXTERNA DE CALHAS/CONDUTORES COM TINTA SINTETICA</t>
  </si>
  <si>
    <t>207,83</t>
  </si>
  <si>
    <t>6,59</t>
  </si>
  <si>
    <t>1.368,61</t>
  </si>
  <si>
    <t>15.03.061</t>
  </si>
  <si>
    <t>FACE INTERNA DE CALHAS COM TINTA BETUMINOSA</t>
  </si>
  <si>
    <t>3,81</t>
  </si>
  <si>
    <t>23,22</t>
  </si>
  <si>
    <t>15.03.070</t>
  </si>
  <si>
    <t>SINALIZACAO. LETRAS,NUMEROS E SIMBOLOS</t>
  </si>
  <si>
    <t>25,00</t>
  </si>
  <si>
    <t>194,66</t>
  </si>
  <si>
    <t>4.866,61</t>
  </si>
  <si>
    <t>15.03.071</t>
  </si>
  <si>
    <t>SINALIZACAO:PICTOGRAMAS</t>
  </si>
  <si>
    <t>218,93</t>
  </si>
  <si>
    <t>2.627,14</t>
  </si>
  <si>
    <t>15.04.000</t>
  </si>
  <si>
    <t>EXTERNA</t>
  </si>
  <si>
    <t>58.996,81</t>
  </si>
  <si>
    <t>15.04.006</t>
  </si>
  <si>
    <t>TINTA ACRILICA</t>
  </si>
  <si>
    <t>12,98</t>
  </si>
  <si>
    <t>796,45</t>
  </si>
  <si>
    <t>15.04.009</t>
  </si>
  <si>
    <t>TRATAMENTO DE CONCRETO COM ESTUQUE E LIXAMENTO</t>
  </si>
  <si>
    <t>1.417,22</t>
  </si>
  <si>
    <t>17,72</t>
  </si>
  <si>
    <t>25.117,92</t>
  </si>
  <si>
    <t>15.04.010</t>
  </si>
  <si>
    <t>VERNIZ ACRILICO</t>
  </si>
  <si>
    <t>11,54</t>
  </si>
  <si>
    <t>16.351,18</t>
  </si>
  <si>
    <t>15.04.013</t>
  </si>
  <si>
    <t>HIDROFUGO A BASE DE SILICONE</t>
  </si>
  <si>
    <t>1.007,73</t>
  </si>
  <si>
    <t>14,75</t>
  </si>
  <si>
    <t>14.864,27</t>
  </si>
  <si>
    <t>15.04.070</t>
  </si>
  <si>
    <t>SINALIZACAO: LOGOTIPO RESERVATORIO SUPERIOR</t>
  </si>
  <si>
    <t>1.867,00</t>
  </si>
  <si>
    <t>SERVICOS COMPLEMENTARES</t>
  </si>
  <si>
    <t>77.501,53</t>
  </si>
  <si>
    <t>16.06.000</t>
  </si>
  <si>
    <t>COMPLEMENTOS EXTERNOS/CANTEIRO DE OBRA/ALAMBRADO</t>
  </si>
  <si>
    <t>2.123,46</t>
  </si>
  <si>
    <t>16.06.087</t>
  </si>
  <si>
    <t>INSTALACAO DE FAIXAS DE PROTECAO (FP-03/FP-04) POR REGUA</t>
  </si>
  <si>
    <t>152,00</t>
  </si>
  <si>
    <t>4,05</t>
  </si>
  <si>
    <t>615,14</t>
  </si>
  <si>
    <t>16.06.088</t>
  </si>
  <si>
    <t>INSTALACAO DE FAIXAS DE EXPOSICAO (FP-05) POR REGUA</t>
  </si>
  <si>
    <t>57,00</t>
  </si>
  <si>
    <t>2,02</t>
  </si>
  <si>
    <t>115,34</t>
  </si>
  <si>
    <t>16.06.090</t>
  </si>
  <si>
    <t>INSTALACAO DE LOUSA (LG-07)</t>
  </si>
  <si>
    <t>17,00</t>
  </si>
  <si>
    <t>20,25</t>
  </si>
  <si>
    <t>344,30</t>
  </si>
  <si>
    <t>16.06.091</t>
  </si>
  <si>
    <t>INSTALACAO DE MURAL (MR-02)</t>
  </si>
  <si>
    <t>23,00</t>
  </si>
  <si>
    <t>5,06</t>
  </si>
  <si>
    <t>116,35</t>
  </si>
  <si>
    <t>16.06.092</t>
  </si>
  <si>
    <t>INSTALACAO DE FOGAO INDUSTRIAL</t>
  </si>
  <si>
    <t>11,03</t>
  </si>
  <si>
    <t>16.06.093</t>
  </si>
  <si>
    <t>INSTALACAO DE SUPORTE TV/VIDEO</t>
  </si>
  <si>
    <t>16.06.096</t>
  </si>
  <si>
    <t>RS-02 REGUA DE SINALIZACAO DE AMBIENTES</t>
  </si>
  <si>
    <t>32,00</t>
  </si>
  <si>
    <t>22,35</t>
  </si>
  <si>
    <t>715,11</t>
  </si>
  <si>
    <t>16.06.097</t>
  </si>
  <si>
    <t>RS-05 REGUA DE SINALIZACAO DE SANITARIOS</t>
  </si>
  <si>
    <t>134,08</t>
  </si>
  <si>
    <t>16.06.098</t>
  </si>
  <si>
    <t>RS-13 REGUA DE SINALIZACAO DE ELEVADOR</t>
  </si>
  <si>
    <t>67,04</t>
  </si>
  <si>
    <t>16.11.000</t>
  </si>
  <si>
    <t>LIMPEZA FINAL</t>
  </si>
  <si>
    <t>12.895,12</t>
  </si>
  <si>
    <t>16.11.005</t>
  </si>
  <si>
    <t>LIMPEZA DA OBRA</t>
  </si>
  <si>
    <t>1.995,84</t>
  </si>
  <si>
    <t>6,46</t>
  </si>
  <si>
    <t>16.18.000</t>
  </si>
  <si>
    <t>SERVICOS COMPLEMENTARES - CIVIL</t>
  </si>
  <si>
    <t>62.482,95</t>
  </si>
  <si>
    <t>16.18.050</t>
  </si>
  <si>
    <t>PROJETO EXECUTIVO DE ARQUITETURA - PRANCHA TECNICA</t>
  </si>
  <si>
    <t>1.257,53</t>
  </si>
  <si>
    <t>PROJETO EXECUTIVO DE ESTRUTURA - PRANCHA TECNICA</t>
  </si>
  <si>
    <t>16.20.000</t>
  </si>
  <si>
    <t>SERVICOS COMPLEMENTARES - ELETRICA</t>
  </si>
  <si>
    <t>16.20.023</t>
  </si>
  <si>
    <t>ELEVADOR 3 PARADAS MAQ CONJUGADA PORTA UNILATERAL</t>
  </si>
  <si>
    <t>59.384,40</t>
  </si>
  <si>
    <t>PROJETO EXECUTIVO DE ELETRICA - PRANCHA TECNICA</t>
  </si>
  <si>
    <t>TOTAL DO ITEM EDIFICAÇÕES</t>
  </si>
  <si>
    <t>1.681.644,44</t>
  </si>
  <si>
    <t>PISOS E EQUIPAMENTOS</t>
  </si>
  <si>
    <t>SERVIÇOS COMPLEMENTARES ACABAMENTOS</t>
  </si>
  <si>
    <t>91.515,74</t>
  </si>
  <si>
    <t>16.01.000</t>
  </si>
  <si>
    <t>FECHO MUROS/ ALAMBRADOS/ PORTAS</t>
  </si>
  <si>
    <t>3.184,55</t>
  </si>
  <si>
    <t>16.01.064</t>
  </si>
  <si>
    <t>PT-29 PORTÃO DE TELA PARA QUADRA</t>
  </si>
  <si>
    <t>7,50</t>
  </si>
  <si>
    <t>424,61</t>
  </si>
  <si>
    <t>16.04.000</t>
  </si>
  <si>
    <t>QUADRA DE ESPORTE</t>
  </si>
  <si>
    <t>55.747,51</t>
  </si>
  <si>
    <t>16.04.001</t>
  </si>
  <si>
    <t>QE-02 POSTE PARA REDE DE VOLEIBOL</t>
  </si>
  <si>
    <t>621,72</t>
  </si>
  <si>
    <t>16.04.002</t>
  </si>
  <si>
    <t>QE-03 TRAVE DE FUTEBOL DE SALAO (FUNDACAO DIRETA)</t>
  </si>
  <si>
    <t>786,34</t>
  </si>
  <si>
    <t>1.572,69</t>
  </si>
  <si>
    <t>16.04.004</t>
  </si>
  <si>
    <t>QE-25 TABELA DE BASQUETE</t>
  </si>
  <si>
    <t>3.518,49</t>
  </si>
  <si>
    <t>7.036,99</t>
  </si>
  <si>
    <t>16.04.019</t>
  </si>
  <si>
    <t>FQ-01 FECHAMENTO PARA QUADRA DE ESPORTES - FUNDO -</t>
  </si>
  <si>
    <t>40,00</t>
  </si>
  <si>
    <t>586,34</t>
  </si>
  <si>
    <t>23.453,79</t>
  </si>
  <si>
    <t>16.04.031</t>
  </si>
  <si>
    <t>FQ-01 FECHAMENTO PARA QUADRA DE ESPORTES - LATERAIS -</t>
  </si>
  <si>
    <t>404,60</t>
  </si>
  <si>
    <t>23.062,34</t>
  </si>
  <si>
    <t>16.80.000</t>
  </si>
  <si>
    <t>CONSERVACAO - SERVICOS COMPLEMENTARES</t>
  </si>
  <si>
    <t>32.583,68</t>
  </si>
  <si>
    <t>16.80.009</t>
  </si>
  <si>
    <t>QUADRA DE ESPORTES - PISO DE CONCRETO ARMADO</t>
  </si>
  <si>
    <t>54,31</t>
  </si>
  <si>
    <t>TOTAL DO ITEM PISOS E EQUIPAMENTOS</t>
  </si>
  <si>
    <t xml:space="preserve">           </t>
  </si>
  <si>
    <t>COBERTURA DA QUADRA</t>
  </si>
  <si>
    <t>INFRA ESTRUTURA</t>
  </si>
  <si>
    <t>47.496,92</t>
  </si>
  <si>
    <t>02.01.000</t>
  </si>
  <si>
    <t>ESCAVAÇÃO</t>
  </si>
  <si>
    <t>3.235,94</t>
  </si>
  <si>
    <t>ESCAVAÇÃO MANUAL- PROFUNDIDADE ATE 1.80 M</t>
  </si>
  <si>
    <t>59,20</t>
  </si>
  <si>
    <t>1.256,76</t>
  </si>
  <si>
    <t>APILOAMENTO PARA SIMPLES REGULARIZAÇÃO</t>
  </si>
  <si>
    <t>25,90</t>
  </si>
  <si>
    <t>95,62</t>
  </si>
  <si>
    <t>4,99</t>
  </si>
  <si>
    <t>129,18</t>
  </si>
  <si>
    <t>02.01.015</t>
  </si>
  <si>
    <t>LASTRO DE CONCRETO - 5CM</t>
  </si>
  <si>
    <t>19,70</t>
  </si>
  <si>
    <t>510,29</t>
  </si>
  <si>
    <t>REATERRO INTERNO APILOADO</t>
  </si>
  <si>
    <t>38,50</t>
  </si>
  <si>
    <t>1.244,08</t>
  </si>
  <si>
    <t>02.02.000</t>
  </si>
  <si>
    <t>FUNDAÇÃO PROFUNDA</t>
  </si>
  <si>
    <t>23.591,88</t>
  </si>
  <si>
    <t>02.02.054</t>
  </si>
  <si>
    <t>ESTACA PRE-MOLD CONC SECAO MIN 415 CM2 P/ATE 30 TF</t>
  </si>
  <si>
    <t>98,30</t>
  </si>
  <si>
    <t>02.03.000</t>
  </si>
  <si>
    <t>4.126,16</t>
  </si>
  <si>
    <t>FORMA DE MADEIRA MACICA</t>
  </si>
  <si>
    <t>109,47</t>
  </si>
  <si>
    <t>37,69</t>
  </si>
  <si>
    <t>02.04.000</t>
  </si>
  <si>
    <t>8.252,08</t>
  </si>
  <si>
    <t>1276,00</t>
  </si>
  <si>
    <t>6,29</t>
  </si>
  <si>
    <t>8.029,07</t>
  </si>
  <si>
    <t>ACO CA 60 (AOU B) FYK= 600 M PA</t>
  </si>
  <si>
    <t>6,19</t>
  </si>
  <si>
    <t>223,01</t>
  </si>
  <si>
    <t>02.05.000</t>
  </si>
  <si>
    <t>7.771,34</t>
  </si>
  <si>
    <t>02.05.018</t>
  </si>
  <si>
    <t>CONCRETO DOSADO E LANCADO FCK=25MPA</t>
  </si>
  <si>
    <t>15,70</t>
  </si>
  <si>
    <t>429,47</t>
  </si>
  <si>
    <t>6.742,68</t>
  </si>
  <si>
    <t>02.05.050</t>
  </si>
  <si>
    <t>CONCRETO GRAUT</t>
  </si>
  <si>
    <t>2,50</t>
  </si>
  <si>
    <t>411,46</t>
  </si>
  <si>
    <t>1.028,66</t>
  </si>
  <si>
    <t>02.06.000</t>
  </si>
  <si>
    <t>EMBASAMENTO</t>
  </si>
  <si>
    <t>408,73</t>
  </si>
  <si>
    <t>02.06.001</t>
  </si>
  <si>
    <t>ALVENARIA DE FUNDAÇÃO E EMBASAMENTO COM TIJ MACICOS</t>
  </si>
  <si>
    <t>1,20</t>
  </si>
  <si>
    <t>340,60</t>
  </si>
  <si>
    <t>02.07.000</t>
  </si>
  <si>
    <t>IMPERMEABILIZAÇOES</t>
  </si>
  <si>
    <t>110,79</t>
  </si>
  <si>
    <t>02.07.001</t>
  </si>
  <si>
    <t>IMPERM RESP ALV EMBAS COM ARGAM CIM-AREIA 1:3 CONTENDO</t>
  </si>
  <si>
    <t>3,90</t>
  </si>
  <si>
    <t>28,41</t>
  </si>
  <si>
    <t>51.359,01</t>
  </si>
  <si>
    <t>29.935,83</t>
  </si>
  <si>
    <t>03.03.098</t>
  </si>
  <si>
    <t>FORNECIMENTO E MONTAGEM DE ESTRUTURA PRE-MOLDADA DE</t>
  </si>
  <si>
    <t>2.721,44</t>
  </si>
  <si>
    <t>03.04.000</t>
  </si>
  <si>
    <t>ESTRUTURA METALICA</t>
  </si>
  <si>
    <t>21.423,19</t>
  </si>
  <si>
    <t>03.04.001</t>
  </si>
  <si>
    <t>FORNECIMENTO DE EST MET - ACO ESTRUTURAL ASTM OU ABNT</t>
  </si>
  <si>
    <t>1631,00</t>
  </si>
  <si>
    <t>17.616,23</t>
  </si>
  <si>
    <t>03.04.005</t>
  </si>
  <si>
    <t>MONTAGEM DE ESTRUTURA METALICA</t>
  </si>
  <si>
    <t>2,33</t>
  </si>
  <si>
    <t>3.806,96</t>
  </si>
  <si>
    <t>97.042,72</t>
  </si>
  <si>
    <t>07.02.000</t>
  </si>
  <si>
    <t>ESTRUTURA DE COBERTURA METALICA</t>
  </si>
  <si>
    <t>81.023,98</t>
  </si>
  <si>
    <t>07.02.003</t>
  </si>
  <si>
    <t>FORNEC DE ESTR METALICA ACO ASTM A709/A588 (RESIST A)</t>
  </si>
  <si>
    <t>6042,00</t>
  </si>
  <si>
    <t>11,08</t>
  </si>
  <si>
    <t>66.921,19</t>
  </si>
  <si>
    <t>07.02.010</t>
  </si>
  <si>
    <t>14.102,78</t>
  </si>
  <si>
    <t>15.243,75</t>
  </si>
  <si>
    <t>07.03.090</t>
  </si>
  <si>
    <t>TELHA TECNOLOGIA CRFS ONDULADA E= 6MM</t>
  </si>
  <si>
    <t>703,36</t>
  </si>
  <si>
    <t>21,67</t>
  </si>
  <si>
    <t>775,00</t>
  </si>
  <si>
    <t>CUMEEIRA NORMAL P/TELHA TECNOLOGIA CRFS ONDULADA</t>
  </si>
  <si>
    <t>31,40</t>
  </si>
  <si>
    <t>24,68</t>
  </si>
  <si>
    <t>INSTALAÇOES HIDRAULICAS</t>
  </si>
  <si>
    <t>9.541,79</t>
  </si>
  <si>
    <t>6.099,26</t>
  </si>
  <si>
    <t>08.11.004</t>
  </si>
  <si>
    <t>TUBO DE FERRO FUNDIDO DN 100MM (4")-INCLUSIVE CONEXOES</t>
  </si>
  <si>
    <t>24,00</t>
  </si>
  <si>
    <t>196,09</t>
  </si>
  <si>
    <t>4.706,24</t>
  </si>
  <si>
    <t>TUBO DE PVC "R"PARA AGUAS PLUVIAIS 100MM - INCL.</t>
  </si>
  <si>
    <t>34,83</t>
  </si>
  <si>
    <t>1.393,02</t>
  </si>
  <si>
    <t>REDE DE AGUAS PLUVIAIS: DEMAIS SERVIÇOS</t>
  </si>
  <si>
    <t>3.442,53</t>
  </si>
  <si>
    <t>08.12.016</t>
  </si>
  <si>
    <t>CALHA OU AGUA FURTADA EM CHAPA GALV.N 24 - CORTE 0,50M</t>
  </si>
  <si>
    <t>63,00</t>
  </si>
  <si>
    <t>54,64</t>
  </si>
  <si>
    <t>INSTALAÇOES ELETRICAS</t>
  </si>
  <si>
    <t>11.985,58</t>
  </si>
  <si>
    <t>REDE DE BAIXA TENSAO:DUTO/QUADROS PARCIAIS</t>
  </si>
  <si>
    <t>1.973,82</t>
  </si>
  <si>
    <t>24,20</t>
  </si>
  <si>
    <t>1.645,74</t>
  </si>
  <si>
    <t>09.05.003</t>
  </si>
  <si>
    <t>ELETROD ACO GALV QUENTE (NBR 5624) 25 MM (1") - INCL</t>
  </si>
  <si>
    <t>28,99</t>
  </si>
  <si>
    <t>231,96</t>
  </si>
  <si>
    <t>42,52</t>
  </si>
  <si>
    <t>85,04</t>
  </si>
  <si>
    <t>80,71</t>
  </si>
  <si>
    <t>09.06.037</t>
  </si>
  <si>
    <t>CAIXA DE PASSAGEM A PROVA DE UMIDADE EM ALUMINIO</t>
  </si>
  <si>
    <t>REDE DE BAIXA TENSAO:ENFIACAO</t>
  </si>
  <si>
    <t>461,50</t>
  </si>
  <si>
    <t>250,00</t>
  </si>
  <si>
    <t>1,85</t>
  </si>
  <si>
    <t>65,28</t>
  </si>
  <si>
    <t>2.982,64</t>
  </si>
  <si>
    <t>09.09.037</t>
  </si>
  <si>
    <t>IL-58 ILUMINACAO P/ QUADRA DE ESP.COB.LAMP.VAPOR</t>
  </si>
  <si>
    <t>372,83</t>
  </si>
  <si>
    <t>6.421,63</t>
  </si>
  <si>
    <t>09.13.024</t>
  </si>
  <si>
    <t>CORDOALHA DE AÇO GALV.A QUENTE 50MM2 (3/8") C/SUP.DE</t>
  </si>
  <si>
    <t>30,96</t>
  </si>
  <si>
    <t>990,59</t>
  </si>
  <si>
    <t>CORDOALHA DE AÇO GALV. A QUENTE 80MM2 (7/16")SOB A TERRA</t>
  </si>
  <si>
    <t>124,00</t>
  </si>
  <si>
    <t>20,92</t>
  </si>
  <si>
    <t>2.593,88</t>
  </si>
  <si>
    <t>207,28</t>
  </si>
  <si>
    <t>1.658,28</t>
  </si>
  <si>
    <t>09.13.032</t>
  </si>
  <si>
    <t>CONEXAO EXOTERMICA CABO/CABO</t>
  </si>
  <si>
    <t>27,90</t>
  </si>
  <si>
    <t>111,61</t>
  </si>
  <si>
    <t>35,40</t>
  </si>
  <si>
    <t>283,22</t>
  </si>
  <si>
    <t>32,67</t>
  </si>
  <si>
    <t>784,05</t>
  </si>
  <si>
    <t>6.384,55</t>
  </si>
  <si>
    <t>15.01.000</t>
  </si>
  <si>
    <t>ESTRUTURA</t>
  </si>
  <si>
    <t>5.649,30</t>
  </si>
  <si>
    <t>15.01.004</t>
  </si>
  <si>
    <t>ESMALTE EM ESTRUTURA METALICA</t>
  </si>
  <si>
    <t>8,03</t>
  </si>
  <si>
    <t>735,25</t>
  </si>
  <si>
    <t>77,00</t>
  </si>
  <si>
    <t>6,55</t>
  </si>
  <si>
    <t>504,33</t>
  </si>
  <si>
    <t>3,67</t>
  </si>
  <si>
    <t>230,92</t>
  </si>
  <si>
    <t>223.810,56</t>
  </si>
  <si>
    <t>TOTAL GERAL DA OBRA</t>
  </si>
  <si>
    <t>2.665.838,41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</si>
</sst>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\.00\.000"/>
    <numFmt numFmtId="165" formatCode="mm/yy"/>
    <numFmt numFmtId="166" formatCode="#,##0.00_ "/>
    <numFmt numFmtId="167" formatCode="00\.00\.00"/>
    <numFmt numFmtId="168" formatCode="0.00_ "/>
    <numFmt numFmtId="172" formatCode="_(* #,##0.00_);_(* \(#,##0.00\);_(* \-??_);_(@_)"/>
  </numFmts>
  <fonts count="27">
    <font>
      <sz val="10"/>
      <name val="Arial"/>
      <charset val="134"/>
    </font>
    <font>
      <b/>
      <sz val="7"/>
      <color rgb="FF000000"/>
      <name val="Arial"/>
      <charset val="134"/>
    </font>
    <font>
      <sz val="7"/>
      <color rgb="FF000000"/>
      <name val="Arial"/>
      <charset val="134"/>
    </font>
    <font>
      <sz val="8"/>
      <color rgb="FF000000"/>
      <name val="Calibri"/>
      <charset val="204"/>
    </font>
    <font>
      <b/>
      <sz val="10"/>
      <name val="Arial"/>
      <charset val="134"/>
    </font>
    <font>
      <b/>
      <sz val="6"/>
      <name val="Arial"/>
      <charset val="134"/>
    </font>
    <font>
      <b/>
      <i/>
      <sz val="8"/>
      <name val="Arial"/>
      <charset val="134"/>
    </font>
    <font>
      <b/>
      <sz val="6"/>
      <color rgb="FFFF0000"/>
      <name val="Arial"/>
      <charset val="134"/>
    </font>
    <font>
      <sz val="6"/>
      <name val="Arial"/>
      <charset val="134"/>
    </font>
    <font>
      <b/>
      <sz val="8"/>
      <name val="Arial"/>
      <charset val="134"/>
    </font>
    <font>
      <sz val="9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b/>
      <sz val="14"/>
      <name val="Arial"/>
      <charset val="134"/>
    </font>
    <font>
      <sz val="14"/>
      <name val="Arial"/>
      <charset val="134"/>
    </font>
    <font>
      <b/>
      <sz val="18"/>
      <name val="Arial"/>
      <charset val="134"/>
    </font>
    <font>
      <b/>
      <u/>
      <sz val="14"/>
      <name val="Arial"/>
      <charset val="134"/>
    </font>
    <font>
      <sz val="8"/>
      <name val="Arial"/>
      <charset val="134"/>
    </font>
    <font>
      <b/>
      <sz val="12"/>
      <color indexed="10"/>
      <name val="Arial"/>
      <charset val="134"/>
    </font>
    <font>
      <b/>
      <u/>
      <sz val="8"/>
      <name val="Arial"/>
      <charset val="134"/>
    </font>
    <font>
      <sz val="8"/>
      <color indexed="8"/>
      <name val="Arial"/>
      <charset val="134"/>
    </font>
    <font>
      <b/>
      <sz val="9"/>
      <name val="Arial"/>
      <charset val="134"/>
    </font>
    <font>
      <sz val="11"/>
      <color rgb="FF000000"/>
      <name val="Calibri"/>
      <charset val="1"/>
    </font>
    <font>
      <sz val="10"/>
      <color indexed="8"/>
      <name val="Arial"/>
      <charset val="134"/>
    </font>
    <font>
      <b/>
      <sz val="15"/>
      <color indexed="56"/>
      <name val="Calibri"/>
      <charset val="134"/>
    </font>
    <font>
      <sz val="8"/>
      <color rgb="FF000000"/>
      <name val="Arial"/>
      <charset val="134"/>
    </font>
    <font>
      <sz val="10"/>
      <name val="Arial"/>
      <charset val="134"/>
    </font>
  </fonts>
  <fills count="16">
    <fill>
      <patternFill patternType="none"/>
    </fill>
    <fill>
      <patternFill patternType="gray125"/>
    </fill>
    <fill>
      <patternFill patternType="solid">
        <fgColor rgb="FF528ED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DB4E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indexed="8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</borders>
  <cellStyleXfs count="5">
    <xf numFmtId="0" fontId="0" fillId="0" borderId="0"/>
    <xf numFmtId="0" fontId="24" fillId="0" borderId="71" applyNumberFormat="0" applyFill="0" applyAlignment="0" applyProtection="0"/>
    <xf numFmtId="0" fontId="22" fillId="0" borderId="0"/>
    <xf numFmtId="0" fontId="23" fillId="0" borderId="0"/>
    <xf numFmtId="172" fontId="26" fillId="0" borderId="0" applyFill="0" applyBorder="0" applyAlignment="0" applyProtection="0"/>
  </cellStyleXfs>
  <cellXfs count="355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5" borderId="1" xfId="0" applyFont="1" applyFill="1" applyBorder="1" applyAlignment="1">
      <alignment horizontal="center" vertical="top"/>
    </xf>
    <xf numFmtId="0" fontId="0" fillId="5" borderId="1" xfId="0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right" vertical="top"/>
    </xf>
    <xf numFmtId="0" fontId="3" fillId="0" borderId="0" xfId="0" applyFont="1" applyFill="1" applyAlignment="1">
      <alignment horizontal="center"/>
    </xf>
    <xf numFmtId="0" fontId="0" fillId="6" borderId="1" xfId="0" applyFill="1" applyBorder="1" applyAlignment="1">
      <alignment horizontal="left" vertical="top"/>
    </xf>
    <xf numFmtId="0" fontId="1" fillId="6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7" borderId="1" xfId="0" applyFont="1" applyFill="1" applyBorder="1" applyAlignment="1">
      <alignment horizontal="left" vertical="top"/>
    </xf>
    <xf numFmtId="0" fontId="3" fillId="7" borderId="0" xfId="0" applyFont="1" applyFill="1" applyAlignment="1">
      <alignment horizontal="center"/>
    </xf>
    <xf numFmtId="0" fontId="1" fillId="0" borderId="1" xfId="0" applyFont="1" applyBorder="1" applyAlignment="1">
      <alignment horizontal="right" vertical="top"/>
    </xf>
    <xf numFmtId="0" fontId="2" fillId="3" borderId="1" xfId="0" applyFont="1" applyFill="1" applyBorder="1" applyAlignment="1">
      <alignment horizontal="right" vertical="top"/>
    </xf>
    <xf numFmtId="0" fontId="2" fillId="8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2" fillId="8" borderId="1" xfId="0" applyFont="1" applyFill="1" applyBorder="1" applyAlignment="1">
      <alignment horizontal="right" vertical="top"/>
    </xf>
    <xf numFmtId="0" fontId="3" fillId="8" borderId="0" xfId="0" applyFont="1" applyFill="1" applyAlignment="1">
      <alignment horizontal="center"/>
    </xf>
    <xf numFmtId="0" fontId="1" fillId="8" borderId="1" xfId="0" applyFont="1" applyFill="1" applyBorder="1" applyAlignment="1">
      <alignment horizontal="left" vertical="top"/>
    </xf>
    <xf numFmtId="0" fontId="0" fillId="8" borderId="1" xfId="0" applyFill="1" applyBorder="1" applyAlignment="1">
      <alignment horizontal="left" vertical="top"/>
    </xf>
    <xf numFmtId="0" fontId="2" fillId="8" borderId="1" xfId="0" applyFont="1" applyFill="1" applyBorder="1" applyAlignment="1">
      <alignment horizontal="center" vertical="top"/>
    </xf>
    <xf numFmtId="168" fontId="1" fillId="4" borderId="1" xfId="0" applyNumberFormat="1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6" borderId="2" xfId="0" applyFill="1" applyBorder="1" applyAlignment="1">
      <alignment horizontal="left" vertical="top"/>
    </xf>
    <xf numFmtId="0" fontId="1" fillId="6" borderId="2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horizontal="righ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0" fontId="7" fillId="9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172" fontId="8" fillId="0" borderId="10" xfId="4" applyFont="1" applyBorder="1" applyAlignment="1">
      <alignment horizontal="center" vertical="center"/>
    </xf>
    <xf numFmtId="4" fontId="5" fillId="0" borderId="11" xfId="0" applyNumberFormat="1" applyFont="1" applyFill="1" applyBorder="1" applyAlignment="1">
      <alignment horizontal="center" vertical="center"/>
    </xf>
    <xf numFmtId="172" fontId="8" fillId="10" borderId="10" xfId="4" applyFont="1" applyFill="1" applyBorder="1" applyAlignment="1">
      <alignment horizontal="center" vertical="center"/>
    </xf>
    <xf numFmtId="4" fontId="5" fillId="10" borderId="10" xfId="0" applyNumberFormat="1" applyFont="1" applyFill="1" applyBorder="1" applyAlignment="1">
      <alignment horizontal="center" vertical="center"/>
    </xf>
    <xf numFmtId="4" fontId="5" fillId="9" borderId="11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" fontId="5" fillId="0" borderId="16" xfId="0" applyNumberFormat="1" applyFont="1" applyBorder="1" applyAlignment="1">
      <alignment horizontal="center" vertical="center"/>
    </xf>
    <xf numFmtId="4" fontId="5" fillId="0" borderId="17" xfId="0" applyNumberFormat="1" applyFont="1" applyFill="1" applyBorder="1" applyAlignment="1">
      <alignment horizontal="center" vertical="center"/>
    </xf>
    <xf numFmtId="4" fontId="5" fillId="0" borderId="18" xfId="0" applyNumberFormat="1" applyFont="1" applyBorder="1" applyAlignment="1">
      <alignment horizontal="center" vertical="center"/>
    </xf>
    <xf numFmtId="172" fontId="8" fillId="9" borderId="10" xfId="4" applyFont="1" applyFill="1" applyBorder="1" applyAlignment="1">
      <alignment horizontal="center" vertical="center"/>
    </xf>
    <xf numFmtId="172" fontId="8" fillId="0" borderId="10" xfId="4" applyFont="1" applyFill="1" applyBorder="1" applyAlignment="1">
      <alignment horizontal="center" vertical="center"/>
    </xf>
    <xf numFmtId="4" fontId="5" fillId="0" borderId="19" xfId="0" applyNumberFormat="1" applyFont="1" applyBorder="1" applyAlignment="1">
      <alignment horizontal="center" vertical="center"/>
    </xf>
    <xf numFmtId="172" fontId="8" fillId="0" borderId="16" xfId="4" applyFont="1" applyBorder="1" applyAlignment="1">
      <alignment horizontal="center" vertical="center"/>
    </xf>
    <xf numFmtId="172" fontId="8" fillId="10" borderId="16" xfId="4" applyFont="1" applyFill="1" applyBorder="1" applyAlignment="1">
      <alignment horizontal="center" vertical="center"/>
    </xf>
    <xf numFmtId="172" fontId="8" fillId="0" borderId="17" xfId="4" applyFont="1" applyFill="1" applyBorder="1" applyAlignment="1">
      <alignment horizontal="center" vertical="center"/>
    </xf>
    <xf numFmtId="172" fontId="8" fillId="9" borderId="17" xfId="4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7" fontId="5" fillId="0" borderId="22" xfId="0" applyNumberFormat="1" applyFont="1" applyBorder="1" applyAlignment="1">
      <alignment horizontal="center" vertical="center"/>
    </xf>
    <xf numFmtId="4" fontId="5" fillId="0" borderId="23" xfId="0" applyNumberFormat="1" applyFont="1" applyFill="1" applyBorder="1" applyAlignment="1">
      <alignment horizontal="center" vertical="center"/>
    </xf>
    <xf numFmtId="4" fontId="5" fillId="0" borderId="24" xfId="0" applyNumberFormat="1" applyFont="1" applyBorder="1" applyAlignment="1">
      <alignment horizontal="center" vertical="center"/>
    </xf>
    <xf numFmtId="0" fontId="8" fillId="0" borderId="25" xfId="0" applyNumberFormat="1" applyFont="1" applyBorder="1"/>
    <xf numFmtId="4" fontId="5" fillId="10" borderId="16" xfId="0" applyNumberFormat="1" applyFont="1" applyFill="1" applyBorder="1" applyAlignment="1">
      <alignment horizontal="center" vertical="center"/>
    </xf>
    <xf numFmtId="4" fontId="5" fillId="10" borderId="23" xfId="0" applyNumberFormat="1" applyFont="1" applyFill="1" applyBorder="1" applyAlignment="1">
      <alignment horizontal="center" vertical="center"/>
    </xf>
    <xf numFmtId="4" fontId="5" fillId="0" borderId="26" xfId="0" applyNumberFormat="1" applyFont="1" applyBorder="1" applyAlignment="1">
      <alignment horizontal="center" vertical="center"/>
    </xf>
    <xf numFmtId="4" fontId="5" fillId="0" borderId="17" xfId="0" applyNumberFormat="1" applyFont="1" applyBorder="1" applyAlignment="1">
      <alignment horizontal="center" vertical="center"/>
    </xf>
    <xf numFmtId="4" fontId="5" fillId="0" borderId="23" xfId="0" applyNumberFormat="1" applyFont="1" applyBorder="1" applyAlignment="1">
      <alignment horizontal="center" vertical="center"/>
    </xf>
    <xf numFmtId="4" fontId="5" fillId="0" borderId="27" xfId="0" applyNumberFormat="1" applyFont="1" applyBorder="1" applyAlignment="1">
      <alignment horizontal="center" vertical="center"/>
    </xf>
    <xf numFmtId="0" fontId="0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7" fontId="0" fillId="0" borderId="37" xfId="0" applyNumberForma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167" fontId="0" fillId="0" borderId="37" xfId="0" applyNumberForma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0" fillId="0" borderId="9" xfId="0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left" vertical="center"/>
    </xf>
    <xf numFmtId="167" fontId="0" fillId="0" borderId="5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4" fillId="0" borderId="20" xfId="0" applyNumberFormat="1" applyFont="1" applyBorder="1" applyAlignment="1">
      <alignment horizontal="center" vertical="center"/>
    </xf>
    <xf numFmtId="4" fontId="0" fillId="0" borderId="41" xfId="4" applyNumberFormat="1" applyFont="1" applyFill="1" applyBorder="1" applyAlignment="1" applyProtection="1">
      <alignment horizontal="center" vertical="center"/>
    </xf>
    <xf numFmtId="168" fontId="0" fillId="0" borderId="0" xfId="0" applyNumberFormat="1" applyFont="1" applyAlignment="1">
      <alignment vertical="center"/>
    </xf>
    <xf numFmtId="4" fontId="0" fillId="0" borderId="22" xfId="0" applyNumberForma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4" fontId="4" fillId="0" borderId="22" xfId="0" applyNumberFormat="1" applyFont="1" applyBorder="1" applyAlignment="1">
      <alignment horizontal="center" vertical="center"/>
    </xf>
    <xf numFmtId="168" fontId="0" fillId="0" borderId="0" xfId="0" applyNumberFormat="1" applyFont="1" applyFill="1" applyAlignment="1">
      <alignment vertical="center"/>
    </xf>
    <xf numFmtId="4" fontId="0" fillId="0" borderId="22" xfId="0" applyNumberFormat="1" applyFill="1" applyBorder="1" applyAlignment="1">
      <alignment horizontal="center" vertical="center"/>
    </xf>
    <xf numFmtId="4" fontId="4" fillId="0" borderId="9" xfId="0" applyNumberFormat="1" applyFont="1" applyFill="1" applyBorder="1" applyAlignment="1">
      <alignment horizontal="center" vertical="center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0" fillId="0" borderId="0" xfId="0" applyNumberFormat="1" applyFont="1" applyAlignment="1">
      <alignment vertical="center"/>
    </xf>
    <xf numFmtId="4" fontId="0" fillId="0" borderId="0" xfId="0" applyNumberFormat="1" applyAlignment="1">
      <alignment vertical="center"/>
    </xf>
    <xf numFmtId="168" fontId="0" fillId="0" borderId="0" xfId="0" applyNumberFormat="1" applyAlignment="1">
      <alignment vertical="center"/>
    </xf>
    <xf numFmtId="3" fontId="4" fillId="0" borderId="9" xfId="0" applyNumberFormat="1" applyFont="1" applyBorder="1" applyAlignment="1">
      <alignment horizontal="right" vertical="center"/>
    </xf>
    <xf numFmtId="4" fontId="0" fillId="0" borderId="0" xfId="0" applyNumberFormat="1" applyFill="1" applyAlignment="1">
      <alignment vertical="center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Border="1" applyAlignment="1">
      <alignment horizontal="right" vertical="center"/>
    </xf>
    <xf numFmtId="4" fontId="0" fillId="0" borderId="22" xfId="0" applyNumberFormat="1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42" xfId="0" applyBorder="1" applyAlignment="1">
      <alignment horizontal="left" vertical="center"/>
    </xf>
    <xf numFmtId="0" fontId="0" fillId="0" borderId="42" xfId="0" applyBorder="1" applyAlignment="1">
      <alignment horizontal="center" vertical="center"/>
    </xf>
    <xf numFmtId="167" fontId="0" fillId="0" borderId="0" xfId="0" applyNumberFormat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4" fontId="0" fillId="0" borderId="42" xfId="0" applyNumberFormat="1" applyBorder="1" applyAlignment="1">
      <alignment horizontal="center" vertical="center"/>
    </xf>
    <xf numFmtId="4" fontId="4" fillId="0" borderId="42" xfId="0" applyNumberFormat="1" applyFont="1" applyBorder="1" applyAlignment="1">
      <alignment horizontal="right" vertical="center"/>
    </xf>
    <xf numFmtId="4" fontId="4" fillId="0" borderId="44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166" fontId="0" fillId="0" borderId="0" xfId="0" applyNumberFormat="1" applyAlignment="1">
      <alignment vertical="center"/>
    </xf>
    <xf numFmtId="0" fontId="12" fillId="0" borderId="48" xfId="0" applyFont="1" applyBorder="1" applyAlignment="1" applyProtection="1">
      <alignment horizontal="center" vertical="center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horizontal="left" vertical="center"/>
    </xf>
    <xf numFmtId="167" fontId="12" fillId="0" borderId="51" xfId="0" applyNumberFormat="1" applyFont="1" applyBorder="1" applyAlignment="1">
      <alignment vertical="center"/>
    </xf>
    <xf numFmtId="0" fontId="12" fillId="0" borderId="51" xfId="0" applyFont="1" applyBorder="1" applyAlignment="1">
      <alignment vertical="center"/>
    </xf>
    <xf numFmtId="168" fontId="17" fillId="12" borderId="54" xfId="4" applyNumberFormat="1" applyFont="1" applyFill="1" applyBorder="1" applyAlignment="1">
      <alignment horizontal="center" vertical="center"/>
    </xf>
    <xf numFmtId="167" fontId="17" fillId="0" borderId="55" xfId="0" applyNumberFormat="1" applyFont="1" applyBorder="1" applyAlignment="1">
      <alignment horizontal="center" vertical="center"/>
    </xf>
    <xf numFmtId="2" fontId="17" fillId="0" borderId="35" xfId="0" applyNumberFormat="1" applyFont="1" applyFill="1" applyBorder="1" applyAlignment="1">
      <alignment horizontal="left" vertical="center"/>
    </xf>
    <xf numFmtId="2" fontId="17" fillId="0" borderId="36" xfId="0" applyNumberFormat="1" applyFont="1" applyFill="1" applyBorder="1" applyAlignment="1">
      <alignment horizontal="left" vertical="center"/>
    </xf>
    <xf numFmtId="168" fontId="17" fillId="0" borderId="54" xfId="4" applyNumberFormat="1" applyFont="1" applyFill="1" applyBorder="1" applyAlignment="1">
      <alignment horizontal="center" vertical="center"/>
    </xf>
    <xf numFmtId="167" fontId="17" fillId="0" borderId="54" xfId="4" applyNumberFormat="1" applyFont="1" applyFill="1" applyBorder="1" applyAlignment="1">
      <alignment horizontal="center" vertical="center"/>
    </xf>
    <xf numFmtId="167" fontId="17" fillId="0" borderId="54" xfId="0" applyNumberFormat="1" applyFont="1" applyFill="1" applyBorder="1" applyAlignment="1">
      <alignment horizontal="center" vertical="center"/>
    </xf>
    <xf numFmtId="168" fontId="9" fillId="7" borderId="54" xfId="0" applyNumberFormat="1" applyFont="1" applyFill="1" applyBorder="1" applyAlignment="1">
      <alignment horizontal="center" vertical="center"/>
    </xf>
    <xf numFmtId="167" fontId="17" fillId="0" borderId="37" xfId="0" applyNumberFormat="1" applyFont="1" applyBorder="1" applyAlignment="1">
      <alignment horizontal="center" vertical="center"/>
    </xf>
    <xf numFmtId="168" fontId="9" fillId="12" borderId="54" xfId="0" applyNumberFormat="1" applyFont="1" applyFill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165" fontId="11" fillId="13" borderId="0" xfId="0" applyNumberFormat="1" applyFont="1" applyFill="1" applyBorder="1" applyAlignment="1">
      <alignment horizontal="right" vertical="center"/>
    </xf>
    <xf numFmtId="164" fontId="11" fillId="0" borderId="48" xfId="0" applyNumberFormat="1" applyFont="1" applyBorder="1" applyAlignment="1">
      <alignment horizontal="left" vertical="center"/>
    </xf>
    <xf numFmtId="0" fontId="11" fillId="0" borderId="48" xfId="0" applyFont="1" applyBorder="1" applyAlignment="1">
      <alignment horizontal="right" vertical="center"/>
    </xf>
    <xf numFmtId="0" fontId="19" fillId="12" borderId="58" xfId="0" applyFont="1" applyFill="1" applyBorder="1" applyAlignment="1">
      <alignment horizontal="center" vertical="center"/>
    </xf>
    <xf numFmtId="2" fontId="17" fillId="0" borderId="40" xfId="0" applyNumberFormat="1" applyFont="1" applyFill="1" applyBorder="1" applyAlignment="1">
      <alignment horizontal="left" vertical="center"/>
    </xf>
    <xf numFmtId="2" fontId="17" fillId="0" borderId="40" xfId="0" applyNumberFormat="1" applyFont="1" applyBorder="1" applyAlignment="1">
      <alignment horizontal="center" vertical="center"/>
    </xf>
    <xf numFmtId="0" fontId="19" fillId="0" borderId="58" xfId="0" applyFont="1" applyFill="1" applyBorder="1" applyAlignment="1">
      <alignment horizontal="center" vertical="center"/>
    </xf>
    <xf numFmtId="0" fontId="17" fillId="0" borderId="58" xfId="0" applyFont="1" applyFill="1" applyBorder="1" applyAlignment="1">
      <alignment horizontal="center" vertical="center"/>
    </xf>
    <xf numFmtId="0" fontId="17" fillId="7" borderId="58" xfId="0" applyFont="1" applyFill="1" applyBorder="1" applyAlignment="1">
      <alignment horizontal="center" vertical="center"/>
    </xf>
    <xf numFmtId="0" fontId="17" fillId="0" borderId="58" xfId="0" applyFont="1" applyBorder="1" applyAlignment="1">
      <alignment horizontal="center" vertical="center"/>
    </xf>
    <xf numFmtId="0" fontId="17" fillId="12" borderId="58" xfId="0" applyFont="1" applyFill="1" applyBorder="1" applyAlignment="1">
      <alignment horizontal="center" vertical="center"/>
    </xf>
    <xf numFmtId="166" fontId="11" fillId="0" borderId="0" xfId="0" applyNumberFormat="1" applyFont="1" applyFill="1" applyAlignment="1" applyProtection="1">
      <alignment horizontal="center" vertical="center"/>
    </xf>
    <xf numFmtId="166" fontId="12" fillId="0" borderId="51" xfId="0" applyNumberFormat="1" applyFont="1" applyBorder="1" applyAlignment="1">
      <alignment vertical="center"/>
    </xf>
    <xf numFmtId="0" fontId="14" fillId="0" borderId="0" xfId="0" applyFont="1" applyFill="1" applyAlignment="1">
      <alignment vertical="center"/>
    </xf>
    <xf numFmtId="166" fontId="19" fillId="12" borderId="62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172" fontId="9" fillId="0" borderId="0" xfId="4" applyFont="1" applyFill="1" applyAlignment="1">
      <alignment vertical="center"/>
    </xf>
    <xf numFmtId="166" fontId="17" fillId="0" borderId="41" xfId="4" applyNumberFormat="1" applyFont="1" applyFill="1" applyBorder="1" applyAlignment="1" applyProtection="1">
      <alignment horizontal="center" vertical="center"/>
    </xf>
    <xf numFmtId="168" fontId="17" fillId="0" borderId="0" xfId="0" applyNumberFormat="1" applyFont="1" applyAlignment="1">
      <alignment vertical="center"/>
    </xf>
    <xf numFmtId="172" fontId="17" fillId="0" borderId="0" xfId="4" applyFont="1" applyFill="1" applyAlignment="1">
      <alignment vertical="center"/>
    </xf>
    <xf numFmtId="4" fontId="17" fillId="0" borderId="0" xfId="0" applyNumberFormat="1" applyFont="1" applyAlignment="1">
      <alignment vertical="center"/>
    </xf>
    <xf numFmtId="172" fontId="17" fillId="0" borderId="0" xfId="4" applyFont="1" applyAlignment="1">
      <alignment vertical="center"/>
    </xf>
    <xf numFmtId="166" fontId="19" fillId="0" borderId="62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166" fontId="17" fillId="0" borderId="62" xfId="0" applyNumberFormat="1" applyFont="1" applyFill="1" applyBorder="1" applyAlignment="1">
      <alignment horizontal="center" vertical="center"/>
    </xf>
    <xf numFmtId="166" fontId="17" fillId="7" borderId="62" xfId="0" applyNumberFormat="1" applyFont="1" applyFill="1" applyBorder="1" applyAlignment="1">
      <alignment horizontal="center" vertical="center"/>
    </xf>
    <xf numFmtId="166" fontId="17" fillId="0" borderId="62" xfId="0" applyNumberFormat="1" applyFont="1" applyBorder="1" applyAlignment="1">
      <alignment horizontal="center" vertical="center"/>
    </xf>
    <xf numFmtId="166" fontId="17" fillId="12" borderId="62" xfId="0" applyNumberFormat="1" applyFont="1" applyFill="1" applyBorder="1" applyAlignment="1">
      <alignment horizontal="center" vertical="center"/>
    </xf>
    <xf numFmtId="2" fontId="0" fillId="0" borderId="0" xfId="0" applyNumberFormat="1" applyFont="1" applyAlignment="1">
      <alignment vertical="center"/>
    </xf>
    <xf numFmtId="167" fontId="17" fillId="12" borderId="37" xfId="0" applyNumberFormat="1" applyFont="1" applyFill="1" applyBorder="1" applyAlignment="1">
      <alignment horizontal="center" vertical="center"/>
    </xf>
    <xf numFmtId="167" fontId="9" fillId="0" borderId="55" xfId="0" applyNumberFormat="1" applyFont="1" applyBorder="1" applyAlignment="1">
      <alignment horizontal="center" vertical="center"/>
    </xf>
    <xf numFmtId="167" fontId="17" fillId="7" borderId="37" xfId="0" applyNumberFormat="1" applyFont="1" applyFill="1" applyBorder="1" applyAlignment="1">
      <alignment horizontal="center" vertical="center"/>
    </xf>
    <xf numFmtId="167" fontId="9" fillId="0" borderId="55" xfId="0" applyNumberFormat="1" applyFont="1" applyFill="1" applyBorder="1" applyAlignment="1">
      <alignment horizontal="center" vertical="center"/>
    </xf>
    <xf numFmtId="167" fontId="17" fillId="0" borderId="55" xfId="0" applyNumberFormat="1" applyFont="1" applyFill="1" applyBorder="1" applyAlignment="1">
      <alignment horizontal="center" vertical="center"/>
    </xf>
    <xf numFmtId="167" fontId="9" fillId="0" borderId="37" xfId="0" applyNumberFormat="1" applyFont="1" applyFill="1" applyBorder="1" applyAlignment="1">
      <alignment horizontal="center" vertical="center"/>
    </xf>
    <xf numFmtId="2" fontId="9" fillId="0" borderId="35" xfId="0" applyNumberFormat="1" applyFont="1" applyFill="1" applyBorder="1" applyAlignment="1">
      <alignment horizontal="left" vertical="center"/>
    </xf>
    <xf numFmtId="2" fontId="9" fillId="0" borderId="36" xfId="0" applyNumberFormat="1" applyFont="1" applyFill="1" applyBorder="1" applyAlignment="1">
      <alignment horizontal="left" vertical="center"/>
    </xf>
    <xf numFmtId="167" fontId="17" fillId="14" borderId="55" xfId="0" applyNumberFormat="1" applyFont="1" applyFill="1" applyBorder="1" applyAlignment="1">
      <alignment horizontal="center" vertical="center"/>
    </xf>
    <xf numFmtId="2" fontId="17" fillId="0" borderId="63" xfId="0" applyNumberFormat="1" applyFont="1" applyBorder="1" applyAlignment="1">
      <alignment horizontal="center" vertical="center"/>
    </xf>
    <xf numFmtId="0" fontId="17" fillId="0" borderId="64" xfId="0" applyFont="1" applyFill="1" applyBorder="1" applyAlignment="1">
      <alignment horizontal="center" vertical="center"/>
    </xf>
    <xf numFmtId="2" fontId="9" fillId="0" borderId="40" xfId="0" applyNumberFormat="1" applyFont="1" applyFill="1" applyBorder="1" applyAlignment="1">
      <alignment horizontal="left" vertical="center"/>
    </xf>
    <xf numFmtId="2" fontId="17" fillId="14" borderId="40" xfId="0" applyNumberFormat="1" applyFont="1" applyFill="1" applyBorder="1" applyAlignment="1">
      <alignment horizontal="center" vertical="center"/>
    </xf>
    <xf numFmtId="4" fontId="20" fillId="0" borderId="0" xfId="3" applyNumberFormat="1" applyFont="1" applyFill="1" applyBorder="1" applyAlignment="1">
      <alignment vertical="center" wrapText="1"/>
    </xf>
    <xf numFmtId="166" fontId="17" fillId="12" borderId="41" xfId="4" applyNumberFormat="1" applyFont="1" applyFill="1" applyBorder="1" applyAlignment="1" applyProtection="1">
      <alignment horizontal="center" vertical="center"/>
    </xf>
    <xf numFmtId="166" fontId="17" fillId="7" borderId="41" xfId="4" applyNumberFormat="1" applyFont="1" applyFill="1" applyBorder="1" applyAlignment="1" applyProtection="1">
      <alignment horizontal="center" vertical="center"/>
    </xf>
    <xf numFmtId="166" fontId="17" fillId="14" borderId="41" xfId="4" applyNumberFormat="1" applyFont="1" applyFill="1" applyBorder="1" applyAlignment="1" applyProtection="1">
      <alignment horizontal="center" vertical="center"/>
    </xf>
    <xf numFmtId="0" fontId="0" fillId="0" borderId="0" xfId="0" applyFont="1" applyFill="1" applyAlignment="1">
      <alignment vertical="center"/>
    </xf>
    <xf numFmtId="167" fontId="17" fillId="0" borderId="37" xfId="0" applyNumberFormat="1" applyFont="1" applyFill="1" applyBorder="1" applyAlignment="1">
      <alignment horizontal="center" vertical="center"/>
    </xf>
    <xf numFmtId="2" fontId="17" fillId="0" borderId="63" xfId="0" applyNumberFormat="1" applyFont="1" applyFill="1" applyBorder="1" applyAlignment="1">
      <alignment horizontal="center" vertical="center"/>
    </xf>
    <xf numFmtId="2" fontId="17" fillId="0" borderId="58" xfId="0" applyNumberFormat="1" applyFont="1" applyFill="1" applyBorder="1" applyAlignment="1">
      <alignment horizontal="center" vertical="center"/>
    </xf>
    <xf numFmtId="2" fontId="17" fillId="0" borderId="40" xfId="0" applyNumberFormat="1" applyFont="1" applyFill="1" applyBorder="1" applyAlignment="1">
      <alignment horizontal="center" vertical="center"/>
    </xf>
    <xf numFmtId="167" fontId="17" fillId="7" borderId="55" xfId="0" applyNumberFormat="1" applyFont="1" applyFill="1" applyBorder="1" applyAlignment="1">
      <alignment horizontal="center" vertical="center"/>
    </xf>
    <xf numFmtId="2" fontId="17" fillId="7" borderId="40" xfId="0" applyNumberFormat="1" applyFont="1" applyFill="1" applyBorder="1" applyAlignment="1">
      <alignment horizontal="center" vertical="center"/>
    </xf>
    <xf numFmtId="167" fontId="17" fillId="12" borderId="55" xfId="0" applyNumberFormat="1" applyFont="1" applyFill="1" applyBorder="1" applyAlignment="1">
      <alignment horizontal="center" vertical="center"/>
    </xf>
    <xf numFmtId="2" fontId="17" fillId="12" borderId="40" xfId="0" applyNumberFormat="1" applyFont="1" applyFill="1" applyBorder="1" applyAlignment="1">
      <alignment horizontal="center" vertical="center"/>
    </xf>
    <xf numFmtId="167" fontId="17" fillId="11" borderId="55" xfId="0" applyNumberFormat="1" applyFont="1" applyFill="1" applyBorder="1" applyAlignment="1">
      <alignment horizontal="center" vertical="center"/>
    </xf>
    <xf numFmtId="2" fontId="17" fillId="11" borderId="40" xfId="0" applyNumberFormat="1" applyFont="1" applyFill="1" applyBorder="1" applyAlignment="1">
      <alignment horizontal="center" vertical="center"/>
    </xf>
    <xf numFmtId="166" fontId="17" fillId="11" borderId="41" xfId="4" applyNumberFormat="1" applyFont="1" applyFill="1" applyBorder="1" applyAlignment="1" applyProtection="1">
      <alignment horizontal="center" vertical="center"/>
    </xf>
    <xf numFmtId="168" fontId="17" fillId="11" borderId="0" xfId="0" applyNumberFormat="1" applyFont="1" applyFill="1" applyAlignment="1">
      <alignment vertical="center"/>
    </xf>
    <xf numFmtId="2" fontId="0" fillId="0" borderId="0" xfId="0" applyNumberFormat="1" applyFont="1" applyFill="1" applyAlignment="1">
      <alignment vertical="center"/>
    </xf>
    <xf numFmtId="167" fontId="17" fillId="0" borderId="65" xfId="0" applyNumberFormat="1" applyFont="1" applyBorder="1" applyAlignment="1">
      <alignment horizontal="center" vertical="center"/>
    </xf>
    <xf numFmtId="167" fontId="17" fillId="0" borderId="0" xfId="0" applyNumberFormat="1" applyFont="1" applyAlignment="1">
      <alignment vertical="center"/>
    </xf>
    <xf numFmtId="168" fontId="9" fillId="0" borderId="0" xfId="0" applyNumberFormat="1" applyFont="1" applyBorder="1" applyAlignment="1">
      <alignment horizontal="center" vertical="center"/>
    </xf>
    <xf numFmtId="2" fontId="17" fillId="0" borderId="69" xfId="0" applyNumberFormat="1" applyFont="1" applyBorder="1" applyAlignment="1">
      <alignment horizontal="center" vertical="center"/>
    </xf>
    <xf numFmtId="4" fontId="17" fillId="0" borderId="0" xfId="0" applyNumberFormat="1" applyFont="1" applyFill="1" applyAlignment="1">
      <alignment vertical="center"/>
    </xf>
    <xf numFmtId="168" fontId="17" fillId="0" borderId="0" xfId="0" applyNumberFormat="1" applyFont="1" applyFill="1" applyAlignment="1">
      <alignment vertical="center"/>
    </xf>
    <xf numFmtId="166" fontId="17" fillId="0" borderId="70" xfId="4" applyNumberFormat="1" applyFont="1" applyFill="1" applyBorder="1" applyAlignment="1" applyProtection="1">
      <alignment horizontal="center" vertical="center"/>
    </xf>
    <xf numFmtId="166" fontId="17" fillId="0" borderId="0" xfId="0" applyNumberFormat="1" applyFont="1" applyAlignment="1">
      <alignment vertical="center"/>
    </xf>
    <xf numFmtId="172" fontId="21" fillId="0" borderId="0" xfId="4" applyFont="1" applyAlignment="1">
      <alignment vertical="center"/>
    </xf>
    <xf numFmtId="172" fontId="10" fillId="0" borderId="0" xfId="4" applyFont="1" applyAlignment="1">
      <alignment vertical="center"/>
    </xf>
    <xf numFmtId="172" fontId="17" fillId="11" borderId="0" xfId="4" applyFont="1" applyFill="1" applyAlignment="1">
      <alignment vertical="center"/>
    </xf>
    <xf numFmtId="0" fontId="15" fillId="0" borderId="46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/>
    </xf>
    <xf numFmtId="0" fontId="13" fillId="0" borderId="56" xfId="0" applyFont="1" applyBorder="1" applyAlignment="1">
      <alignment horizontal="left"/>
    </xf>
    <xf numFmtId="166" fontId="13" fillId="0" borderId="56" xfId="0" applyNumberFormat="1" applyFont="1" applyBorder="1" applyAlignment="1">
      <alignment horizontal="left"/>
    </xf>
    <xf numFmtId="0" fontId="11" fillId="0" borderId="47" xfId="0" applyFont="1" applyBorder="1" applyAlignment="1">
      <alignment horizontal="center" vertical="center"/>
    </xf>
    <xf numFmtId="0" fontId="11" fillId="0" borderId="47" xfId="0" applyFont="1" applyBorder="1" applyAlignment="1">
      <alignment horizontal="left" vertical="center"/>
    </xf>
    <xf numFmtId="166" fontId="11" fillId="0" borderId="47" xfId="0" applyNumberFormat="1" applyFont="1" applyBorder="1" applyAlignment="1">
      <alignment horizontal="left" vertical="center"/>
    </xf>
    <xf numFmtId="165" fontId="11" fillId="13" borderId="57" xfId="0" applyNumberFormat="1" applyFont="1" applyFill="1" applyBorder="1" applyAlignment="1">
      <alignment horizontal="left" vertical="center"/>
    </xf>
    <xf numFmtId="166" fontId="11" fillId="13" borderId="57" xfId="0" applyNumberFormat="1" applyFont="1" applyFill="1" applyBorder="1" applyAlignment="1">
      <alignment horizontal="left" vertical="center"/>
    </xf>
    <xf numFmtId="167" fontId="11" fillId="0" borderId="49" xfId="0" applyNumberFormat="1" applyFont="1" applyBorder="1" applyAlignment="1">
      <alignment horizontal="left" vertical="center"/>
    </xf>
    <xf numFmtId="167" fontId="11" fillId="0" borderId="46" xfId="0" applyNumberFormat="1" applyFont="1" applyBorder="1" applyAlignment="1">
      <alignment horizontal="left" vertical="center"/>
    </xf>
    <xf numFmtId="0" fontId="12" fillId="0" borderId="46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167" fontId="11" fillId="0" borderId="50" xfId="0" applyNumberFormat="1" applyFont="1" applyBorder="1" applyAlignment="1">
      <alignment horizontal="left" vertical="center"/>
    </xf>
    <xf numFmtId="167" fontId="11" fillId="0" borderId="48" xfId="0" applyNumberFormat="1" applyFont="1" applyBorder="1" applyAlignment="1">
      <alignment horizontal="left" vertical="center"/>
    </xf>
    <xf numFmtId="165" fontId="12" fillId="0" borderId="48" xfId="0" applyNumberFormat="1" applyFont="1" applyBorder="1" applyAlignment="1">
      <alignment horizontal="center" vertical="center"/>
    </xf>
    <xf numFmtId="166" fontId="12" fillId="0" borderId="60" xfId="0" applyNumberFormat="1" applyFont="1" applyBorder="1" applyAlignment="1">
      <alignment horizontal="center" vertical="center"/>
    </xf>
    <xf numFmtId="2" fontId="9" fillId="12" borderId="35" xfId="0" applyNumberFormat="1" applyFont="1" applyFill="1" applyBorder="1" applyAlignment="1">
      <alignment horizontal="left" vertical="center"/>
    </xf>
    <xf numFmtId="2" fontId="9" fillId="12" borderId="36" xfId="0" applyNumberFormat="1" applyFont="1" applyFill="1" applyBorder="1" applyAlignment="1">
      <alignment horizontal="left" vertical="center"/>
    </xf>
    <xf numFmtId="2" fontId="9" fillId="12" borderId="40" xfId="0" applyNumberFormat="1" applyFont="1" applyFill="1" applyBorder="1" applyAlignment="1">
      <alignment horizontal="left" vertical="center"/>
    </xf>
    <xf numFmtId="2" fontId="17" fillId="0" borderId="35" xfId="0" applyNumberFormat="1" applyFont="1" applyFill="1" applyBorder="1" applyAlignment="1">
      <alignment horizontal="left" vertical="center"/>
    </xf>
    <xf numFmtId="2" fontId="17" fillId="0" borderId="36" xfId="0" applyNumberFormat="1" applyFont="1" applyFill="1" applyBorder="1" applyAlignment="1">
      <alignment horizontal="left" vertical="center"/>
    </xf>
    <xf numFmtId="2" fontId="17" fillId="0" borderId="40" xfId="0" applyNumberFormat="1" applyFont="1" applyFill="1" applyBorder="1" applyAlignment="1">
      <alignment horizontal="left" vertical="center"/>
    </xf>
    <xf numFmtId="2" fontId="17" fillId="7" borderId="35" xfId="0" applyNumberFormat="1" applyFont="1" applyFill="1" applyBorder="1" applyAlignment="1">
      <alignment horizontal="left" vertical="center"/>
    </xf>
    <xf numFmtId="2" fontId="17" fillId="7" borderId="36" xfId="0" applyNumberFormat="1" applyFont="1" applyFill="1" applyBorder="1" applyAlignment="1">
      <alignment horizontal="left" vertical="center"/>
    </xf>
    <xf numFmtId="2" fontId="17" fillId="7" borderId="40" xfId="0" applyNumberFormat="1" applyFont="1" applyFill="1" applyBorder="1" applyAlignment="1">
      <alignment horizontal="left" vertical="center"/>
    </xf>
    <xf numFmtId="2" fontId="17" fillId="0" borderId="35" xfId="0" applyNumberFormat="1" applyFont="1" applyBorder="1" applyAlignment="1">
      <alignment horizontal="left" vertical="center"/>
    </xf>
    <xf numFmtId="2" fontId="17" fillId="0" borderId="36" xfId="0" applyNumberFormat="1" applyFont="1" applyBorder="1" applyAlignment="1">
      <alignment horizontal="left" vertical="center"/>
    </xf>
    <xf numFmtId="2" fontId="17" fillId="0" borderId="40" xfId="0" applyNumberFormat="1" applyFont="1" applyBorder="1" applyAlignment="1">
      <alignment horizontal="left" vertical="center"/>
    </xf>
    <xf numFmtId="2" fontId="9" fillId="7" borderId="35" xfId="0" applyNumberFormat="1" applyFont="1" applyFill="1" applyBorder="1" applyAlignment="1">
      <alignment horizontal="left" vertical="center"/>
    </xf>
    <xf numFmtId="2" fontId="9" fillId="7" borderId="36" xfId="0" applyNumberFormat="1" applyFont="1" applyFill="1" applyBorder="1" applyAlignment="1">
      <alignment horizontal="left" vertical="center"/>
    </xf>
    <xf numFmtId="2" fontId="9" fillId="7" borderId="40" xfId="0" applyNumberFormat="1" applyFont="1" applyFill="1" applyBorder="1" applyAlignment="1">
      <alignment horizontal="left" vertical="center"/>
    </xf>
    <xf numFmtId="2" fontId="9" fillId="0" borderId="36" xfId="0" applyNumberFormat="1" applyFont="1" applyBorder="1" applyAlignment="1">
      <alignment horizontal="left" vertical="center"/>
    </xf>
    <xf numFmtId="2" fontId="9" fillId="0" borderId="40" xfId="0" applyNumberFormat="1" applyFont="1" applyBorder="1" applyAlignment="1">
      <alignment horizontal="left" vertical="center"/>
    </xf>
    <xf numFmtId="2" fontId="9" fillId="0" borderId="35" xfId="0" applyNumberFormat="1" applyFont="1" applyBorder="1" applyAlignment="1">
      <alignment horizontal="left" vertical="center"/>
    </xf>
    <xf numFmtId="2" fontId="9" fillId="0" borderId="35" xfId="0" applyNumberFormat="1" applyFont="1" applyFill="1" applyBorder="1" applyAlignment="1">
      <alignment horizontal="left" vertical="center"/>
    </xf>
    <xf numFmtId="2" fontId="9" fillId="0" borderId="36" xfId="0" applyNumberFormat="1" applyFont="1" applyFill="1" applyBorder="1" applyAlignment="1">
      <alignment horizontal="left" vertical="center"/>
    </xf>
    <xf numFmtId="2" fontId="9" fillId="0" borderId="40" xfId="0" applyNumberFormat="1" applyFont="1" applyFill="1" applyBorder="1" applyAlignment="1">
      <alignment horizontal="left" vertical="center"/>
    </xf>
    <xf numFmtId="2" fontId="17" fillId="14" borderId="35" xfId="0" applyNumberFormat="1" applyFont="1" applyFill="1" applyBorder="1" applyAlignment="1">
      <alignment horizontal="left" vertical="center"/>
    </xf>
    <xf numFmtId="2" fontId="17" fillId="14" borderId="36" xfId="0" applyNumberFormat="1" applyFont="1" applyFill="1" applyBorder="1" applyAlignment="1">
      <alignment horizontal="left" vertical="center"/>
    </xf>
    <xf numFmtId="2" fontId="17" fillId="14" borderId="40" xfId="0" applyNumberFormat="1" applyFont="1" applyFill="1" applyBorder="1" applyAlignment="1">
      <alignment horizontal="left" vertical="center"/>
    </xf>
    <xf numFmtId="2" fontId="17" fillId="11" borderId="35" xfId="0" applyNumberFormat="1" applyFont="1" applyFill="1" applyBorder="1" applyAlignment="1">
      <alignment horizontal="left" vertical="center"/>
    </xf>
    <xf numFmtId="2" fontId="17" fillId="11" borderId="36" xfId="0" applyNumberFormat="1" applyFont="1" applyFill="1" applyBorder="1" applyAlignment="1">
      <alignment horizontal="left" vertical="center"/>
    </xf>
    <xf numFmtId="2" fontId="17" fillId="11" borderId="40" xfId="0" applyNumberFormat="1" applyFont="1" applyFill="1" applyBorder="1" applyAlignment="1">
      <alignment horizontal="left" vertical="center"/>
    </xf>
    <xf numFmtId="2" fontId="17" fillId="0" borderId="35" xfId="0" applyNumberFormat="1" applyFont="1" applyFill="1" applyBorder="1" applyAlignment="1">
      <alignment horizontal="left" vertical="center" wrapText="1"/>
    </xf>
    <xf numFmtId="2" fontId="17" fillId="0" borderId="66" xfId="0" applyNumberFormat="1" applyFont="1" applyFill="1" applyBorder="1" applyAlignment="1">
      <alignment horizontal="left" vertical="center"/>
    </xf>
    <xf numFmtId="2" fontId="17" fillId="0" borderId="67" xfId="0" applyNumberFormat="1" applyFont="1" applyFill="1" applyBorder="1" applyAlignment="1">
      <alignment horizontal="left" vertical="center"/>
    </xf>
    <xf numFmtId="2" fontId="17" fillId="0" borderId="68" xfId="0" applyNumberFormat="1" applyFont="1" applyFill="1" applyBorder="1" applyAlignment="1">
      <alignment horizontal="left" vertical="center"/>
    </xf>
    <xf numFmtId="2" fontId="17" fillId="0" borderId="0" xfId="0" applyNumberFormat="1" applyFont="1" applyBorder="1" applyAlignment="1">
      <alignment horizontal="left" vertical="center"/>
    </xf>
    <xf numFmtId="168" fontId="9" fillId="0" borderId="0" xfId="0" applyNumberFormat="1" applyFont="1" applyBorder="1" applyAlignment="1">
      <alignment horizontal="center" vertical="center"/>
    </xf>
    <xf numFmtId="167" fontId="9" fillId="0" borderId="0" xfId="0" applyNumberFormat="1" applyFont="1" applyAlignment="1">
      <alignment horizontal="left" vertical="center"/>
    </xf>
    <xf numFmtId="168" fontId="9" fillId="0" borderId="0" xfId="0" applyNumberFormat="1" applyFont="1" applyBorder="1" applyAlignment="1">
      <alignment horizontal="left" vertical="center"/>
    </xf>
    <xf numFmtId="167" fontId="16" fillId="0" borderId="52" xfId="0" applyNumberFormat="1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166" fontId="16" fillId="0" borderId="61" xfId="0" applyNumberFormat="1" applyFont="1" applyBorder="1" applyAlignment="1">
      <alignment horizontal="center" vertical="center"/>
    </xf>
    <xf numFmtId="167" fontId="13" fillId="0" borderId="45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2" fontId="4" fillId="0" borderId="35" xfId="0" applyNumberFormat="1" applyFont="1" applyBorder="1" applyAlignment="1">
      <alignment horizontal="left" vertical="center"/>
    </xf>
    <xf numFmtId="2" fontId="4" fillId="0" borderId="36" xfId="0" applyNumberFormat="1" applyFont="1" applyBorder="1" applyAlignment="1">
      <alignment horizontal="left" vertical="center"/>
    </xf>
    <xf numFmtId="2" fontId="4" fillId="0" borderId="40" xfId="0" applyNumberFormat="1" applyFont="1" applyBorder="1" applyAlignment="1">
      <alignment horizontal="left" vertical="center"/>
    </xf>
    <xf numFmtId="2" fontId="4" fillId="0" borderId="35" xfId="0" applyNumberFormat="1" applyFont="1" applyFill="1" applyBorder="1" applyAlignment="1">
      <alignment horizontal="left" vertical="center"/>
    </xf>
    <xf numFmtId="2" fontId="4" fillId="0" borderId="36" xfId="0" applyNumberFormat="1" applyFont="1" applyFill="1" applyBorder="1" applyAlignment="1">
      <alignment horizontal="left" vertical="center"/>
    </xf>
    <xf numFmtId="2" fontId="4" fillId="0" borderId="40" xfId="0" applyNumberFormat="1" applyFont="1" applyFill="1" applyBorder="1" applyAlignment="1">
      <alignment horizontal="left" vertical="center"/>
    </xf>
    <xf numFmtId="2" fontId="4" fillId="0" borderId="6" xfId="0" applyNumberFormat="1" applyFont="1" applyBorder="1" applyAlignment="1">
      <alignment horizontal="left" vertical="center"/>
    </xf>
    <xf numFmtId="2" fontId="4" fillId="0" borderId="7" xfId="0" applyNumberFormat="1" applyFont="1" applyBorder="1" applyAlignment="1">
      <alignment horizontal="left" vertical="center"/>
    </xf>
    <xf numFmtId="2" fontId="4" fillId="0" borderId="43" xfId="0" applyNumberFormat="1" applyFont="1" applyBorder="1" applyAlignment="1">
      <alignment horizontal="left" vertical="center"/>
    </xf>
    <xf numFmtId="2" fontId="12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0" fillId="0" borderId="0" xfId="0"/>
    <xf numFmtId="2" fontId="10" fillId="0" borderId="0" xfId="0" applyNumberFormat="1" applyFont="1" applyBorder="1" applyAlignment="1">
      <alignment horizontal="left" vertical="center"/>
    </xf>
    <xf numFmtId="2" fontId="0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2" fontId="6" fillId="10" borderId="10" xfId="0" applyNumberFormat="1" applyFont="1" applyFill="1" applyBorder="1" applyAlignment="1">
      <alignment horizontal="center" vertical="center" wrapText="1"/>
    </xf>
    <xf numFmtId="2" fontId="6" fillId="10" borderId="11" xfId="0" applyNumberFormat="1" applyFont="1" applyFill="1" applyBorder="1" applyAlignment="1">
      <alignment horizontal="center" vertical="center" wrapText="1"/>
    </xf>
    <xf numFmtId="2" fontId="6" fillId="10" borderId="12" xfId="0" applyNumberFormat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4" fillId="15" borderId="5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left" vertical="center"/>
    </xf>
    <xf numFmtId="0" fontId="4" fillId="15" borderId="9" xfId="0" applyFont="1" applyFill="1" applyBorder="1" applyAlignment="1">
      <alignment horizontal="center" vertical="center"/>
    </xf>
    <xf numFmtId="4" fontId="4" fillId="15" borderId="9" xfId="0" applyNumberFormat="1" applyFont="1" applyFill="1" applyBorder="1" applyAlignment="1">
      <alignment horizontal="center" vertical="center"/>
    </xf>
    <xf numFmtId="4" fontId="4" fillId="15" borderId="9" xfId="0" applyNumberFormat="1" applyFont="1" applyFill="1" applyBorder="1" applyAlignment="1">
      <alignment horizontal="right" vertical="center"/>
    </xf>
    <xf numFmtId="4" fontId="4" fillId="15" borderId="22" xfId="0" applyNumberFormat="1" applyFont="1" applyFill="1" applyBorder="1" applyAlignment="1">
      <alignment horizontal="center" vertical="center"/>
    </xf>
    <xf numFmtId="2" fontId="4" fillId="15" borderId="35" xfId="0" applyNumberFormat="1" applyFont="1" applyFill="1" applyBorder="1" applyAlignment="1">
      <alignment horizontal="left" vertical="center"/>
    </xf>
    <xf numFmtId="2" fontId="4" fillId="15" borderId="36" xfId="0" applyNumberFormat="1" applyFont="1" applyFill="1" applyBorder="1" applyAlignment="1">
      <alignment horizontal="left" vertical="center"/>
    </xf>
    <xf numFmtId="2" fontId="4" fillId="15" borderId="40" xfId="0" applyNumberFormat="1" applyFont="1" applyFill="1" applyBorder="1" applyAlignment="1">
      <alignment horizontal="left" vertical="center"/>
    </xf>
    <xf numFmtId="167" fontId="0" fillId="15" borderId="5" xfId="0" applyNumberFormat="1" applyFont="1" applyFill="1" applyBorder="1" applyAlignment="1">
      <alignment horizontal="center" vertical="center"/>
    </xf>
    <xf numFmtId="0" fontId="0" fillId="15" borderId="9" xfId="0" applyFill="1" applyBorder="1" applyAlignment="1">
      <alignment horizontal="center" vertical="center"/>
    </xf>
    <xf numFmtId="4" fontId="0" fillId="15" borderId="9" xfId="0" applyNumberFormat="1" applyFont="1" applyFill="1" applyBorder="1" applyAlignment="1">
      <alignment horizontal="center" vertical="center"/>
    </xf>
    <xf numFmtId="4" fontId="0" fillId="15" borderId="9" xfId="0" applyNumberFormat="1" applyFont="1" applyFill="1" applyBorder="1" applyAlignment="1">
      <alignment horizontal="right" vertical="center"/>
    </xf>
    <xf numFmtId="4" fontId="0" fillId="15" borderId="22" xfId="0" applyNumberFormat="1" applyFont="1" applyFill="1" applyBorder="1" applyAlignment="1">
      <alignment horizontal="center" vertical="center"/>
    </xf>
    <xf numFmtId="167" fontId="0" fillId="15" borderId="0" xfId="0" applyNumberFormat="1" applyFill="1" applyAlignment="1">
      <alignment vertical="center"/>
    </xf>
    <xf numFmtId="168" fontId="11" fillId="15" borderId="0" xfId="0" applyNumberFormat="1" applyFont="1" applyFill="1" applyBorder="1" applyAlignment="1">
      <alignment horizontal="center" vertical="center"/>
    </xf>
  </cellXfs>
  <cellStyles count="5">
    <cellStyle name="Normal" xfId="0" builtinId="0"/>
    <cellStyle name="Normal 2" xfId="2" xr:uid="{00000000-0005-0000-0000-000002000000}"/>
    <cellStyle name="Normal_Plan1" xfId="3" xr:uid="{00000000-0005-0000-0000-000030000000}"/>
    <cellStyle name="Título 1 1" xfId="1" xr:uid="{00000000-0005-0000-0000-000001000000}"/>
    <cellStyle name="Vírgula" xfId="4" builtin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57150</xdr:rowOff>
    </xdr:from>
    <xdr:to>
      <xdr:col>2</xdr:col>
      <xdr:colOff>495300</xdr:colOff>
      <xdr:row>4</xdr:row>
      <xdr:rowOff>0</xdr:rowOff>
    </xdr:to>
    <xdr:pic>
      <xdr:nvPicPr>
        <xdr:cNvPr id="1580" name="Imagem 2" descr="Logo - Ferraz.jpg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28625" y="209550"/>
          <a:ext cx="111442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1</xdr:col>
      <xdr:colOff>695325</xdr:colOff>
      <xdr:row>5</xdr:row>
      <xdr:rowOff>142875</xdr:rowOff>
    </xdr:to>
    <xdr:pic>
      <xdr:nvPicPr>
        <xdr:cNvPr id="7226" name="Imagem 2" descr="Logo - Ferraz.jpg">
          <a:extLst>
            <a:ext uri="{FF2B5EF4-FFF2-40B4-BE49-F238E27FC236}">
              <a16:creationId xmlns:a16="http://schemas.microsoft.com/office/drawing/2014/main" id="{00000000-0008-0000-0100-00003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28650" y="419100"/>
          <a:ext cx="6762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27940</xdr:rowOff>
    </xdr:from>
    <xdr:to>
      <xdr:col>1</xdr:col>
      <xdr:colOff>657225</xdr:colOff>
      <xdr:row>5</xdr:row>
      <xdr:rowOff>141605</xdr:rowOff>
    </xdr:to>
    <xdr:pic>
      <xdr:nvPicPr>
        <xdr:cNvPr id="4" name="Imagem 3" descr="Logo - Ferraz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7625" y="332740"/>
          <a:ext cx="819150" cy="570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funcionario/&#193;rea%20de%20Trabalho/12092018-d-planilha-orcamentari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funcionario/FC4A-1C92home/funcionario/&#193;rea%20de%20Trabalho/12-d-planilha-orcamentari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funcionario/FC4A-1C92home/funcionario/&#193;rea%20de%20Trabalho/12092018-d-planilha-orcamentari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funcionario/FC4A-1C92/siurb%20jan%20201812092018-d-planilha-orcamentar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</sheetNames>
    <sheetDataSet>
      <sheetData sheetId="0">
        <row r="39">
          <cell r="A39" t="str">
            <v>08.12.065</v>
          </cell>
        </row>
        <row r="40">
          <cell r="A40" t="str">
            <v>08.12.067</v>
          </cell>
        </row>
        <row r="42">
          <cell r="A42" t="str">
            <v>08.03.016</v>
          </cell>
        </row>
        <row r="43">
          <cell r="A43" t="str">
            <v>08.03.003</v>
          </cell>
        </row>
        <row r="44">
          <cell r="A44" t="str">
            <v>08.03.004</v>
          </cell>
        </row>
        <row r="45">
          <cell r="A45" t="str">
            <v>08.03.009</v>
          </cell>
        </row>
        <row r="46">
          <cell r="A46" t="str">
            <v>08.03.005</v>
          </cell>
        </row>
        <row r="48">
          <cell r="A48" t="str">
            <v>08.14.009</v>
          </cell>
        </row>
        <row r="49">
          <cell r="A49" t="str">
            <v>08.14.005</v>
          </cell>
        </row>
        <row r="50">
          <cell r="A50" t="str">
            <v>08.14.004</v>
          </cell>
        </row>
        <row r="51">
          <cell r="A51" t="str">
            <v>08.14.018</v>
          </cell>
        </row>
        <row r="52">
          <cell r="A52" t="str">
            <v>08.14.071</v>
          </cell>
        </row>
        <row r="54">
          <cell r="A54" t="str">
            <v>08.14.046</v>
          </cell>
        </row>
        <row r="58">
          <cell r="A58" t="str">
            <v>08.09.018</v>
          </cell>
        </row>
        <row r="59">
          <cell r="A59" t="str">
            <v>08.03.017</v>
          </cell>
        </row>
        <row r="60">
          <cell r="A60" t="str">
            <v>08.03.020</v>
          </cell>
        </row>
        <row r="64">
          <cell r="A64" t="str">
            <v>09.02.061</v>
          </cell>
        </row>
        <row r="65">
          <cell r="A65" t="str">
            <v>09.02.081</v>
          </cell>
        </row>
        <row r="67">
          <cell r="A67" t="str">
            <v>09.02.084</v>
          </cell>
        </row>
        <row r="68">
          <cell r="A68" t="str">
            <v>09.02.089</v>
          </cell>
        </row>
        <row r="71">
          <cell r="A71" t="str">
            <v>09.02.097</v>
          </cell>
        </row>
        <row r="72">
          <cell r="A72" t="str">
            <v>09.03.019</v>
          </cell>
        </row>
        <row r="73">
          <cell r="A73" t="str">
            <v>09.03.028</v>
          </cell>
        </row>
        <row r="74">
          <cell r="A74" t="str">
            <v>09.05.014</v>
          </cell>
        </row>
        <row r="75">
          <cell r="A75" t="str">
            <v>09.03.090</v>
          </cell>
        </row>
        <row r="76">
          <cell r="A76" t="str">
            <v>09.05.008</v>
          </cell>
        </row>
        <row r="77">
          <cell r="A77" t="str">
            <v>09.05.004</v>
          </cell>
        </row>
        <row r="78">
          <cell r="A78" t="str">
            <v>09.05.080</v>
          </cell>
        </row>
        <row r="79">
          <cell r="A79" t="str">
            <v>09.06.025</v>
          </cell>
        </row>
        <row r="80">
          <cell r="A80" t="str">
            <v>09.06.026</v>
          </cell>
        </row>
        <row r="93">
          <cell r="A93" t="str">
            <v>16.05.031</v>
          </cell>
        </row>
        <row r="94">
          <cell r="A94" t="str">
            <v>16.05.032</v>
          </cell>
        </row>
        <row r="95">
          <cell r="A95" t="str">
            <v>16.05.030</v>
          </cell>
        </row>
        <row r="96">
          <cell r="A96" t="str">
            <v>16.05.048</v>
          </cell>
        </row>
        <row r="97">
          <cell r="A97" t="str">
            <v>16.05.045</v>
          </cell>
        </row>
        <row r="98">
          <cell r="A98" t="str">
            <v>16.01.016</v>
          </cell>
        </row>
        <row r="121">
          <cell r="A121" t="str">
            <v>04.01.030</v>
          </cell>
        </row>
        <row r="127">
          <cell r="A127" t="str">
            <v>04.03.001</v>
          </cell>
        </row>
        <row r="128">
          <cell r="A128" t="str">
            <v>04.03.002</v>
          </cell>
        </row>
        <row r="129">
          <cell r="A129" t="str">
            <v>04.03.003</v>
          </cell>
        </row>
        <row r="131">
          <cell r="A131" t="str">
            <v>04.03.023</v>
          </cell>
        </row>
        <row r="135">
          <cell r="A135" t="str">
            <v>05.01.010</v>
          </cell>
        </row>
        <row r="136">
          <cell r="A136" t="str">
            <v>05.01.029</v>
          </cell>
        </row>
        <row r="137">
          <cell r="A137" t="str">
            <v>05.01.046</v>
          </cell>
        </row>
        <row r="138">
          <cell r="A138" t="str">
            <v>05.01.047</v>
          </cell>
        </row>
        <row r="139">
          <cell r="A139" t="str">
            <v>05.01.051</v>
          </cell>
        </row>
        <row r="143">
          <cell r="A143" t="str">
            <v>05.05.034</v>
          </cell>
        </row>
        <row r="146">
          <cell r="A146" t="str">
            <v>05.05.064</v>
          </cell>
        </row>
        <row r="147">
          <cell r="A147" t="str">
            <v>05.05.067</v>
          </cell>
        </row>
        <row r="148">
          <cell r="A148" t="str">
            <v>05.05.075</v>
          </cell>
        </row>
        <row r="149">
          <cell r="A149" t="str">
            <v>05.05.078</v>
          </cell>
        </row>
        <row r="150">
          <cell r="A150" t="str">
            <v>05.05.080</v>
          </cell>
        </row>
        <row r="158">
          <cell r="A158" t="str">
            <v>06.01.002</v>
          </cell>
        </row>
        <row r="159">
          <cell r="A159" t="str">
            <v>06.01.004</v>
          </cell>
        </row>
        <row r="160">
          <cell r="A160" t="str">
            <v>06.01.005</v>
          </cell>
        </row>
        <row r="161">
          <cell r="A161" t="str">
            <v>06.01.006</v>
          </cell>
        </row>
        <row r="162">
          <cell r="A162" t="str">
            <v>06.01.015</v>
          </cell>
        </row>
        <row r="163">
          <cell r="A163" t="str">
            <v>06.01.025</v>
          </cell>
        </row>
        <row r="166">
          <cell r="A166" t="str">
            <v>06.02.010</v>
          </cell>
        </row>
        <row r="167">
          <cell r="A167" t="str">
            <v>06.02.015</v>
          </cell>
        </row>
        <row r="168">
          <cell r="A168" t="str">
            <v>06.02.019</v>
          </cell>
        </row>
        <row r="171">
          <cell r="A171" t="str">
            <v>06.02.087</v>
          </cell>
        </row>
        <row r="175">
          <cell r="A175" t="str">
            <v>06.03.001</v>
          </cell>
        </row>
        <row r="177">
          <cell r="A177" t="str">
            <v>06.03.019</v>
          </cell>
        </row>
        <row r="178">
          <cell r="A178" t="str">
            <v>06.03.020</v>
          </cell>
        </row>
        <row r="180">
          <cell r="A180" t="str">
            <v>06.03.024</v>
          </cell>
        </row>
        <row r="181">
          <cell r="A181" t="str">
            <v>06.03.060</v>
          </cell>
        </row>
        <row r="185">
          <cell r="A185" t="str">
            <v>07.01.026</v>
          </cell>
        </row>
        <row r="197">
          <cell r="A197" t="str">
            <v>08.03.002</v>
          </cell>
        </row>
        <row r="198">
          <cell r="A198" t="str">
            <v>08.03.016</v>
          </cell>
        </row>
        <row r="199">
          <cell r="A199" t="str">
            <v>08.03.017</v>
          </cell>
        </row>
        <row r="200">
          <cell r="A200" t="str">
            <v>08.03.018</v>
          </cell>
        </row>
        <row r="201">
          <cell r="A201" t="str">
            <v>08.03.019</v>
          </cell>
        </row>
        <row r="202">
          <cell r="A202" t="str">
            <v>08.03.020</v>
          </cell>
        </row>
        <row r="205">
          <cell r="A205" t="str">
            <v>08.04.022</v>
          </cell>
        </row>
        <row r="206">
          <cell r="A206" t="str">
            <v>08.04.023</v>
          </cell>
        </row>
        <row r="207">
          <cell r="A207" t="str">
            <v>08.04.024</v>
          </cell>
        </row>
        <row r="208">
          <cell r="A208" t="str">
            <v>08.04.032</v>
          </cell>
        </row>
        <row r="212">
          <cell r="A212" t="str">
            <v>08.07.002</v>
          </cell>
        </row>
        <row r="213">
          <cell r="A213" t="str">
            <v>08.07.003</v>
          </cell>
        </row>
        <row r="216">
          <cell r="A216" t="str">
            <v>08.08.003</v>
          </cell>
        </row>
        <row r="218">
          <cell r="A218" t="str">
            <v>08.08.042</v>
          </cell>
        </row>
        <row r="219">
          <cell r="A219" t="str">
            <v>08.08.044</v>
          </cell>
        </row>
        <row r="220">
          <cell r="A220" t="str">
            <v>08.08.046</v>
          </cell>
        </row>
        <row r="221">
          <cell r="A221" t="str">
            <v>08.08.050</v>
          </cell>
        </row>
        <row r="222">
          <cell r="A222" t="str">
            <v>08.08.061</v>
          </cell>
        </row>
        <row r="225">
          <cell r="A225" t="str">
            <v>08.08.074</v>
          </cell>
        </row>
        <row r="228">
          <cell r="A228" t="str">
            <v>08.09.002</v>
          </cell>
        </row>
        <row r="229">
          <cell r="A229" t="str">
            <v>08.09.015</v>
          </cell>
        </row>
        <row r="230">
          <cell r="A230" t="str">
            <v>08.09.016</v>
          </cell>
        </row>
        <row r="231">
          <cell r="A231" t="str">
            <v>08.09.017</v>
          </cell>
        </row>
        <row r="232">
          <cell r="A232" t="str">
            <v>08.09.018</v>
          </cell>
        </row>
        <row r="233">
          <cell r="A233" t="str">
            <v>08.09.019</v>
          </cell>
        </row>
        <row r="236">
          <cell r="A236" t="str">
            <v>08.10.006</v>
          </cell>
        </row>
        <row r="237">
          <cell r="A237" t="str">
            <v>08.10.048</v>
          </cell>
        </row>
        <row r="238">
          <cell r="A238" t="str">
            <v>08.10.049</v>
          </cell>
        </row>
        <row r="241">
          <cell r="A241" t="str">
            <v>08.11.003</v>
          </cell>
        </row>
        <row r="242">
          <cell r="A242" t="str">
            <v>08.11.005</v>
          </cell>
        </row>
        <row r="245">
          <cell r="A245" t="str">
            <v>08.12.017</v>
          </cell>
        </row>
        <row r="246">
          <cell r="A246" t="str">
            <v>08.12.032</v>
          </cell>
        </row>
        <row r="247">
          <cell r="A247" t="str">
            <v>08.12.033</v>
          </cell>
        </row>
        <row r="248">
          <cell r="A248" t="str">
            <v>08.12.034</v>
          </cell>
        </row>
        <row r="251">
          <cell r="A251" t="str">
            <v>08.13.013</v>
          </cell>
        </row>
        <row r="252">
          <cell r="A252" t="str">
            <v>08.13.014</v>
          </cell>
        </row>
        <row r="253">
          <cell r="A253" t="str">
            <v>08.13.017</v>
          </cell>
        </row>
        <row r="256">
          <cell r="A256" t="str">
            <v>08.14.004</v>
          </cell>
        </row>
        <row r="257">
          <cell r="A257" t="str">
            <v>08.14.005</v>
          </cell>
        </row>
        <row r="258">
          <cell r="A258" t="str">
            <v>08.14.008</v>
          </cell>
        </row>
        <row r="261">
          <cell r="A261" t="str">
            <v>08.15.013</v>
          </cell>
        </row>
        <row r="262">
          <cell r="A262" t="str">
            <v>08.15.023</v>
          </cell>
        </row>
        <row r="265">
          <cell r="A265" t="str">
            <v>08.16.001</v>
          </cell>
        </row>
        <row r="266">
          <cell r="A266" t="str">
            <v>08.16.010</v>
          </cell>
        </row>
        <row r="267">
          <cell r="A267" t="str">
            <v>08.16.045</v>
          </cell>
        </row>
        <row r="268">
          <cell r="A268" t="str">
            <v>08.16.051</v>
          </cell>
        </row>
        <row r="269">
          <cell r="A269" t="str">
            <v>08.16.065</v>
          </cell>
        </row>
        <row r="270">
          <cell r="A270" t="str">
            <v>08.16.070</v>
          </cell>
        </row>
        <row r="271">
          <cell r="A271" t="str">
            <v>08.16.083</v>
          </cell>
        </row>
        <row r="272">
          <cell r="A272" t="str">
            <v>08.16.090</v>
          </cell>
        </row>
        <row r="276">
          <cell r="A276" t="str">
            <v>08.17.043</v>
          </cell>
        </row>
        <row r="277">
          <cell r="A277" t="str">
            <v>08.17.058</v>
          </cell>
        </row>
        <row r="278">
          <cell r="A278" t="str">
            <v>08.17.080</v>
          </cell>
        </row>
        <row r="391">
          <cell r="A391" t="str">
            <v>13.02.034</v>
          </cell>
          <cell r="B391" t="str">
            <v>GRANILITE CINZA / CIM. COMUM 8MM C/ POLIMENTO</v>
          </cell>
        </row>
        <row r="392">
          <cell r="A392" t="str">
            <v>13.02.052</v>
          </cell>
          <cell r="B392" t="str">
            <v>TRATAMENTO SELADOR PARA GRANILITE - BASE AGUA</v>
          </cell>
        </row>
        <row r="394">
          <cell r="A394" t="str">
            <v>13.04.000</v>
          </cell>
        </row>
        <row r="395">
          <cell r="A395" t="str">
            <v>13.04.026</v>
          </cell>
        </row>
        <row r="397">
          <cell r="A397" t="str">
            <v>13.05.000</v>
          </cell>
        </row>
        <row r="400">
          <cell r="A400" t="str">
            <v>13.05.025</v>
          </cell>
        </row>
        <row r="403">
          <cell r="A403" t="str">
            <v>13.06.000</v>
          </cell>
        </row>
        <row r="404">
          <cell r="A404" t="str">
            <v>13.06.076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</sheetNames>
    <sheetDataSet>
      <sheetData sheetId="0">
        <row r="39">
          <cell r="B39" t="str">
            <v>Grelha hemisferico para saida da calha Ø 75 mm</v>
          </cell>
        </row>
        <row r="40">
          <cell r="B40" t="str">
            <v>Grelha hemisferico para saida da calha Ø 150 mm</v>
          </cell>
        </row>
        <row r="41">
          <cell r="B41" t="str">
            <v>ESMALTE EM ESQUADRIAS DE FERRO</v>
          </cell>
        </row>
        <row r="42">
          <cell r="B42" t="str">
            <v>Ramal de alimentação predial de PVC  Ø 25 mm</v>
          </cell>
        </row>
        <row r="43">
          <cell r="B43" t="str">
            <v>Ramal de alimentação predial de AG  Ø 25 mm</v>
          </cell>
        </row>
        <row r="44">
          <cell r="B44" t="str">
            <v>Tubo aço galvanizado rosca BSP Ø 1 1/4 (entrada de água)</v>
          </cell>
        </row>
        <row r="45">
          <cell r="B45" t="str">
            <v>Tubo aço galvanizado rosca BSP Ø 4" (saida p/ consumo prédio e saída de incêndio)</v>
          </cell>
        </row>
        <row r="46">
          <cell r="B46" t="str">
            <v>Tubo de aço galvanizado rosca BSP Ø 1 1/2" (estravasor/dreno limpeza/bomba/respiro)</v>
          </cell>
        </row>
        <row r="48">
          <cell r="B48" t="str">
            <v>Registro de gaveta Ø 4"</v>
          </cell>
        </row>
        <row r="49">
          <cell r="B49" t="str">
            <v>Registro de gaveta Ø 1 1/2"</v>
          </cell>
        </row>
        <row r="50">
          <cell r="B50" t="str">
            <v>Registro de gaveta Ø 1 1/4"</v>
          </cell>
        </row>
        <row r="51">
          <cell r="B51" t="str">
            <v>Valvula de retenção Ø 1 1/2"</v>
          </cell>
        </row>
        <row r="52">
          <cell r="B52" t="str">
            <v>Bomba  recalque  Schneider BC 91T -  sucção 1/1/4" recalque 1 1/2" 220v trifasica</v>
          </cell>
        </row>
        <row r="54">
          <cell r="B54" t="str">
            <v>Torneira de boia Ø  1"</v>
          </cell>
        </row>
        <row r="57">
          <cell r="B57" t="str">
            <v>Serviços em  rede de água fria</v>
          </cell>
        </row>
        <row r="58">
          <cell r="B58" t="str">
            <v>Tubo de pvc rígido junta elástica DN 100 mm (4") - incluindo conexões</v>
          </cell>
        </row>
        <row r="59">
          <cell r="B59" t="str">
            <v>Tubo de pvc rígido junta soldável DN 32 mm (1") - incluindo conexões</v>
          </cell>
        </row>
        <row r="60">
          <cell r="B60" t="str">
            <v>Tubo de pvc rígido junta soldável DN 60 mm (2") - incluindo conexões</v>
          </cell>
        </row>
        <row r="64">
          <cell r="B64" t="str">
            <v>AE-21 Abrigo entrada de energia 38 a 76 Kv AES/BANDEIRANTE/ELEKTRO</v>
          </cell>
        </row>
        <row r="65">
          <cell r="B65" t="str">
            <v>Conj. 4 cabos p/ entrada de eneria secção 185 mm2 c/ eletrodutos</v>
          </cell>
        </row>
        <row r="66">
          <cell r="B66" t="str">
            <v>Conj. Entrada p/ telefone em entrada de energia</v>
          </cell>
        </row>
        <row r="67">
          <cell r="B67" t="str">
            <v>Chave seccionadora NH c/ carga 3x250A TAM 01 c/ fusíveis</v>
          </cell>
        </row>
        <row r="68">
          <cell r="B68" t="str">
            <v>Disjuntor tripolar termomagnético 3x60A a 3x100A</v>
          </cell>
        </row>
        <row r="71">
          <cell r="B71" t="str">
            <v>Chave seccionador NH 3x250A seca</v>
          </cell>
        </row>
        <row r="72">
          <cell r="B72" t="str">
            <v>Cabo de 10 m2 - 1000 V de isolação</v>
          </cell>
        </row>
        <row r="73">
          <cell r="B73" t="str">
            <v>Cabo de 185 mm2 - 1000V de isolação</v>
          </cell>
        </row>
        <row r="74">
          <cell r="B74" t="str">
            <v>Eletoduto de pvc rígido roscável de 32 mm - incluindo conexões</v>
          </cell>
        </row>
        <row r="75">
          <cell r="B75" t="str">
            <v>Envelope de concreto para dutos</v>
          </cell>
        </row>
        <row r="76">
          <cell r="B76" t="str">
            <v>Eletroduto de aço galvanizado a quente (NBR 5624) 80mm (3") - incluindo conexões</v>
          </cell>
        </row>
        <row r="77">
          <cell r="B77" t="str">
            <v>Eletroduto de aço galvanizado a quente (NBR 5624) 32mm (1 1/4") - incluindo conexões</v>
          </cell>
        </row>
        <row r="78">
          <cell r="B78" t="str">
            <v>Quadro de comando para conjunto de motor bomba trifásico de 4 a 5 HP</v>
          </cell>
        </row>
        <row r="83">
          <cell r="B83" t="str">
            <v>DPS - Dispositivo proteção contra surtos (energia)</v>
          </cell>
        </row>
        <row r="84">
          <cell r="B84" t="str">
            <v>IL-52 Luminária p/ vapor de sódio 1x150W em poste tubular 7m</v>
          </cell>
        </row>
        <row r="85">
          <cell r="B85" t="str">
            <v>Cabo de 4 mm2 - 1000V de isolação</v>
          </cell>
        </row>
        <row r="88">
          <cell r="B88" t="str">
            <v>Grama São Carlos em placas</v>
          </cell>
        </row>
        <row r="93">
          <cell r="B93" t="str">
            <v>Canaleta CA 21</v>
          </cell>
        </row>
        <row r="94">
          <cell r="B94" t="str">
            <v>Canaleta CA 22 e tampa em concreto TC11</v>
          </cell>
        </row>
        <row r="95">
          <cell r="B95" t="str">
            <v>Canaleta CA 20</v>
          </cell>
        </row>
        <row r="96">
          <cell r="B96" t="str">
            <v>Tampa em concreto TC 11</v>
          </cell>
        </row>
        <row r="97">
          <cell r="B97" t="str">
            <v>Tampa em ferro TC 08</v>
          </cell>
        </row>
        <row r="98">
          <cell r="B98" t="str">
            <v>FD-16 Fechamento de divisa com bloco de concreto</v>
          </cell>
        </row>
        <row r="121">
          <cell r="B121" t="str">
            <v>ALVENARIA DE BLOCOS DE CONCRETO E=9CM</v>
          </cell>
        </row>
        <row r="123">
          <cell r="B123" t="str">
            <v>ELEMENTOS VAZADOS</v>
          </cell>
        </row>
        <row r="124">
          <cell r="B124" t="str">
            <v>ELEMENTO VAZADO REF NEO REX 22C / REF UNICA 4A</v>
          </cell>
        </row>
        <row r="126">
          <cell r="B126" t="str">
            <v>PLACAS DIVISORIAS</v>
          </cell>
        </row>
        <row r="127">
          <cell r="B127" t="str">
            <v>DV-01 DIVISORIA DE GRANILITE - LATERAL ABERTA</v>
          </cell>
        </row>
        <row r="128">
          <cell r="B128" t="str">
            <v>DV-02 DIVISORIA DE GRANILITE - LATERAL FECHADA</v>
          </cell>
        </row>
        <row r="129">
          <cell r="B129" t="str">
            <v>DV-03 DIVISORIA DE GRANILITE - FRONTAL</v>
          </cell>
        </row>
        <row r="130">
          <cell r="B130" t="str">
            <v>DV-04 DIVISORIA DE GRANILITE - ANTEPARO</v>
          </cell>
        </row>
        <row r="131">
          <cell r="B131" t="str">
            <v>DIVISORIA CHAPA FIBRA MAD PRENS BP/PAINEL CEGO 1,20X2,11M</v>
          </cell>
        </row>
        <row r="133">
          <cell r="B133" t="str">
            <v>ELEMENTOS DE MADEIRA/COMPONENTES ESPECIAIS</v>
          </cell>
        </row>
        <row r="134">
          <cell r="B134" t="str">
            <v>PORTAS/BATENTES/FERRAGENS</v>
          </cell>
        </row>
        <row r="135">
          <cell r="B135" t="str">
            <v>PM-20 PORTA DE MADEIRA MACHO/FEMEA P/ PINT. BAT. MADEIRA</v>
          </cell>
        </row>
        <row r="136">
          <cell r="B136" t="str">
            <v>PM-74 PORTA DE SARRAFEADO MACIÇO P/BOXES</v>
          </cell>
        </row>
        <row r="137">
          <cell r="B137" t="str">
            <v>PM-70 PORTA DE MADEIRA SARRAFEADA P/ PINT. BAT. MET.</v>
          </cell>
        </row>
        <row r="138">
          <cell r="B138" t="str">
            <v>PM-71 PORTA DE MADEIRA SARRAFEADA P/ PINT. BAT. MET.</v>
          </cell>
        </row>
        <row r="139">
          <cell r="B139" t="str">
            <v>PM-75 PORTA SARRAFEADO MACICO SANIT. ACESSIVEL BAT. MET.</v>
          </cell>
        </row>
        <row r="140">
          <cell r="B140" t="str">
            <v>PM-80 PORTA PARA HALL DO ELEVADOR BAT. MAD.</v>
          </cell>
        </row>
        <row r="142">
          <cell r="B142" t="str">
            <v>OUTROS COMPONENTES PADRONIZADOS</v>
          </cell>
        </row>
        <row r="143">
          <cell r="B143" t="str">
            <v>BS-05 BANCADA PARA COZINHA - GRANITO</v>
          </cell>
        </row>
        <row r="146">
          <cell r="B146" t="str">
            <v>PR-08 PRATELEIRA DE GRANITO</v>
          </cell>
        </row>
        <row r="147">
          <cell r="B147" t="str">
            <v>PR-03 PRATELEIRA DE GRANILITE - L=30CM</v>
          </cell>
        </row>
        <row r="148">
          <cell r="B148" t="str">
            <v>PR-09 PRATELEIRA EM GRANILITE - L=55CM</v>
          </cell>
        </row>
        <row r="149">
          <cell r="B149" t="str">
            <v>GS-03 GUICHE DE SECRETARIA/JANELA DE 2 FOLHAS</v>
          </cell>
        </row>
        <row r="150">
          <cell r="B150" t="str">
            <v>ET-05 ESTRADO DE POLIPROPILENO</v>
          </cell>
        </row>
        <row r="152">
          <cell r="B152" t="str">
            <v>CC-01 CUBA INOX (60X50X30 CM) INCL VALV. AMERICANA -</v>
          </cell>
        </row>
        <row r="153">
          <cell r="B153" t="str">
            <v>CC-O3 CUBA INOX 50X40X25CM - TORNEIRA PAREDE</v>
          </cell>
        </row>
        <row r="154">
          <cell r="B154" t="str">
            <v>CC-04 CUBA DUPLA INOX (102X40X25 CM) INCL VALV. AMERICANA -</v>
          </cell>
        </row>
        <row r="156">
          <cell r="B156" t="str">
            <v>ELEMENTOS METALICOS/COMPONENTES ESPECIAIS</v>
          </cell>
        </row>
        <row r="157">
          <cell r="B157" t="str">
            <v>ESQUADRIAS METALICAS</v>
          </cell>
        </row>
        <row r="158">
          <cell r="B158" t="str">
            <v>EF-02 ESQUADRIA DE FERRO 90X120CM</v>
          </cell>
        </row>
        <row r="159">
          <cell r="B159" t="str">
            <v>EF-04 ESQUADRIA DE FERRO 180X60CM</v>
          </cell>
        </row>
        <row r="160">
          <cell r="B160" t="str">
            <v>EF-05 ESQUADRIA DE FERRO 180X120CM</v>
          </cell>
        </row>
        <row r="161">
          <cell r="B161" t="str">
            <v>EF-06 ESQUADRIA DE FERRO 180X150CM</v>
          </cell>
        </row>
        <row r="162">
          <cell r="B162" t="str">
            <v>EF-15 ESQUADRIA DE FERRO / VENTILACAO CRUZADA H=30 A</v>
          </cell>
        </row>
        <row r="163">
          <cell r="B163" t="str">
            <v>CAIXILHOS DE FERRO -BASCULANTES</v>
          </cell>
        </row>
        <row r="165">
          <cell r="B165" t="str">
            <v>PORTAS</v>
          </cell>
        </row>
        <row r="166">
          <cell r="B166" t="str">
            <v>PF-11 PORTA/JANELA DE FERRO 180X260CM</v>
          </cell>
        </row>
        <row r="167">
          <cell r="B167" t="str">
            <v>PF-15 PORTA EM CHAPA DE FERRO (L=82 CM)</v>
          </cell>
        </row>
        <row r="168">
          <cell r="B168" t="str">
            <v>PF-19 PORTA DE FERRO P/ RESERVATORIO - GALVANIZA</v>
          </cell>
        </row>
        <row r="172">
          <cell r="B172" t="str">
            <v>ME-02 MONTANTE ESTRUTURAL VERTICAL P/ ESQUADRIA</v>
          </cell>
        </row>
        <row r="174">
          <cell r="B174" t="str">
            <v>OUTROS ELEMENTOS METALICOS</v>
          </cell>
        </row>
        <row r="175">
          <cell r="B175" t="str">
            <v>TI-01 TAMPA DE INSPECAO - ACO</v>
          </cell>
        </row>
        <row r="177">
          <cell r="B177" t="str">
            <v>EM-05 ESCADA MARINHEIRO (GALVANIZADA)</v>
          </cell>
        </row>
        <row r="178">
          <cell r="B178" t="str">
            <v>EM-06 ESCADA DE MARINHEIRO C/GUARDA CORPO GAL</v>
          </cell>
        </row>
        <row r="180">
          <cell r="B180" t="str">
            <v>TP-12 TELA DE PROTECAO REMOVIVEL</v>
          </cell>
        </row>
        <row r="185">
          <cell r="B185" t="str">
            <v>EM TERCAS PARA TELHAS DE CIM-AM/AL/PLAST</v>
          </cell>
          <cell r="D185" t="str">
            <v>667,68</v>
          </cell>
        </row>
        <row r="187">
          <cell r="B187" t="str">
            <v>COBERTURA</v>
          </cell>
        </row>
        <row r="188">
          <cell r="B188" t="str">
            <v>TELHA TECNOLOGIA CRFS ONDULADA E=8MM</v>
          </cell>
          <cell r="D188" t="str">
            <v>701,07</v>
          </cell>
        </row>
        <row r="190">
          <cell r="B190" t="str">
            <v>PECAS PARA COBERTURA</v>
          </cell>
        </row>
        <row r="191">
          <cell r="B191" t="str">
            <v>CUMEEIRA NORMAL P/ TELHA TECNOLOGIA CRFS ONDULADA</v>
          </cell>
          <cell r="D191" t="str">
            <v>36,00</v>
          </cell>
        </row>
        <row r="194">
          <cell r="B194" t="str">
            <v>INSTALACOES HIDRAULICAS</v>
          </cell>
        </row>
        <row r="196">
          <cell r="B196" t="str">
            <v>REDE DE AGUA FRIA: TUBULACOES</v>
          </cell>
        </row>
        <row r="197">
          <cell r="B197" t="str">
            <v>TUBO ACO GALVANIZADO NBR 5580-CL MEDIA, DN 20MM (3/4") - INCL</v>
          </cell>
        </row>
        <row r="198">
          <cell r="B198" t="str">
            <v>TUBO DE PVC RIGIDO JUNTA SOLDAVEL DN 25MM (3/4") INCL</v>
          </cell>
        </row>
        <row r="199">
          <cell r="B199" t="str">
            <v>TUBO DE PVC RIGIDO JUNTA SOLDAVEL DN 32MM (1") INCL</v>
          </cell>
        </row>
        <row r="200">
          <cell r="B200" t="str">
            <v>TUBO DE PVC RIGIDO JUNTA SOLDAVEL DN 40MM (1.1/4") INCL</v>
          </cell>
        </row>
        <row r="201">
          <cell r="B201" t="str">
            <v>TUBO DE PVC RIGIDO JUNTA SOLDAVEL DN 50MM (1.1/2") INCL</v>
          </cell>
        </row>
        <row r="202">
          <cell r="B202" t="str">
            <v>TUBO DE PVC RIGIDO JUNTA SOLDAVEL DN 60MM (2") INCL</v>
          </cell>
        </row>
        <row r="204">
          <cell r="B204" t="str">
            <v>REDE DE AGUA FRIA: DEMAIS SERVICOS</v>
          </cell>
        </row>
        <row r="205">
          <cell r="B205" t="str">
            <v>REGISTRO DE GAVETA COM CANOPLA CROMADA DN 20MM (3/4")</v>
          </cell>
        </row>
        <row r="206">
          <cell r="B206" t="str">
            <v>REGISTRO DE GAVETA COM CANOPLA CROMADA DN 25MM (1")</v>
          </cell>
        </row>
        <row r="207">
          <cell r="B207" t="str">
            <v>REGISTRO DE GAVETA COM CANOPLA CROMADA DN 32MM (1 1/4")</v>
          </cell>
        </row>
        <row r="208">
          <cell r="B208" t="str">
            <v>REGISTRO DE PRESSAO C/ CANOPLA CROMADA DN 20MM (3/4")</v>
          </cell>
        </row>
        <row r="212">
          <cell r="B212" t="str">
            <v>TUBO ACO GALVANIZ NBR5580-CL MEDIA, DN65MM (2 1/2")-INCL</v>
          </cell>
        </row>
        <row r="213">
          <cell r="B213" t="str">
            <v>TUBO ACO GALVANIZ NBR5580-CL MEDIA, DN80MM (3")-INCL</v>
          </cell>
        </row>
        <row r="216">
          <cell r="B216" t="str">
            <v>REGISTRO DE GAVETA BRUTO DN 80MM (3")</v>
          </cell>
        </row>
        <row r="218">
          <cell r="B218" t="str">
            <v>VALVULA RETENCAO HORIZONTAL DE BRONZE DE 3"</v>
          </cell>
        </row>
        <row r="219">
          <cell r="B219" t="str">
            <v>EXTINTORES MANUAIS DE CO2 CAPACIDADE 4KG</v>
          </cell>
        </row>
        <row r="220">
          <cell r="B220" t="str">
            <v>EXTINTORES MANUAIS PO QUIMICO SECO COM CAPACIDADE DE 4</v>
          </cell>
        </row>
        <row r="221">
          <cell r="B221" t="str">
            <v>EXTINTORES MANUAIS DE AGUA PRESSURIZADA CAP DE 10 L</v>
          </cell>
        </row>
        <row r="222">
          <cell r="B222" t="str">
            <v>PRESSOSTATO (VALVULA DE FLUXO) COM SENSOR DIAFRAGMA.</v>
          </cell>
        </row>
        <row r="225">
          <cell r="B225" t="str">
            <v>CONJ MOTOR-BOMBA (CENTRIFUGA) 2 HP (13900 L/H - 20 MCA)</v>
          </cell>
        </row>
        <row r="227">
          <cell r="B227" t="str">
            <v>REDE DE ESGOTO: TUBULACOES</v>
          </cell>
        </row>
        <row r="228">
          <cell r="B228" t="str">
            <v>TUBO DE FERRO FUNDIDO DN 75MM (3") - INCLUSIVE CONEXOES -</v>
          </cell>
        </row>
        <row r="229">
          <cell r="B229" t="str">
            <v>TUBO DE PVC RIGIDO JUNTA SOLDAVEL DN 40MM (1.1/2") INCL</v>
          </cell>
        </row>
        <row r="230">
          <cell r="B230" t="str">
            <v>TUBO DE PVC RIGIDO JUNTA ELASTICA DN 50MM (2") INCL</v>
          </cell>
        </row>
        <row r="231">
          <cell r="B231" t="str">
            <v>TUBO DE PVC RIGIDO JUNTA ELASTICA DN 75MM (3") INCL</v>
          </cell>
        </row>
        <row r="232">
          <cell r="B232" t="str">
            <v>TUBO DE PVC RIGIDO JUNTA ELASTICA DN 100MM (4") INCL</v>
          </cell>
        </row>
        <row r="233">
          <cell r="B233" t="str">
            <v>TUBO DE PVC RIGIDO JUNTA ELASTICA DN 150MM (6") INCL</v>
          </cell>
        </row>
        <row r="235">
          <cell r="B235" t="str">
            <v>REDE DE ESGOTO: DEMAIS SERVICOS</v>
          </cell>
        </row>
        <row r="236">
          <cell r="B236" t="str">
            <v>CAIXA SIFONADA DE PVC DN 150X150X50MM C/GRELHA METALICA</v>
          </cell>
        </row>
        <row r="237">
          <cell r="B237" t="str">
            <v>RALO SIFONADO DE F.FUNDIDO DN 150 MM C/GRELHA PVC</v>
          </cell>
        </row>
        <row r="238">
          <cell r="B238" t="str">
            <v>RALO SECO CONICO PVC DN 100MM C/GRELHA PVC CROMADO</v>
          </cell>
        </row>
        <row r="240">
          <cell r="B240" t="str">
            <v>REDE DE AGUAS PLUVIAIS: TUBULACOES</v>
          </cell>
        </row>
        <row r="241">
          <cell r="B241" t="str">
            <v>TUBO DE FERRO FUNDIDO DN 75MM (3") - INCLUSIVE CONEXOES</v>
          </cell>
        </row>
        <row r="242">
          <cell r="B242" t="str">
            <v>TUBO DE FERRO FUNDIDO DN 150MM (6") - INCLUSIVE CONEXOES</v>
          </cell>
        </row>
        <row r="244">
          <cell r="B244" t="str">
            <v>REDE DE AGUAS PLUVIAIS: DEMAIS SERVICOS</v>
          </cell>
        </row>
        <row r="245">
          <cell r="B245" t="str">
            <v>CALHA OU AGUA FURTADA EM CHAPA GALV. N 24 - CORTE 1,00M</v>
          </cell>
        </row>
        <row r="246">
          <cell r="B246" t="str">
            <v>RUFO EM CHAPA GALVANIZADA N 24 - CORTE 0,25 M</v>
          </cell>
        </row>
        <row r="247">
          <cell r="B247" t="str">
            <v>RUFO EM CHAPA GALVANIZADA N 24 - CORTE 0,33 M</v>
          </cell>
        </row>
        <row r="248">
          <cell r="B248" t="str">
            <v>RUFO EM CHAPA GALVANIZADA N 24 - CORTE 0,50 M</v>
          </cell>
        </row>
        <row r="250">
          <cell r="B250" t="str">
            <v>RESERVATORIO: INSTALACOES - TUBULACOES</v>
          </cell>
        </row>
        <row r="251">
          <cell r="B251" t="str">
            <v>TUBO ACO GALVANIZ NBR5580-CL MEDIA, DN32MM (1 1/4")-INCL</v>
          </cell>
        </row>
        <row r="252">
          <cell r="B252" t="str">
            <v>TUBO ACO GALVANIZ NBR5580-CL MEDIA, DN40MM (1 1/2") - INCL</v>
          </cell>
        </row>
        <row r="253">
          <cell r="B253" t="str">
            <v>TUBO ACO GALVANIZ NBR5580-CL MEDIA, DN80MM (3")-INCL</v>
          </cell>
        </row>
        <row r="255">
          <cell r="B255" t="str">
            <v>RESERVATORIO: INSTALACOES - DEMAIS SERVICOS</v>
          </cell>
        </row>
        <row r="256">
          <cell r="B256" t="str">
            <v>REGISTRO DE GAVETA BRUTO DN 32MM (1 1/4")</v>
          </cell>
        </row>
        <row r="257">
          <cell r="B257" t="str">
            <v>REGISTRO DE GAVETA BRUTO DN 40MM (1.1/2")</v>
          </cell>
        </row>
        <row r="258">
          <cell r="B258" t="str">
            <v>REGISTRO DE GAVETA BRUTO DN 80MM (3")</v>
          </cell>
        </row>
        <row r="260">
          <cell r="B260" t="str">
            <v>BEBEDOUROS,LAVATORIOS E MICTORIOS PADRONIZADOS</v>
          </cell>
        </row>
        <row r="261">
          <cell r="B261" t="str">
            <v>LT-04 LAVATORIO /BEBEDOURO COLETIVO</v>
          </cell>
        </row>
        <row r="262">
          <cell r="B262" t="str">
            <v>MT-04 MICTORIO COLETIVO</v>
          </cell>
        </row>
        <row r="264">
          <cell r="B264" t="str">
            <v>LOUCAS</v>
          </cell>
        </row>
        <row r="265">
          <cell r="B265" t="str">
            <v>BACIA SIFONADA DE LOUCA BRANCA (VDR 6L) C/ ASSENTO</v>
          </cell>
        </row>
        <row r="266">
          <cell r="B266" t="str">
            <v>LAVATORIO DE LOUCA BRANCA SEM COLUNA C/ TORNEIRA DE</v>
          </cell>
        </row>
        <row r="267">
          <cell r="B267" t="str">
            <v>TANQUE DE LOUCA BRANCA,PEQUENO C/COLUNA</v>
          </cell>
        </row>
        <row r="268">
          <cell r="B268" t="str">
            <v>SABONETEIRA DE LOUCA BRANCA DE 15X15 CM</v>
          </cell>
        </row>
        <row r="269">
          <cell r="B269" t="str">
            <v>PAPELEIRA DE LOUCA BRANCA DE 15X15CM</v>
          </cell>
        </row>
        <row r="270">
          <cell r="B270" t="str">
            <v>CABIDE DE LOUCA BRANCA COM 2 GANCHOS</v>
          </cell>
        </row>
        <row r="271">
          <cell r="B271" t="str">
            <v>VA-01 VARAL/TOALHEIRO</v>
          </cell>
        </row>
        <row r="272">
          <cell r="B272" t="str">
            <v>BR-02 LAVATORIO  PARA SANITARIO ACESSIVEL</v>
          </cell>
        </row>
        <row r="274">
          <cell r="B274" t="str">
            <v>APARELHOS E METAIS</v>
          </cell>
        </row>
        <row r="276">
          <cell r="B276" t="str">
            <v>AQUECEDOR ELETRICO DE PASSAGEM COM RESISTENCIA</v>
          </cell>
        </row>
        <row r="277">
          <cell r="B277" t="str">
            <v>FT-02 FILTRO PARA AGUA POTAVEL</v>
          </cell>
        </row>
        <row r="278">
          <cell r="B278" t="str">
            <v>TORNEIRA DE LAVAGEM COM CANOPLA DE 1/2"</v>
          </cell>
        </row>
        <row r="280">
          <cell r="B280" t="str">
            <v>INSTALACOES ELETRICAS</v>
          </cell>
        </row>
        <row r="281">
          <cell r="B281" t="str">
            <v>REDE DE BAIXA TENSAO: DUTO/QUADROS PARCIAIS</v>
          </cell>
        </row>
        <row r="282">
          <cell r="B282" t="str">
            <v>ELETROD ACO GALV QUENTE (NBR 5624) 20 MM (3/4") - INCL</v>
          </cell>
        </row>
        <row r="283">
          <cell r="B283" t="str">
            <v>QUADRO DISTRIBUICAO, DISJ. GERAL 50A P/ 10 A 12 DISJS.</v>
          </cell>
        </row>
        <row r="284">
          <cell r="B284" t="str">
            <v>QUADRO DISTRIBUICAO, DISJ. GERAL 60A P/ 14 A 20 DISJS.</v>
          </cell>
        </row>
        <row r="285">
          <cell r="B285" t="str">
            <v>QUADRO DISTRIBUICAO, DISJ. GERAL 80A P/ 22 A 26 DISJS.</v>
          </cell>
        </row>
        <row r="286">
          <cell r="B286" t="str">
            <v>QUADRO DISTRIBUICAO, DISJ. GERAL 100A P/ 28 A 42 DISJS.</v>
          </cell>
        </row>
        <row r="287">
          <cell r="B287" t="str">
            <v>INTERRUPTOR TIPO AUTOMÁTICO DE BÓIA</v>
          </cell>
        </row>
        <row r="288">
          <cell r="B288" t="str">
            <v>DISJUNTOR BIPOLAR TERMOMAGNETICO 2X10A A 2X50A</v>
          </cell>
        </row>
        <row r="289">
          <cell r="B289" t="str">
            <v>DISJUNTOR UNIPOLAR TERMOMAGNETICO 1X10A A 1X30A</v>
          </cell>
        </row>
        <row r="290">
          <cell r="B290" t="str">
            <v>DISJUNTOR TRIPOLAR TERMOMAGNETICO 3X10A A 3X50A</v>
          </cell>
        </row>
        <row r="291">
          <cell r="B291" t="str">
            <v>DISJUNTOR TRIPOLAR TERMOMAGNETICO 3X60A A 3X100A</v>
          </cell>
        </row>
        <row r="292">
          <cell r="B292" t="str">
            <v>QUADRO COMANDO PARA BOMBA DE INCENDIO TRIFASICO DE 2</v>
          </cell>
        </row>
        <row r="296">
          <cell r="B296" t="str">
            <v>REDE DE BAIXA TENSAO: CAIXAS DE PASSAGEM</v>
          </cell>
        </row>
        <row r="297">
          <cell r="B297" t="str">
            <v>CAIXA DE PASSAGEM ESTAMPADA COM TAMPA PLASTICA DE 4"X4"</v>
          </cell>
        </row>
        <row r="298">
          <cell r="B298" t="str">
            <v>CAIXA DE PASSAGEM CHAPA TAMPA PARAFUSADA DE 30X30X12</v>
          </cell>
        </row>
        <row r="299">
          <cell r="B299" t="str">
            <v>QUADRO EM CHAPA COM PORTA E FECHADURA (TELEBRAS) DE</v>
          </cell>
        </row>
        <row r="301">
          <cell r="B301" t="str">
            <v>REDE DE BAIXA TENSAO: ENFIACAO</v>
          </cell>
        </row>
        <row r="302">
          <cell r="B302" t="str">
            <v>DESCRIÇÃO DOS SERVIÇOS</v>
          </cell>
        </row>
        <row r="304">
          <cell r="B304" t="str">
            <v>FIO DE 2,50 MM2 - 750 V DE ISOLACAO</v>
          </cell>
        </row>
        <row r="306">
          <cell r="B306" t="str">
            <v>PONTOS DE: INTERRUPTORES E TOMADAS</v>
          </cell>
        </row>
        <row r="307">
          <cell r="B307" t="str">
            <v>BOTOEIRA PARA ACIONAMENTO DA BOMBA DE INCENDIO</v>
          </cell>
        </row>
        <row r="308">
          <cell r="B308" t="str">
            <v>INTERRUPTOR DE 1 TECLA SIMPLES CAIXA 4"X2"-ELETR PVC</v>
          </cell>
        </row>
        <row r="309">
          <cell r="B309" t="str">
            <v>INTERRUPTOR 1 TECLA BIPOL SIMPL CAIXA 4"X2"-ELETR PVC</v>
          </cell>
        </row>
        <row r="310">
          <cell r="B310" t="str">
            <v>2 INTERRUPTORES 1 TECLA BIPOL SIMPL CAIXA 4"X4"-ELETR PVC</v>
          </cell>
        </row>
        <row r="311">
          <cell r="B311" t="str">
            <v>3 INTERRUPTORES DE 1 TECLA BIPOLAR EM CAIXA</v>
          </cell>
        </row>
        <row r="312">
          <cell r="B312" t="str">
            <v>INTERRUPTOR 1 TECLA SIMPLES/TOMADA 2P+T UNIV CAIXA</v>
          </cell>
        </row>
        <row r="315">
          <cell r="B315" t="str">
            <v>TOMADA 2P+T PADRAO NBR 14136 CORRENTE 10A-250V-ELETR.</v>
          </cell>
        </row>
        <row r="316">
          <cell r="B316" t="str">
            <v>TOMADA DE PISO 2P+T PADRAO NBR 14136 CORRENTE</v>
          </cell>
        </row>
        <row r="317">
          <cell r="B317" t="str">
            <v>PONTO SECO PARA TELEFONE-ELETRODUTO DE PVC</v>
          </cell>
        </row>
        <row r="318">
          <cell r="B318" t="str">
            <v>TOMADA DE PISO PARA TEL/LOGICA - ELETRODUTO DE PVC</v>
          </cell>
        </row>
        <row r="319">
          <cell r="B319" t="str">
            <v>BOTAO PARA CIGARRA - ELETRODUTO DE PVC</v>
          </cell>
        </row>
        <row r="320">
          <cell r="B320" t="str">
            <v>CIGARRA PARA CHAMADA DE AULA - ELETRODUTO DE PVC</v>
          </cell>
        </row>
        <row r="321">
          <cell r="B321" t="str">
            <v>PONTO SECO P/INSTALACAO DE SOM/TV/ALARME/LOGICA -</v>
          </cell>
        </row>
        <row r="322">
          <cell r="B322" t="str">
            <v>ACIONADOR DO ALARME DE INCENDIO</v>
          </cell>
        </row>
        <row r="323">
          <cell r="B323" t="str">
            <v>SIRENE PARA ALARME DE EMERGENCIA- ELETRODUTO DE PVC</v>
          </cell>
        </row>
        <row r="325">
          <cell r="B325" t="str">
            <v>LUMINARIAS INTERNAS</v>
          </cell>
        </row>
        <row r="326">
          <cell r="B326" t="str">
            <v>IL-42 LUMINARIA C/ DIFUSOR P/ LAMPADA FLUOR (2X32W)</v>
          </cell>
        </row>
        <row r="327">
          <cell r="B327" t="str">
            <v>IL-05 ARANDELA BLINDADA</v>
          </cell>
        </row>
        <row r="328">
          <cell r="B328" t="str">
            <v>IL-59 ILUMINAÇÃO P/PASSAGEM COBERTA E CIRCULAÇÕES -</v>
          </cell>
        </row>
        <row r="330">
          <cell r="B330" t="str">
            <v>IL-44 LUMINARIA PARA LAMPADA FLUORESCENTE (1X32W)</v>
          </cell>
        </row>
        <row r="331">
          <cell r="B331" t="str">
            <v>IL-45 LUMINARIA PARA LAMPADA FLUORESCENTE (2X32W)</v>
          </cell>
        </row>
        <row r="333">
          <cell r="B333" t="str">
            <v>CENTRO DE LUZ</v>
          </cell>
        </row>
        <row r="334">
          <cell r="B334" t="str">
            <v>CENTRO DE LUZ EM CAIXA FM ELETRODUTO DE PVC</v>
          </cell>
        </row>
        <row r="335">
          <cell r="B335" t="str">
            <v>ILUMINACAO EXTERNA</v>
          </cell>
        </row>
        <row r="336">
          <cell r="B336" t="str">
            <v>IL-06 LUZ DE OBSTACULO COM LAMPADA DE 60W</v>
          </cell>
        </row>
        <row r="338">
          <cell r="B338" t="str">
            <v>PARA RAIOS</v>
          </cell>
        </row>
        <row r="344">
          <cell r="B344" t="str">
            <v>CONEXAO EXOTERMICA CABO/HASTE</v>
          </cell>
        </row>
        <row r="345">
          <cell r="B345" t="str">
            <v>CONEXAO EXOTERMICA EM ESTRUTURA METALICA</v>
          </cell>
        </row>
        <row r="347">
          <cell r="B347" t="str">
            <v>IMPERMEABILIZACOES / JUNTAS DE DILATACAO</v>
          </cell>
        </row>
        <row r="348">
          <cell r="B348" t="str">
            <v>IMPERMEABILIZACOES: LAJES, CALHAS, MARQUISES</v>
          </cell>
        </row>
        <row r="349">
          <cell r="B349" t="str">
            <v>IMPERM C/ EMULSAO ACRILICA ESTRUT C/ VEU DE POLIESTER-6</v>
          </cell>
        </row>
        <row r="355">
          <cell r="B355" t="str">
            <v>JUNTAS DE DILATACAO</v>
          </cell>
        </row>
        <row r="356">
          <cell r="B356" t="str">
            <v>JUNTAS DE DILATACAO/MASTIQUE ELASTICO OU POLIURETANO</v>
          </cell>
        </row>
        <row r="357">
          <cell r="B357" t="str">
            <v>JUNTA ELASTICA ESTRUTURAL NEOPRENE (REF 2027M)</v>
          </cell>
        </row>
        <row r="364">
          <cell r="B364" t="str">
            <v>REVESTIMENTO DE PAREDES INTERNAS</v>
          </cell>
        </row>
        <row r="366">
          <cell r="B366" t="str">
            <v>EMBOCO</v>
          </cell>
        </row>
        <row r="367">
          <cell r="B367" t="str">
            <v>REVESTIMENTO COM GESSO</v>
          </cell>
        </row>
        <row r="371">
          <cell r="B371" t="str">
            <v>REVESTIMENTO DE PAREDES EXTERNAS</v>
          </cell>
        </row>
        <row r="374">
          <cell r="B374" t="str">
            <v>REBOCO</v>
          </cell>
        </row>
        <row r="376">
          <cell r="B376" t="str">
            <v>PISOS INTERNOS / RODAPES / PEITORIS</v>
          </cell>
        </row>
        <row r="383">
          <cell r="B383" t="str">
            <v>DESCRIÇÃO DOS SERVIÇOS</v>
          </cell>
        </row>
        <row r="386">
          <cell r="B386" t="str">
            <v>REVESTIMENTO DE PISOS</v>
          </cell>
        </row>
        <row r="387">
          <cell r="B387" t="str">
            <v>CIMENTADO DESEMPENADO ALISADO E=3,50CM INCL ARG REG</v>
          </cell>
        </row>
        <row r="388">
          <cell r="B388" t="str">
            <v>LADRILHO HIDRAULICO 25X25 E=2CM - PISO TATIL DE ALERTA</v>
          </cell>
        </row>
        <row r="390">
          <cell r="B390" t="str">
            <v>FAIXA ANTIDERRAPANTE A BASE DE RES.E AREIA QUARTZOSA</v>
          </cell>
        </row>
        <row r="394">
          <cell r="B394" t="str">
            <v>REVESTIMENTO DE DEGRAUS</v>
          </cell>
        </row>
        <row r="395">
          <cell r="B395" t="str">
            <v>DEGRAUS DE GRANILITE MOLDADOS NO LOCAL</v>
          </cell>
        </row>
        <row r="397">
          <cell r="B397" t="str">
            <v>REVESTIMENTO DE RODAPES</v>
          </cell>
        </row>
        <row r="403">
          <cell r="B403" t="str">
            <v>REVESTIMENTO DE SOLEIRAS</v>
          </cell>
        </row>
        <row r="407">
          <cell r="B407" t="str">
            <v>REVESTIMENTO DE PEITORIS</v>
          </cell>
        </row>
        <row r="408">
          <cell r="B408" t="str">
            <v>PE-02 PEITORIL</v>
          </cell>
        </row>
        <row r="411">
          <cell r="B411" t="str">
            <v>VIDROS</v>
          </cell>
        </row>
        <row r="412">
          <cell r="B412" t="str">
            <v>VIDRO LISO COMUM INCOLOR DE 3MM</v>
          </cell>
        </row>
        <row r="413">
          <cell r="B413" t="str">
            <v>VIDRO IMPRESSO INCOLOR (E=4MM)</v>
          </cell>
        </row>
        <row r="415">
          <cell r="B415" t="str">
            <v>ESPELHOS</v>
          </cell>
        </row>
        <row r="416">
          <cell r="B416" t="str">
            <v>EP-01 ESPELHO</v>
          </cell>
        </row>
        <row r="418">
          <cell r="B418" t="str">
            <v>PINTURA</v>
          </cell>
        </row>
        <row r="419">
          <cell r="B419" t="str">
            <v>FORROS / PAREDES INTERNAS</v>
          </cell>
        </row>
        <row r="420">
          <cell r="B420" t="str">
            <v>LATEX</v>
          </cell>
        </row>
        <row r="421">
          <cell r="B421" t="str">
            <v>ESMALTE</v>
          </cell>
        </row>
        <row r="424">
          <cell r="B424" t="str">
            <v>ESQUADRIAS</v>
          </cell>
        </row>
        <row r="425">
          <cell r="B425" t="str">
            <v>ESMALTE COM MASSA CORRIDA EM ESQUADRIAS DE MADEIRA</v>
          </cell>
        </row>
        <row r="426">
          <cell r="B426" t="str">
            <v>ESMALTE EM ESQUADRIAS DE FERRO</v>
          </cell>
        </row>
        <row r="427">
          <cell r="B427" t="str">
            <v>FACE EXTERNA DE CALHAS/CONDUTORES COM TINTA SINTETICA</v>
          </cell>
        </row>
        <row r="428">
          <cell r="B428" t="str">
            <v>FACE INTERNA DE CALHAS COM TINTA BETUMINOSA</v>
          </cell>
        </row>
        <row r="432">
          <cell r="B432" t="str">
            <v>EXTERNA</v>
          </cell>
        </row>
        <row r="434">
          <cell r="B434" t="str">
            <v>TRATAMENTO DE CONCRETO COM ESTUQUE E LIXAMENTO</v>
          </cell>
        </row>
        <row r="436">
          <cell r="B436" t="str">
            <v>HIDROFUGO A BASE DE SILICONE</v>
          </cell>
        </row>
        <row r="439">
          <cell r="B439" t="str">
            <v>DESCRIÇÃO DOS SERVIÇOS</v>
          </cell>
        </row>
        <row r="441">
          <cell r="B441" t="str">
            <v>SERVICOS COMPLEMENTARES</v>
          </cell>
        </row>
        <row r="442">
          <cell r="B442" t="str">
            <v>COMPLEMENTOS EXTERNOS/CANTEIRO DE OBRA/ALAMBRADO</v>
          </cell>
        </row>
        <row r="443">
          <cell r="B443" t="str">
            <v>INSTALACAO DE FAIXAS DE PROTECAO (FP-03/FP-04) POR REGUA</v>
          </cell>
        </row>
        <row r="444">
          <cell r="B444" t="str">
            <v>INSTALACAO DE FAIXAS DE EXPOSICAO (FP-05) POR REGUA</v>
          </cell>
        </row>
        <row r="445">
          <cell r="B445" t="str">
            <v>INSTALACAO DE LOUSA (LG-07)</v>
          </cell>
        </row>
        <row r="446">
          <cell r="B446" t="str">
            <v>INSTALACAO DE MURAL (MR-02)</v>
          </cell>
        </row>
        <row r="447">
          <cell r="B447" t="str">
            <v>INSTALACAO DE FOGAO INDUSTRIAL</v>
          </cell>
        </row>
        <row r="448">
          <cell r="B448" t="str">
            <v>INSTALACAO DE SUPORTE TV/VIDEO</v>
          </cell>
        </row>
        <row r="453">
          <cell r="B453" t="str">
            <v>LIMPEZA FINAL</v>
          </cell>
        </row>
        <row r="454">
          <cell r="B454" t="str">
            <v>LIMPEZA DA OBRA</v>
          </cell>
        </row>
        <row r="459">
          <cell r="B459" t="str">
            <v>SERVICOS COMPLEMENTARES - ELETRICA</v>
          </cell>
        </row>
        <row r="460">
          <cell r="B460" t="str">
            <v>ELEVADOR 3 PARADAS MAQ CONJUGADA PORTA UNILATERAL</v>
          </cell>
        </row>
        <row r="465">
          <cell r="B465" t="str">
            <v>PISOS E EQUIPAMENTOS</v>
          </cell>
        </row>
        <row r="466">
          <cell r="B466" t="str">
            <v>SERVIÇOS COMPLEMENTARES ACABAMENTOS</v>
          </cell>
        </row>
        <row r="467">
          <cell r="B467" t="str">
            <v>FECHO MUROS/ ALAMBRADOS/ PORTAS</v>
          </cell>
        </row>
        <row r="468">
          <cell r="B468" t="str">
            <v>PT-29 PORTÃO DE TELA PARA QUADRA</v>
          </cell>
        </row>
        <row r="470">
          <cell r="B470" t="str">
            <v>QUADRA DE ESPORTE</v>
          </cell>
        </row>
        <row r="471">
          <cell r="B471" t="str">
            <v>QE-02 POSTE PARA REDE DE VOLEIBOL</v>
          </cell>
        </row>
        <row r="472">
          <cell r="B472" t="str">
            <v>QE-03 TRAVE DE FUTEBOL DE SALAO (FUNDACAO DIRETA)</v>
          </cell>
        </row>
        <row r="483">
          <cell r="B483" t="str">
            <v>COBERTURA DA QUADRA</v>
          </cell>
        </row>
        <row r="527">
          <cell r="B527" t="str">
            <v>COBERTURA</v>
          </cell>
        </row>
        <row r="533">
          <cell r="B533" t="str">
            <v>INSTALAÇOES HIDRAULICAS</v>
          </cell>
        </row>
        <row r="534">
          <cell r="B534" t="str">
            <v>REDE DE AGUAS PLUVIAIS: TUBULACOES</v>
          </cell>
        </row>
        <row r="535">
          <cell r="B535" t="str">
            <v>TUBO DE FERRO FUNDIDO DN 100MM (4")-INCLUSIVE CONEXOES</v>
          </cell>
        </row>
        <row r="536">
          <cell r="B536" t="str">
            <v>TUBO DE PVC "R"PARA AGUAS PLUVIAIS 100MM - INCL.</v>
          </cell>
        </row>
        <row r="538">
          <cell r="B538" t="str">
            <v>REDE DE AGUAS PLUVIAIS: DEMAIS SERVIÇOS</v>
          </cell>
        </row>
        <row r="539">
          <cell r="B539" t="str">
            <v>CALHA OU AGUA FURTADA EM CHAPA GALV.N 24 - CORTE 0,50M</v>
          </cell>
        </row>
        <row r="541">
          <cell r="B541" t="str">
            <v>INSTALAÇOES ELETRICAS</v>
          </cell>
        </row>
        <row r="543">
          <cell r="B543" t="str">
            <v>ELETROD ACO GALV QUENTE (NBR 5624) 20 MM (3/4") - INCL</v>
          </cell>
        </row>
        <row r="544">
          <cell r="B544" t="str">
            <v>ELETROD ACO GALV QUENTE (NBR 5624) 25 MM (1") - INCL</v>
          </cell>
        </row>
        <row r="545">
          <cell r="B545" t="str">
            <v>DISJUNTOR BIPOLAR TERMOMAGNETICO 2X10A A 2X50A</v>
          </cell>
        </row>
        <row r="546">
          <cell r="B546" t="str">
            <v>DISJUNTOR UNIPOLAR TERMOMAGNETICO 1X10A A 1X30A</v>
          </cell>
        </row>
        <row r="548">
          <cell r="B548" t="str">
            <v>REDE DE BAIXA TENSAO: CAIXAS DE PASSAGEM</v>
          </cell>
        </row>
        <row r="549">
          <cell r="B549" t="str">
            <v>CAIXA DE PASSAGEM A PROVA DE UMIDADE EM ALUMINIO</v>
          </cell>
        </row>
        <row r="551">
          <cell r="B551" t="str">
            <v>REDE DE BAIXA TENSAO:ENFIACAO</v>
          </cell>
        </row>
        <row r="552">
          <cell r="B552" t="str">
            <v>FIO DE 2,50 MM2 - 750 V DE ISOLACAO</v>
          </cell>
        </row>
        <row r="554">
          <cell r="B554" t="str">
            <v>PONTOS DE: INTERRUPTORES E TOMADAS</v>
          </cell>
        </row>
        <row r="557">
          <cell r="B557" t="str">
            <v>LUMINARIAS INTERNAS</v>
          </cell>
        </row>
        <row r="558">
          <cell r="B558" t="str">
            <v>IL-58 ILUMINACAO P/ QUADRA DE ESP.COB.LAMP.VAPOR</v>
          </cell>
        </row>
        <row r="560">
          <cell r="B560" t="str">
            <v>PARA RAIOS</v>
          </cell>
        </row>
        <row r="563">
          <cell r="B563" t="str">
            <v>TERRA SIMPLES - 1 HASTE</v>
          </cell>
        </row>
        <row r="564">
          <cell r="B564" t="str">
            <v>CONEXAO EXOTERMICA CABO/CABO</v>
          </cell>
        </row>
        <row r="565">
          <cell r="B565" t="str">
            <v>CONEXAO EXOTERMICA CABO/HASTE</v>
          </cell>
        </row>
        <row r="566">
          <cell r="B566" t="str">
            <v>CONEXAO EXOTERMICA EM ESTRUTURA METALICA</v>
          </cell>
        </row>
        <row r="568">
          <cell r="B568" t="str">
            <v>PINTURA</v>
          </cell>
        </row>
        <row r="569">
          <cell r="B569" t="str">
            <v>ESTRUTURA</v>
          </cell>
        </row>
        <row r="570">
          <cell r="B570" t="str">
            <v>ESMALTE EM ESTRUTURA METALICA</v>
          </cell>
        </row>
        <row r="572">
          <cell r="B572" t="str">
            <v>ESQUADRIAS</v>
          </cell>
        </row>
        <row r="573">
          <cell r="B573" t="str">
            <v>FACE EXTERNA DE CALHAS/CONDUTORES COM TINTA SINTETICA</v>
          </cell>
        </row>
        <row r="574">
          <cell r="B574" t="str">
            <v>FACE INTERNA DE CALHAS COM TINTA BETUMINOSA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</sheetNames>
    <sheetDataSet>
      <sheetData sheetId="0">
        <row r="79">
          <cell r="B79" t="str">
            <v>Caixa de passagem em alvenara de 0,40 x 0,40 x 0,40 m</v>
          </cell>
        </row>
        <row r="80">
          <cell r="B80" t="str">
            <v>Caixa de passagem em alvenara de 0,60 x 0,60 x 0,60 m</v>
          </cell>
        </row>
        <row r="171">
          <cell r="B171" t="str">
            <v>PT-26 PORTA GRADIL ORSOMENTAL GALV A FOGO C/ BA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</sheetNames>
    <sheetDataSet>
      <sheetData sheetId="0">
        <row r="281">
          <cell r="A281" t="str">
            <v>09.05.000</v>
          </cell>
        </row>
        <row r="282">
          <cell r="A282" t="str">
            <v>09.05.002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492"/>
  <sheetViews>
    <sheetView showGridLines="0" showZeros="0" workbookViewId="0">
      <selection activeCell="O480" sqref="O480"/>
    </sheetView>
  </sheetViews>
  <sheetFormatPr defaultColWidth="11.44140625" defaultRowHeight="13.2"/>
  <cols>
    <col min="1" max="1" width="3.33203125" style="90" customWidth="1"/>
    <col min="2" max="2" width="12.44140625" style="132" customWidth="1"/>
    <col min="3" max="3" width="9.44140625" style="90" customWidth="1"/>
    <col min="4" max="4" width="16.6640625" style="90" customWidth="1"/>
    <col min="5" max="6" width="15.6640625" style="90" customWidth="1"/>
    <col min="7" max="7" width="22.5546875" style="90" customWidth="1"/>
    <col min="8" max="8" width="7.5546875" style="90" customWidth="1"/>
    <col min="9" max="9" width="11.109375" style="142" customWidth="1"/>
    <col min="10" max="10" width="11.88671875" style="90" customWidth="1"/>
    <col min="11" max="11" width="13.44140625" style="90" customWidth="1"/>
    <col min="12" max="12" width="8.5546875" style="90" customWidth="1"/>
    <col min="13" max="16384" width="11.44140625" style="90"/>
  </cols>
  <sheetData>
    <row r="2" spans="2:12" s="137" customFormat="1" ht="62.25" customHeight="1">
      <c r="B2" s="287"/>
      <c r="C2" s="287"/>
      <c r="D2" s="232" t="s">
        <v>0</v>
      </c>
      <c r="E2" s="233"/>
      <c r="F2" s="233"/>
      <c r="G2" s="234"/>
      <c r="H2" s="234"/>
      <c r="I2" s="235"/>
    </row>
    <row r="3" spans="2:12" s="138" customFormat="1" ht="15.75" customHeight="1">
      <c r="B3" s="287"/>
      <c r="C3" s="287"/>
      <c r="D3" s="236"/>
      <c r="E3" s="236"/>
      <c r="F3" s="236"/>
      <c r="G3" s="237" t="s">
        <v>1</v>
      </c>
      <c r="H3" s="237"/>
      <c r="I3" s="238"/>
    </row>
    <row r="4" spans="2:12" s="139" customFormat="1" ht="15.6">
      <c r="B4" s="287"/>
      <c r="C4" s="287"/>
      <c r="D4" s="143"/>
      <c r="E4" s="158"/>
      <c r="F4" s="158"/>
      <c r="G4" s="239" t="s">
        <v>2</v>
      </c>
      <c r="H4" s="239"/>
      <c r="I4" s="240"/>
    </row>
    <row r="5" spans="2:12" s="139" customFormat="1" ht="21" customHeight="1">
      <c r="B5" s="144"/>
      <c r="D5" s="145"/>
      <c r="E5" s="159" t="s">
        <v>3</v>
      </c>
      <c r="F5" s="160"/>
      <c r="G5" s="161"/>
      <c r="H5" s="161"/>
      <c r="I5" s="172"/>
    </row>
    <row r="6" spans="2:12" ht="18" customHeight="1">
      <c r="B6" s="241" t="s">
        <v>4</v>
      </c>
      <c r="C6" s="242"/>
      <c r="D6" s="242"/>
      <c r="E6" s="242"/>
      <c r="F6" s="242"/>
      <c r="G6" s="243" t="s">
        <v>5</v>
      </c>
      <c r="H6" s="243"/>
      <c r="I6" s="244"/>
      <c r="L6"/>
    </row>
    <row r="7" spans="2:12" ht="18" customHeight="1">
      <c r="B7" s="245" t="s">
        <v>6</v>
      </c>
      <c r="C7" s="246"/>
      <c r="D7" s="246"/>
      <c r="E7" s="246"/>
      <c r="F7" s="162"/>
      <c r="G7" s="163" t="s">
        <v>7</v>
      </c>
      <c r="H7" s="247" t="s">
        <v>8</v>
      </c>
      <c r="I7" s="248"/>
    </row>
    <row r="8" spans="2:12" ht="8.25" customHeight="1">
      <c r="B8" s="146"/>
      <c r="C8" s="147"/>
      <c r="D8" s="147"/>
      <c r="E8" s="147"/>
      <c r="F8" s="147"/>
      <c r="G8" s="147"/>
      <c r="H8" s="147"/>
      <c r="I8" s="173"/>
    </row>
    <row r="9" spans="2:12" s="140" customFormat="1" ht="15" customHeight="1">
      <c r="B9" s="284" t="s">
        <v>9</v>
      </c>
      <c r="C9" s="285" t="s">
        <v>10</v>
      </c>
      <c r="D9" s="285"/>
      <c r="E9" s="285"/>
      <c r="F9" s="285"/>
      <c r="G9" s="285"/>
      <c r="H9" s="285" t="s">
        <v>11</v>
      </c>
      <c r="I9" s="286" t="s">
        <v>12</v>
      </c>
      <c r="K9" s="174"/>
    </row>
    <row r="10" spans="2:12" s="140" customFormat="1" ht="15" customHeight="1">
      <c r="B10" s="284"/>
      <c r="C10" s="285"/>
      <c r="D10" s="285"/>
      <c r="E10" s="285"/>
      <c r="F10" s="285"/>
      <c r="G10" s="285"/>
      <c r="H10" s="285"/>
      <c r="I10" s="286"/>
      <c r="K10" s="174"/>
    </row>
    <row r="11" spans="2:12" s="140" customFormat="1" ht="9.4499999999999993" customHeight="1">
      <c r="B11" s="148" t="s">
        <v>13</v>
      </c>
      <c r="C11" s="249" t="s">
        <v>14</v>
      </c>
      <c r="D11" s="250"/>
      <c r="E11" s="250"/>
      <c r="F11" s="250"/>
      <c r="G11" s="251"/>
      <c r="H11" s="164"/>
      <c r="I11" s="175"/>
      <c r="J11" s="176"/>
      <c r="K11" s="177"/>
    </row>
    <row r="12" spans="2:12" s="140" customFormat="1" ht="9.4499999999999993" customHeight="1">
      <c r="B12" s="149" t="s">
        <v>15</v>
      </c>
      <c r="C12" s="252" t="s">
        <v>16</v>
      </c>
      <c r="D12" s="253"/>
      <c r="E12" s="253"/>
      <c r="F12" s="253"/>
      <c r="G12" s="254"/>
      <c r="H12" s="166" t="s">
        <v>17</v>
      </c>
      <c r="I12" s="178">
        <v>16.5</v>
      </c>
      <c r="J12" s="179">
        <f>SUM(L12/1.2971)</f>
        <v>312.35833783054511</v>
      </c>
      <c r="K12" s="180">
        <f>J12*I12</f>
        <v>5153.9125742039942</v>
      </c>
      <c r="L12" s="181">
        <v>405.16</v>
      </c>
    </row>
    <row r="13" spans="2:12" s="140" customFormat="1" ht="9.4499999999999993" customHeight="1">
      <c r="B13" s="149"/>
      <c r="C13" s="252" t="s">
        <v>18</v>
      </c>
      <c r="D13" s="253"/>
      <c r="E13" s="253"/>
      <c r="F13" s="253"/>
      <c r="G13" s="254"/>
      <c r="H13" s="166"/>
      <c r="I13" s="178"/>
      <c r="J13" s="182"/>
      <c r="K13" s="180"/>
      <c r="L13" s="181"/>
    </row>
    <row r="14" spans="2:12" s="140" customFormat="1" ht="9.4499999999999993" customHeight="1">
      <c r="B14" s="149" t="s">
        <v>19</v>
      </c>
      <c r="C14" s="252" t="s">
        <v>20</v>
      </c>
      <c r="D14" s="253"/>
      <c r="E14" s="253"/>
      <c r="F14" s="253"/>
      <c r="G14" s="254"/>
      <c r="H14" s="166" t="s">
        <v>17</v>
      </c>
      <c r="I14" s="178">
        <v>67.5</v>
      </c>
      <c r="J14" s="179">
        <f>SUM(L14/1.2971)</f>
        <v>61.891912728394118</v>
      </c>
      <c r="K14" s="180">
        <f>J14*I14</f>
        <v>4177.7041091666033</v>
      </c>
      <c r="L14" s="181">
        <v>80.28</v>
      </c>
    </row>
    <row r="15" spans="2:12" s="140" customFormat="1" ht="9.4499999999999993" customHeight="1">
      <c r="B15" s="149"/>
      <c r="C15" s="252" t="s">
        <v>21</v>
      </c>
      <c r="D15" s="253"/>
      <c r="E15" s="253"/>
      <c r="F15" s="253"/>
      <c r="G15" s="254"/>
      <c r="H15" s="166"/>
      <c r="I15" s="178"/>
      <c r="J15" s="182"/>
      <c r="K15" s="174"/>
      <c r="L15" s="181"/>
    </row>
    <row r="16" spans="2:12" s="140" customFormat="1" ht="9.4499999999999993" customHeight="1">
      <c r="B16" s="152"/>
      <c r="C16" s="252"/>
      <c r="D16" s="253"/>
      <c r="E16" s="253"/>
      <c r="F16" s="253"/>
      <c r="G16" s="254"/>
      <c r="H16" s="167"/>
      <c r="I16" s="183"/>
      <c r="J16" s="176"/>
      <c r="K16" s="184"/>
    </row>
    <row r="17" spans="2:12" s="140" customFormat="1" ht="9.4499999999999993" customHeight="1">
      <c r="B17" s="148" t="s">
        <v>22</v>
      </c>
      <c r="C17" s="249" t="s">
        <v>23</v>
      </c>
      <c r="D17" s="250"/>
      <c r="E17" s="250"/>
      <c r="F17" s="250"/>
      <c r="G17" s="251"/>
      <c r="H17" s="164"/>
      <c r="I17" s="175"/>
      <c r="J17" s="176"/>
      <c r="K17" s="177"/>
    </row>
    <row r="18" spans="2:12" s="140" customFormat="1" ht="9.4499999999999993" customHeight="1">
      <c r="B18" s="153" t="str">
        <f>'[1]page 1'!$A$39</f>
        <v>08.12.065</v>
      </c>
      <c r="C18" s="252" t="str">
        <f>'[2]page 1'!$B$39</f>
        <v>Grelha hemisferico para saida da calha Ø 75 mm</v>
      </c>
      <c r="D18" s="253"/>
      <c r="E18" s="253"/>
      <c r="F18" s="253"/>
      <c r="G18" s="254"/>
      <c r="H18" s="168" t="s">
        <v>11</v>
      </c>
      <c r="I18" s="185">
        <v>8</v>
      </c>
      <c r="J18" s="179">
        <f t="shared" ref="J18:J23" si="0">SUM(L18/1.2971)</f>
        <v>6.4451468660858842</v>
      </c>
      <c r="K18" s="180">
        <f>J18*I18</f>
        <v>51.561174928687073</v>
      </c>
      <c r="L18" s="176">
        <v>8.36</v>
      </c>
    </row>
    <row r="19" spans="2:12" s="140" customFormat="1" ht="9.4499999999999993" customHeight="1">
      <c r="B19" s="153" t="str">
        <f>'[1]page 1'!$A$40</f>
        <v>08.12.067</v>
      </c>
      <c r="C19" s="252" t="str">
        <f>'[2]page 1'!$B$40</f>
        <v>Grelha hemisferico para saida da calha Ø 150 mm</v>
      </c>
      <c r="D19" s="253"/>
      <c r="E19" s="253"/>
      <c r="F19" s="253"/>
      <c r="G19" s="254"/>
      <c r="H19" s="168" t="s">
        <v>11</v>
      </c>
      <c r="I19" s="185">
        <v>4</v>
      </c>
      <c r="J19" s="179">
        <f t="shared" si="0"/>
        <v>17.315550073240306</v>
      </c>
      <c r="K19" s="180">
        <f t="shared" ref="K19:K67" si="1">J19*I19</f>
        <v>69.262200292961225</v>
      </c>
      <c r="L19" s="176">
        <v>22.46</v>
      </c>
    </row>
    <row r="20" spans="2:12" s="140" customFormat="1" ht="9.4499999999999993" customHeight="1">
      <c r="B20" s="154" t="s">
        <v>24</v>
      </c>
      <c r="C20" s="252" t="str">
        <f>'[2]page 1'!$B$41</f>
        <v>ESMALTE EM ESQUADRIAS DE FERRO</v>
      </c>
      <c r="D20" s="253"/>
      <c r="E20" s="253"/>
      <c r="F20" s="253"/>
      <c r="G20" s="254"/>
      <c r="H20" s="168" t="s">
        <v>17</v>
      </c>
      <c r="I20" s="185">
        <v>150.19999999999999</v>
      </c>
      <c r="J20" s="179">
        <f t="shared" si="0"/>
        <v>23.783825456788222</v>
      </c>
      <c r="K20" s="180">
        <f t="shared" si="1"/>
        <v>3572.3305836095906</v>
      </c>
      <c r="L20" s="176">
        <v>30.85</v>
      </c>
    </row>
    <row r="21" spans="2:12" s="140" customFormat="1" ht="9.4499999999999993" customHeight="1">
      <c r="B21" s="154" t="str">
        <f>'[1]page 1'!$A$42</f>
        <v>08.03.016</v>
      </c>
      <c r="C21" s="252" t="str">
        <f>'[2]page 1'!$B$42</f>
        <v>Ramal de alimentação predial de PVC  Ø 25 mm</v>
      </c>
      <c r="D21" s="253"/>
      <c r="E21" s="253"/>
      <c r="F21" s="253"/>
      <c r="G21" s="254"/>
      <c r="H21" s="168" t="s">
        <v>25</v>
      </c>
      <c r="I21" s="185">
        <v>59</v>
      </c>
      <c r="J21" s="179">
        <f t="shared" si="0"/>
        <v>17.839796469046334</v>
      </c>
      <c r="K21" s="180">
        <f t="shared" si="1"/>
        <v>1052.5479916737338</v>
      </c>
      <c r="L21" s="176">
        <v>23.14</v>
      </c>
    </row>
    <row r="22" spans="2:12" s="140" customFormat="1" ht="9.4499999999999993" customHeight="1">
      <c r="B22" s="154" t="str">
        <f>'[1]page 1'!$A$43</f>
        <v>08.03.003</v>
      </c>
      <c r="C22" s="252" t="str">
        <f>'[2]page 1'!$B$43</f>
        <v>Ramal de alimentação predial de AG  Ø 25 mm</v>
      </c>
      <c r="D22" s="253"/>
      <c r="E22" s="253"/>
      <c r="F22" s="253"/>
      <c r="G22" s="254"/>
      <c r="H22" s="168" t="s">
        <v>25</v>
      </c>
      <c r="I22" s="185">
        <v>12</v>
      </c>
      <c r="J22" s="179">
        <f t="shared" si="0"/>
        <v>76.694163904093756</v>
      </c>
      <c r="K22" s="180">
        <f t="shared" si="1"/>
        <v>920.32996684912507</v>
      </c>
      <c r="L22" s="176">
        <v>99.48</v>
      </c>
    </row>
    <row r="23" spans="2:12" s="140" customFormat="1" ht="9.4499999999999993" customHeight="1">
      <c r="B23" s="154" t="str">
        <f>'[1]page 1'!$A$44</f>
        <v>08.03.004</v>
      </c>
      <c r="C23" s="252" t="str">
        <f>'[2]page 1'!$B$44</f>
        <v>Tubo aço galvanizado rosca BSP Ø 1 1/4 (entrada de água)</v>
      </c>
      <c r="D23" s="253"/>
      <c r="E23" s="253"/>
      <c r="F23" s="253"/>
      <c r="G23" s="254"/>
      <c r="H23" s="168" t="s">
        <v>25</v>
      </c>
      <c r="I23" s="185">
        <v>11.5</v>
      </c>
      <c r="J23" s="179">
        <f t="shared" si="0"/>
        <v>90.87194510831857</v>
      </c>
      <c r="K23" s="180">
        <f t="shared" si="1"/>
        <v>1045.0273687456636</v>
      </c>
      <c r="L23" s="176">
        <v>117.87</v>
      </c>
    </row>
    <row r="24" spans="2:12" s="140" customFormat="1" ht="9.4499999999999993" customHeight="1">
      <c r="B24" s="154" t="str">
        <f>'[1]page 1'!$A$45</f>
        <v>08.03.009</v>
      </c>
      <c r="C24" s="252" t="str">
        <f>'[2]page 1'!$B$45</f>
        <v>Tubo aço galvanizado rosca BSP Ø 4" (saida p/ consumo prédio e saída de incêndio)</v>
      </c>
      <c r="D24" s="253"/>
      <c r="E24" s="253"/>
      <c r="F24" s="253"/>
      <c r="G24" s="254"/>
      <c r="H24" s="168" t="s">
        <v>25</v>
      </c>
      <c r="I24" s="185">
        <v>44</v>
      </c>
      <c r="J24" s="179">
        <f t="shared" ref="J24:J32" si="2">SUM(L24/1.2971)</f>
        <v>232.57266209235991</v>
      </c>
      <c r="K24" s="180">
        <f t="shared" si="1"/>
        <v>10233.197132063837</v>
      </c>
      <c r="L24" s="176">
        <v>301.67</v>
      </c>
    </row>
    <row r="25" spans="2:12" s="140" customFormat="1" ht="9.4499999999999993" customHeight="1">
      <c r="B25" s="154" t="str">
        <f>'[1]page 1'!$A$46</f>
        <v>08.03.005</v>
      </c>
      <c r="C25" s="252" t="str">
        <f>'[2]page 1'!$B$46</f>
        <v>Tubo de aço galvanizado rosca BSP Ø 1 1/2" (estravasor/dreno limpeza/bomba/respiro)</v>
      </c>
      <c r="D25" s="253"/>
      <c r="E25" s="253"/>
      <c r="F25" s="253"/>
      <c r="G25" s="254"/>
      <c r="H25" s="168" t="s">
        <v>25</v>
      </c>
      <c r="I25" s="185">
        <v>32.6</v>
      </c>
      <c r="J25" s="179">
        <f t="shared" si="2"/>
        <v>102.18949965307225</v>
      </c>
      <c r="K25" s="180">
        <f t="shared" si="1"/>
        <v>3331.3776886901555</v>
      </c>
      <c r="L25" s="176">
        <v>132.55000000000001</v>
      </c>
    </row>
    <row r="26" spans="2:12" s="140" customFormat="1" ht="9.4499999999999993" customHeight="1">
      <c r="B26" s="154" t="str">
        <f>'[1]page 1'!$A$48</f>
        <v>08.14.009</v>
      </c>
      <c r="C26" s="252" t="str">
        <f>'[2]page 1'!$B$48</f>
        <v>Registro de gaveta Ø 4"</v>
      </c>
      <c r="D26" s="253"/>
      <c r="E26" s="253"/>
      <c r="F26" s="253"/>
      <c r="G26" s="254"/>
      <c r="H26" s="168" t="s">
        <v>11</v>
      </c>
      <c r="I26" s="185">
        <v>4</v>
      </c>
      <c r="J26" s="179">
        <f t="shared" si="2"/>
        <v>578.87595405134539</v>
      </c>
      <c r="K26" s="180">
        <f t="shared" si="1"/>
        <v>2315.5038162053816</v>
      </c>
      <c r="L26" s="176">
        <v>750.86</v>
      </c>
    </row>
    <row r="27" spans="2:12" s="140" customFormat="1" ht="9.4499999999999993" customHeight="1">
      <c r="B27" s="154" t="str">
        <f>'[1]page 1'!$A$49</f>
        <v>08.14.005</v>
      </c>
      <c r="C27" s="252" t="str">
        <f>'[2]page 1'!$B$49</f>
        <v>Registro de gaveta Ø 1 1/2"</v>
      </c>
      <c r="D27" s="253"/>
      <c r="E27" s="253"/>
      <c r="F27" s="253"/>
      <c r="G27" s="254"/>
      <c r="H27" s="168" t="s">
        <v>11</v>
      </c>
      <c r="I27" s="185">
        <v>4</v>
      </c>
      <c r="J27" s="179">
        <f t="shared" si="2"/>
        <v>93.038316243928776</v>
      </c>
      <c r="K27" s="180">
        <f t="shared" si="1"/>
        <v>372.1532649757151</v>
      </c>
      <c r="L27" s="176">
        <v>120.68</v>
      </c>
    </row>
    <row r="28" spans="2:12" s="140" customFormat="1" ht="9.4499999999999993" customHeight="1">
      <c r="B28" s="154" t="str">
        <f>'[1]page 1'!$A$50</f>
        <v>08.14.004</v>
      </c>
      <c r="C28" s="252" t="str">
        <f>'[2]page 1'!$B$50</f>
        <v>Registro de gaveta Ø 1 1/4"</v>
      </c>
      <c r="D28" s="253"/>
      <c r="E28" s="253"/>
      <c r="F28" s="253"/>
      <c r="G28" s="254"/>
      <c r="H28" s="168" t="s">
        <v>11</v>
      </c>
      <c r="I28" s="185">
        <v>4</v>
      </c>
      <c r="J28" s="179">
        <f t="shared" si="2"/>
        <v>77.850589777195296</v>
      </c>
      <c r="K28" s="180">
        <f t="shared" si="1"/>
        <v>311.40235910878118</v>
      </c>
      <c r="L28" s="176">
        <v>100.98</v>
      </c>
    </row>
    <row r="29" spans="2:12" s="140" customFormat="1" ht="9.4499999999999993" customHeight="1">
      <c r="B29" s="154" t="str">
        <f>'[1]page 1'!$A$51</f>
        <v>08.14.018</v>
      </c>
      <c r="C29" s="252" t="str">
        <f>'[2]page 1'!$B$51</f>
        <v>Valvula de retenção Ø 1 1/2"</v>
      </c>
      <c r="D29" s="253"/>
      <c r="E29" s="253"/>
      <c r="F29" s="253"/>
      <c r="G29" s="254"/>
      <c r="H29" s="168" t="s">
        <v>11</v>
      </c>
      <c r="I29" s="185">
        <v>1</v>
      </c>
      <c r="J29" s="179">
        <f t="shared" si="2"/>
        <v>143.57412689846581</v>
      </c>
      <c r="K29" s="180">
        <f t="shared" si="1"/>
        <v>143.57412689846581</v>
      </c>
      <c r="L29" s="176">
        <v>186.23</v>
      </c>
    </row>
    <row r="30" spans="2:12" s="140" customFormat="1" ht="9.4499999999999993" customHeight="1">
      <c r="B30" s="154" t="str">
        <f>'[1]page 1'!$A$52</f>
        <v>08.14.071</v>
      </c>
      <c r="C30" s="252" t="str">
        <f>'[2]page 1'!$B$52</f>
        <v>Bomba  recalque  Schneider BC 91T -  sucção 1/1/4" recalque 1 1/2" 220v trifasica</v>
      </c>
      <c r="D30" s="253"/>
      <c r="E30" s="253"/>
      <c r="F30" s="253"/>
      <c r="G30" s="254"/>
      <c r="H30" s="168" t="s">
        <v>11</v>
      </c>
      <c r="I30" s="185">
        <v>2</v>
      </c>
      <c r="J30" s="179">
        <f t="shared" si="2"/>
        <v>896.97787371829475</v>
      </c>
      <c r="K30" s="180">
        <f t="shared" si="1"/>
        <v>1793.9557474365895</v>
      </c>
      <c r="L30" s="181">
        <v>1163.47</v>
      </c>
    </row>
    <row r="31" spans="2:12" s="140" customFormat="1" ht="9.4499999999999993" customHeight="1">
      <c r="B31" s="154" t="s">
        <v>26</v>
      </c>
      <c r="C31" s="252" t="s">
        <v>27</v>
      </c>
      <c r="D31" s="253"/>
      <c r="E31" s="253"/>
      <c r="F31" s="253"/>
      <c r="G31" s="254"/>
      <c r="H31" s="168" t="s">
        <v>11</v>
      </c>
      <c r="I31" s="185">
        <v>1</v>
      </c>
      <c r="J31" s="179">
        <f t="shared" si="2"/>
        <v>1069.6168375607124</v>
      </c>
      <c r="K31" s="180">
        <f t="shared" si="1"/>
        <v>1069.6168375607124</v>
      </c>
      <c r="L31" s="181">
        <v>1387.4</v>
      </c>
    </row>
    <row r="32" spans="2:12" s="140" customFormat="1" ht="9.4499999999999993" customHeight="1">
      <c r="B32" s="154" t="str">
        <f>'[1]page 1'!$A$54</f>
        <v>08.14.046</v>
      </c>
      <c r="C32" s="252" t="str">
        <f>'[2]page 1'!$B$54</f>
        <v>Torneira de boia Ø  1"</v>
      </c>
      <c r="D32" s="253"/>
      <c r="E32" s="253"/>
      <c r="F32" s="253"/>
      <c r="G32" s="254"/>
      <c r="H32" s="168" t="s">
        <v>11</v>
      </c>
      <c r="I32" s="185">
        <v>1</v>
      </c>
      <c r="J32" s="179">
        <f t="shared" si="2"/>
        <v>85.853056819057898</v>
      </c>
      <c r="K32" s="180">
        <f t="shared" si="1"/>
        <v>85.853056819057898</v>
      </c>
      <c r="L32" s="176">
        <v>111.36</v>
      </c>
    </row>
    <row r="33" spans="2:14" s="140" customFormat="1" ht="9.4499999999999993" customHeight="1">
      <c r="B33" s="155"/>
      <c r="C33" s="255" t="str">
        <f>'[2]page 1'!$B$57</f>
        <v>Serviços em  rede de água fria</v>
      </c>
      <c r="D33" s="256"/>
      <c r="E33" s="256"/>
      <c r="F33" s="256"/>
      <c r="G33" s="257"/>
      <c r="H33" s="169"/>
      <c r="I33" s="186"/>
      <c r="J33" s="179"/>
      <c r="K33" s="180"/>
      <c r="L33" s="176"/>
    </row>
    <row r="34" spans="2:14" s="140" customFormat="1" ht="9.4499999999999993" customHeight="1">
      <c r="B34" s="154" t="str">
        <f>'[1]page 1'!$A$58</f>
        <v>08.09.018</v>
      </c>
      <c r="C34" s="252" t="str">
        <f>'[2]page 1'!$B$58</f>
        <v>Tubo de pvc rígido junta elástica DN 100 mm (4") - incluindo conexões</v>
      </c>
      <c r="D34" s="253"/>
      <c r="E34" s="253"/>
      <c r="F34" s="253"/>
      <c r="G34" s="254"/>
      <c r="H34" s="168" t="s">
        <v>25</v>
      </c>
      <c r="I34" s="185">
        <v>60</v>
      </c>
      <c r="J34" s="179">
        <f t="shared" ref="J34:J36" si="3">SUM(L34/1.2971)</f>
        <v>49.28687071158739</v>
      </c>
      <c r="K34" s="180">
        <f t="shared" si="1"/>
        <v>2957.2122426952433</v>
      </c>
      <c r="L34" s="176">
        <v>63.93</v>
      </c>
    </row>
    <row r="35" spans="2:14" s="140" customFormat="1" ht="9.4499999999999993" customHeight="1">
      <c r="B35" s="154" t="str">
        <f>'[1]page 1'!$A$59</f>
        <v>08.03.017</v>
      </c>
      <c r="C35" s="252" t="str">
        <f>'[2]page 1'!$B$59</f>
        <v>Tubo de pvc rígido junta soldável DN 32 mm (1") - incluindo conexões</v>
      </c>
      <c r="D35" s="253"/>
      <c r="E35" s="253"/>
      <c r="F35" s="253"/>
      <c r="G35" s="254"/>
      <c r="H35" s="168" t="s">
        <v>25</v>
      </c>
      <c r="I35" s="185">
        <v>380</v>
      </c>
      <c r="J35" s="179">
        <f t="shared" si="3"/>
        <v>23.822372985891604</v>
      </c>
      <c r="K35" s="180">
        <f t="shared" si="1"/>
        <v>9052.5017346388104</v>
      </c>
      <c r="L35" s="179">
        <v>30.9</v>
      </c>
    </row>
    <row r="36" spans="2:14" s="140" customFormat="1" ht="9.4499999999999993" customHeight="1">
      <c r="B36" s="154" t="str">
        <f>'[1]page 1'!$A$60</f>
        <v>08.03.020</v>
      </c>
      <c r="C36" s="252" t="str">
        <f>'[2]page 1'!$B$60</f>
        <v>Tubo de pvc rígido junta soldável DN 60 mm (2") - incluindo conexões</v>
      </c>
      <c r="D36" s="253"/>
      <c r="E36" s="253"/>
      <c r="F36" s="253"/>
      <c r="G36" s="254"/>
      <c r="H36" s="168" t="s">
        <v>25</v>
      </c>
      <c r="I36" s="185">
        <v>60</v>
      </c>
      <c r="J36" s="179">
        <f t="shared" si="3"/>
        <v>46.627091203453858</v>
      </c>
      <c r="K36" s="180">
        <f t="shared" si="1"/>
        <v>2797.6254722072317</v>
      </c>
      <c r="L36" s="176">
        <v>60.48</v>
      </c>
    </row>
    <row r="37" spans="2:14" s="140" customFormat="1" ht="9.4499999999999993" customHeight="1">
      <c r="B37" s="156"/>
      <c r="C37" s="258"/>
      <c r="D37" s="259"/>
      <c r="E37" s="259"/>
      <c r="F37" s="259"/>
      <c r="G37" s="260"/>
      <c r="H37" s="170"/>
      <c r="I37" s="187"/>
      <c r="J37" s="179">
        <f t="shared" ref="J37:J44" si="4">SUM(L37/1.2971)</f>
        <v>0</v>
      </c>
      <c r="K37" s="180"/>
      <c r="L37" s="176"/>
    </row>
    <row r="38" spans="2:14" s="140" customFormat="1" ht="9.4499999999999993" customHeight="1">
      <c r="B38" s="148" t="s">
        <v>28</v>
      </c>
      <c r="C38" s="249" t="s">
        <v>29</v>
      </c>
      <c r="D38" s="250"/>
      <c r="E38" s="250"/>
      <c r="F38" s="250"/>
      <c r="G38" s="251"/>
      <c r="H38" s="171"/>
      <c r="I38" s="188"/>
      <c r="J38" s="179">
        <f t="shared" si="4"/>
        <v>0</v>
      </c>
      <c r="K38" s="177"/>
      <c r="L38" s="176"/>
    </row>
    <row r="39" spans="2:14" s="141" customFormat="1" ht="9.4499999999999993" customHeight="1">
      <c r="B39" s="154" t="str">
        <f>'[1]page 1'!$A$64</f>
        <v>09.02.061</v>
      </c>
      <c r="C39" s="252" t="str">
        <f>'[2]page 1'!$B$64</f>
        <v>AE-21 Abrigo entrada de energia 38 a 76 Kv AES/BANDEIRANTE/ELEKTRO</v>
      </c>
      <c r="D39" s="253"/>
      <c r="E39" s="253"/>
      <c r="F39" s="253"/>
      <c r="G39" s="254"/>
      <c r="H39" s="168" t="s">
        <v>11</v>
      </c>
      <c r="I39" s="185">
        <v>1</v>
      </c>
      <c r="J39" s="179">
        <f t="shared" si="4"/>
        <v>3941.6236219258349</v>
      </c>
      <c r="K39" s="180">
        <f t="shared" si="1"/>
        <v>3941.6236219258349</v>
      </c>
      <c r="L39" s="181">
        <v>5112.68</v>
      </c>
      <c r="N39" s="189"/>
    </row>
    <row r="40" spans="2:14" s="141" customFormat="1" ht="9.4499999999999993" customHeight="1">
      <c r="B40" s="154" t="str">
        <f>'[1]page 1'!$A$65</f>
        <v>09.02.081</v>
      </c>
      <c r="C40" s="252" t="str">
        <f>'[2]page 1'!$B$65</f>
        <v>Conj. 4 cabos p/ entrada de eneria secção 185 mm2 c/ eletrodutos</v>
      </c>
      <c r="D40" s="253"/>
      <c r="E40" s="253"/>
      <c r="F40" s="253"/>
      <c r="G40" s="254"/>
      <c r="H40" s="168" t="s">
        <v>11</v>
      </c>
      <c r="I40" s="185">
        <v>1</v>
      </c>
      <c r="J40" s="179">
        <f t="shared" si="4"/>
        <v>4075.4452239611446</v>
      </c>
      <c r="K40" s="180">
        <f t="shared" si="1"/>
        <v>4075.4452239611446</v>
      </c>
      <c r="L40" s="181">
        <v>5286.26</v>
      </c>
      <c r="N40" s="189"/>
    </row>
    <row r="41" spans="2:14" s="141" customFormat="1" ht="9.4499999999999993" customHeight="1">
      <c r="B41" s="154" t="s">
        <v>30</v>
      </c>
      <c r="C41" s="252" t="str">
        <f>'[2]page 1'!$B$66</f>
        <v>Conj. Entrada p/ telefone em entrada de energia</v>
      </c>
      <c r="D41" s="253"/>
      <c r="E41" s="253"/>
      <c r="F41" s="253"/>
      <c r="G41" s="254"/>
      <c r="H41" s="168" t="s">
        <v>11</v>
      </c>
      <c r="I41" s="185">
        <v>2</v>
      </c>
      <c r="J41" s="179">
        <f t="shared" si="4"/>
        <v>371.59047105080566</v>
      </c>
      <c r="K41" s="180">
        <f t="shared" si="1"/>
        <v>743.18094210161132</v>
      </c>
      <c r="L41" s="181">
        <v>481.99</v>
      </c>
      <c r="N41" s="189"/>
    </row>
    <row r="42" spans="2:14" s="141" customFormat="1" ht="9.4499999999999993" customHeight="1">
      <c r="B42" s="154" t="str">
        <f>'[1]page 1'!$A$67</f>
        <v>09.02.084</v>
      </c>
      <c r="C42" s="252" t="str">
        <f>'[2]page 1'!$B$67</f>
        <v>Chave seccionadora NH c/ carga 3x250A TAM 01 c/ fusíveis</v>
      </c>
      <c r="D42" s="253"/>
      <c r="E42" s="253"/>
      <c r="F42" s="253"/>
      <c r="G42" s="254"/>
      <c r="H42" s="168" t="s">
        <v>11</v>
      </c>
      <c r="I42" s="185">
        <v>1</v>
      </c>
      <c r="J42" s="179">
        <f t="shared" si="4"/>
        <v>448.53904864698171</v>
      </c>
      <c r="K42" s="180">
        <f t="shared" si="1"/>
        <v>448.53904864698171</v>
      </c>
      <c r="L42" s="181">
        <v>581.79999999999995</v>
      </c>
      <c r="N42" s="189"/>
    </row>
    <row r="43" spans="2:14" s="141" customFormat="1" ht="9.4499999999999993" customHeight="1">
      <c r="B43" s="154" t="str">
        <f>'[1]page 1'!$A$68</f>
        <v>09.02.089</v>
      </c>
      <c r="C43" s="252" t="str">
        <f>'[2]page 1'!$B$68</f>
        <v>Disjuntor tripolar termomagnético 3x60A a 3x100A</v>
      </c>
      <c r="D43" s="253"/>
      <c r="E43" s="253"/>
      <c r="F43" s="253"/>
      <c r="G43" s="254"/>
      <c r="H43" s="168" t="s">
        <v>11</v>
      </c>
      <c r="I43" s="185">
        <v>1</v>
      </c>
      <c r="J43" s="179">
        <f t="shared" si="4"/>
        <v>139.51121733096909</v>
      </c>
      <c r="K43" s="180">
        <f t="shared" si="1"/>
        <v>139.51121733096909</v>
      </c>
      <c r="L43" s="181">
        <v>180.96</v>
      </c>
      <c r="N43" s="189"/>
    </row>
    <row r="44" spans="2:14" s="141" customFormat="1" ht="9.4499999999999993" customHeight="1">
      <c r="B44" s="154"/>
      <c r="C44" s="252"/>
      <c r="D44" s="253"/>
      <c r="E44" s="253"/>
      <c r="F44" s="253"/>
      <c r="G44" s="254"/>
      <c r="H44" s="168"/>
      <c r="I44" s="185"/>
      <c r="J44" s="179">
        <f t="shared" si="4"/>
        <v>0</v>
      </c>
      <c r="K44" s="180"/>
      <c r="L44" s="181"/>
      <c r="N44" s="189"/>
    </row>
    <row r="45" spans="2:14" s="141" customFormat="1" ht="9.4499999999999993" customHeight="1">
      <c r="B45" s="155"/>
      <c r="C45" s="261" t="s">
        <v>10</v>
      </c>
      <c r="D45" s="262"/>
      <c r="E45" s="262"/>
      <c r="F45" s="262"/>
      <c r="G45" s="263"/>
      <c r="H45" s="169"/>
      <c r="I45" s="186"/>
      <c r="J45" s="176"/>
      <c r="K45" s="180"/>
      <c r="L45" s="181"/>
      <c r="N45" s="189"/>
    </row>
    <row r="46" spans="2:14" s="141" customFormat="1" ht="9.4499999999999993" customHeight="1">
      <c r="B46" s="154" t="str">
        <f>'[1]page 1'!$A$71</f>
        <v>09.02.097</v>
      </c>
      <c r="C46" s="252" t="str">
        <f>'[2]page 1'!$B$71</f>
        <v>Chave seccionador NH 3x250A seca</v>
      </c>
      <c r="D46" s="253"/>
      <c r="E46" s="253"/>
      <c r="F46" s="253"/>
      <c r="G46" s="254"/>
      <c r="H46" s="168" t="s">
        <v>11</v>
      </c>
      <c r="I46" s="185">
        <v>1</v>
      </c>
      <c r="J46" s="179">
        <f>SUM(L46/1.2971)</f>
        <v>1298.3116182252718</v>
      </c>
      <c r="K46" s="180">
        <f t="shared" si="1"/>
        <v>1298.3116182252718</v>
      </c>
      <c r="L46" s="181">
        <v>1684.04</v>
      </c>
      <c r="N46" s="189"/>
    </row>
    <row r="47" spans="2:14" s="141" customFormat="1" ht="9.4499999999999993" customHeight="1">
      <c r="B47" s="154" t="str">
        <f>'[1]page 1'!$A$72</f>
        <v>09.03.019</v>
      </c>
      <c r="C47" s="252" t="str">
        <f>'[2]page 1'!$B$72</f>
        <v>Cabo de 10 m2 - 1000 V de isolação</v>
      </c>
      <c r="D47" s="253"/>
      <c r="E47" s="253"/>
      <c r="F47" s="253"/>
      <c r="G47" s="254"/>
      <c r="H47" s="168" t="s">
        <v>25</v>
      </c>
      <c r="I47" s="185">
        <v>240</v>
      </c>
      <c r="J47" s="179">
        <f t="shared" ref="J47:J58" si="5">SUM(L47/1.2971)</f>
        <v>13.083031377688689</v>
      </c>
      <c r="K47" s="180">
        <f t="shared" si="1"/>
        <v>3139.9275306452855</v>
      </c>
      <c r="L47" s="181">
        <v>16.97</v>
      </c>
      <c r="N47" s="189"/>
    </row>
    <row r="48" spans="2:14" s="141" customFormat="1" ht="9.4499999999999993" customHeight="1">
      <c r="B48" s="154" t="str">
        <f>'[1]page 1'!$A$73</f>
        <v>09.03.028</v>
      </c>
      <c r="C48" s="252" t="str">
        <f>'[2]page 1'!$B$73</f>
        <v>Cabo de 185 mm2 - 1000V de isolação</v>
      </c>
      <c r="D48" s="253"/>
      <c r="E48" s="253"/>
      <c r="F48" s="253"/>
      <c r="G48" s="254"/>
      <c r="H48" s="168" t="s">
        <v>25</v>
      </c>
      <c r="I48" s="185">
        <v>240</v>
      </c>
      <c r="J48" s="179">
        <f t="shared" si="5"/>
        <v>184.28031763163983</v>
      </c>
      <c r="K48" s="180">
        <f t="shared" si="1"/>
        <v>44227.276231593562</v>
      </c>
      <c r="L48" s="181">
        <v>239.03</v>
      </c>
      <c r="N48" s="189"/>
    </row>
    <row r="49" spans="2:14" s="141" customFormat="1" ht="9.4499999999999993" customHeight="1">
      <c r="B49" s="154" t="str">
        <f>'[1]page 1'!$A$74</f>
        <v>09.05.014</v>
      </c>
      <c r="C49" s="252" t="str">
        <f>'[2]page 1'!$B$74</f>
        <v>Eletoduto de pvc rígido roscável de 32 mm - incluindo conexões</v>
      </c>
      <c r="D49" s="253"/>
      <c r="E49" s="253"/>
      <c r="F49" s="253"/>
      <c r="G49" s="254"/>
      <c r="H49" s="168" t="s">
        <v>25</v>
      </c>
      <c r="I49" s="185">
        <v>12</v>
      </c>
      <c r="J49" s="179">
        <f t="shared" si="5"/>
        <v>29.07254644977257</v>
      </c>
      <c r="K49" s="180">
        <f t="shared" si="1"/>
        <v>348.87055739727083</v>
      </c>
      <c r="L49" s="181">
        <v>37.71</v>
      </c>
      <c r="N49" s="189"/>
    </row>
    <row r="50" spans="2:14" s="141" customFormat="1" ht="9.4499999999999993" customHeight="1">
      <c r="B50" s="154" t="str">
        <f>'[1]page 1'!$A$75</f>
        <v>09.03.090</v>
      </c>
      <c r="C50" s="252" t="str">
        <f>'[2]page 1'!$B$75</f>
        <v>Envelope de concreto para dutos</v>
      </c>
      <c r="D50" s="253"/>
      <c r="E50" s="253"/>
      <c r="F50" s="253"/>
      <c r="G50" s="254"/>
      <c r="H50" s="168" t="s">
        <v>25</v>
      </c>
      <c r="I50" s="185">
        <v>140</v>
      </c>
      <c r="J50" s="179">
        <f t="shared" si="5"/>
        <v>503.50011564258739</v>
      </c>
      <c r="K50" s="180">
        <f t="shared" si="1"/>
        <v>70490.016189962233</v>
      </c>
      <c r="L50" s="181">
        <v>653.09</v>
      </c>
      <c r="N50" s="189"/>
    </row>
    <row r="51" spans="2:14" s="141" customFormat="1" ht="9.4499999999999993" customHeight="1">
      <c r="B51" s="154" t="str">
        <f>'[1]page 1'!$A$76</f>
        <v>09.05.008</v>
      </c>
      <c r="C51" s="252" t="str">
        <f>'[2]page 1'!$B$76</f>
        <v>Eletroduto de aço galvanizado a quente (NBR 5624) 80mm (3") - incluindo conexões</v>
      </c>
      <c r="D51" s="253"/>
      <c r="E51" s="253"/>
      <c r="F51" s="253"/>
      <c r="G51" s="254"/>
      <c r="H51" s="168" t="s">
        <v>25</v>
      </c>
      <c r="I51" s="185">
        <v>6</v>
      </c>
      <c r="J51" s="179">
        <f t="shared" si="5"/>
        <v>108.27229974558631</v>
      </c>
      <c r="K51" s="180">
        <f t="shared" si="1"/>
        <v>649.6337984735178</v>
      </c>
      <c r="L51" s="181">
        <v>140.44</v>
      </c>
      <c r="N51" s="189"/>
    </row>
    <row r="52" spans="2:14" s="141" customFormat="1" ht="9.4499999999999993" customHeight="1">
      <c r="B52" s="154" t="str">
        <f>'[1]page 1'!$A$77</f>
        <v>09.05.004</v>
      </c>
      <c r="C52" s="252" t="str">
        <f>'[2]page 1'!$B$77</f>
        <v>Eletroduto de aço galvanizado a quente (NBR 5624) 32mm (1 1/4") - incluindo conexões</v>
      </c>
      <c r="D52" s="253"/>
      <c r="E52" s="253"/>
      <c r="F52" s="253"/>
      <c r="G52" s="254"/>
      <c r="H52" s="168" t="s">
        <v>25</v>
      </c>
      <c r="I52" s="185">
        <v>12</v>
      </c>
      <c r="J52" s="179">
        <f t="shared" si="5"/>
        <v>55.940174234831552</v>
      </c>
      <c r="K52" s="180">
        <f t="shared" si="1"/>
        <v>671.28209081797866</v>
      </c>
      <c r="L52" s="181">
        <v>72.56</v>
      </c>
      <c r="N52" s="189"/>
    </row>
    <row r="53" spans="2:14" s="141" customFormat="1" ht="9.4499999999999993" customHeight="1">
      <c r="B53" s="154" t="str">
        <f>'[1]page 1'!$A$78</f>
        <v>09.05.080</v>
      </c>
      <c r="C53" s="252" t="str">
        <f>'[2]page 1'!$B$78</f>
        <v>Quadro de comando para conjunto de motor bomba trifásico de 4 a 5 HP</v>
      </c>
      <c r="D53" s="253"/>
      <c r="E53" s="253"/>
      <c r="F53" s="253"/>
      <c r="G53" s="254"/>
      <c r="H53" s="168" t="s">
        <v>11</v>
      </c>
      <c r="I53" s="185">
        <v>1</v>
      </c>
      <c r="J53" s="179">
        <f t="shared" si="5"/>
        <v>1021.9489630714671</v>
      </c>
      <c r="K53" s="180">
        <f t="shared" si="1"/>
        <v>1021.9489630714671</v>
      </c>
      <c r="L53" s="181">
        <v>1325.57</v>
      </c>
      <c r="N53" s="189"/>
    </row>
    <row r="54" spans="2:14" s="141" customFormat="1" ht="9.4499999999999993" customHeight="1">
      <c r="B54" s="154" t="str">
        <f>'[1]page 1'!$A$79</f>
        <v>09.06.025</v>
      </c>
      <c r="C54" s="258" t="str">
        <f>'[3]page 1'!$B$79</f>
        <v>Caixa de passagem em alvenara de 0,40 x 0,40 x 0,40 m</v>
      </c>
      <c r="D54" s="259"/>
      <c r="E54" s="259"/>
      <c r="F54" s="259"/>
      <c r="G54" s="260"/>
      <c r="H54" s="168" t="s">
        <v>11</v>
      </c>
      <c r="I54" s="185">
        <v>4</v>
      </c>
      <c r="J54" s="179">
        <f t="shared" si="5"/>
        <v>159.19358569115721</v>
      </c>
      <c r="K54" s="180">
        <f t="shared" si="1"/>
        <v>636.77434276462884</v>
      </c>
      <c r="L54" s="181">
        <v>206.49</v>
      </c>
      <c r="N54" s="189"/>
    </row>
    <row r="55" spans="2:14" s="141" customFormat="1" ht="9.4499999999999993" customHeight="1">
      <c r="B55" s="154" t="str">
        <f>'[1]page 1'!$A$80</f>
        <v>09.06.026</v>
      </c>
      <c r="C55" s="258" t="str">
        <f>'[3]page 1'!$B$80</f>
        <v>Caixa de passagem em alvenara de 0,60 x 0,60 x 0,60 m</v>
      </c>
      <c r="D55" s="259"/>
      <c r="E55" s="259"/>
      <c r="F55" s="259"/>
      <c r="G55" s="260"/>
      <c r="H55" s="168" t="s">
        <v>11</v>
      </c>
      <c r="I55" s="185">
        <v>8</v>
      </c>
      <c r="J55" s="179">
        <f t="shared" si="5"/>
        <v>335.38663171690695</v>
      </c>
      <c r="K55" s="180">
        <f t="shared" si="1"/>
        <v>2683.0930537352556</v>
      </c>
      <c r="L55" s="181">
        <v>435.03</v>
      </c>
      <c r="N55" s="189"/>
    </row>
    <row r="56" spans="2:14" s="141" customFormat="1" ht="9.4499999999999993" customHeight="1">
      <c r="B56" s="154" t="s">
        <v>31</v>
      </c>
      <c r="C56" s="258" t="str">
        <f>'[2]page 1'!$B$83</f>
        <v>DPS - Dispositivo proteção contra surtos (energia)</v>
      </c>
      <c r="D56" s="259"/>
      <c r="E56" s="259"/>
      <c r="F56" s="259"/>
      <c r="G56" s="260"/>
      <c r="H56" s="168" t="s">
        <v>11</v>
      </c>
      <c r="I56" s="185">
        <v>1</v>
      </c>
      <c r="J56" s="179">
        <f t="shared" si="5"/>
        <v>186.46210777889141</v>
      </c>
      <c r="K56" s="180">
        <f t="shared" si="1"/>
        <v>186.46210777889141</v>
      </c>
      <c r="L56" s="181">
        <v>241.86</v>
      </c>
      <c r="N56" s="189"/>
    </row>
    <row r="57" spans="2:14" s="141" customFormat="1" ht="9.4499999999999993" customHeight="1">
      <c r="B57" s="154" t="s">
        <v>32</v>
      </c>
      <c r="C57" s="258" t="str">
        <f>'[2]page 1'!$B$84</f>
        <v>IL-52 Luminária p/ vapor de sódio 1x150W em poste tubular 7m</v>
      </c>
      <c r="D57" s="259"/>
      <c r="E57" s="259"/>
      <c r="F57" s="259"/>
      <c r="G57" s="260"/>
      <c r="H57" s="168" t="s">
        <v>11</v>
      </c>
      <c r="I57" s="185">
        <v>15</v>
      </c>
      <c r="J57" s="179">
        <f t="shared" si="5"/>
        <v>951.04463803870169</v>
      </c>
      <c r="K57" s="180">
        <f t="shared" si="1"/>
        <v>14265.669570580525</v>
      </c>
      <c r="L57" s="181">
        <v>1233.5999999999999</v>
      </c>
      <c r="N57" s="189"/>
    </row>
    <row r="58" spans="2:14" s="141" customFormat="1" ht="9.4499999999999993" customHeight="1">
      <c r="B58" s="154" t="s">
        <v>33</v>
      </c>
      <c r="C58" s="258" t="str">
        <f>'[2]page 1'!$B$85</f>
        <v>Cabo de 4 mm2 - 1000V de isolação</v>
      </c>
      <c r="D58" s="259"/>
      <c r="E58" s="259"/>
      <c r="F58" s="259"/>
      <c r="G58" s="260"/>
      <c r="H58" s="168" t="s">
        <v>25</v>
      </c>
      <c r="I58" s="185">
        <v>600</v>
      </c>
      <c r="J58" s="179">
        <f t="shared" si="5"/>
        <v>5.7667103538663183</v>
      </c>
      <c r="K58" s="180">
        <f t="shared" si="1"/>
        <v>3460.0262123197908</v>
      </c>
      <c r="L58" s="181">
        <v>7.48</v>
      </c>
      <c r="N58" s="189"/>
    </row>
    <row r="59" spans="2:14" s="141" customFormat="1" ht="9.4499999999999993" customHeight="1">
      <c r="B59" s="154"/>
      <c r="C59" s="258"/>
      <c r="D59" s="259"/>
      <c r="E59" s="259"/>
      <c r="F59" s="259"/>
      <c r="G59" s="260"/>
      <c r="H59" s="168"/>
      <c r="I59" s="185"/>
      <c r="J59" s="176"/>
      <c r="K59" s="180"/>
      <c r="L59" s="181"/>
      <c r="N59" s="189"/>
    </row>
    <row r="60" spans="2:14" s="141" customFormat="1" ht="9.4499999999999993" customHeight="1">
      <c r="B60" s="157" t="s">
        <v>34</v>
      </c>
      <c r="C60" s="249" t="s">
        <v>35</v>
      </c>
      <c r="D60" s="250"/>
      <c r="E60" s="250"/>
      <c r="F60" s="250"/>
      <c r="G60" s="251"/>
      <c r="H60" s="171"/>
      <c r="I60" s="188"/>
      <c r="J60" s="176"/>
      <c r="K60" s="177"/>
      <c r="L60" s="181"/>
      <c r="N60" s="189"/>
    </row>
    <row r="61" spans="2:14" s="141" customFormat="1" ht="9.4499999999999993" customHeight="1">
      <c r="B61" s="154" t="s">
        <v>36</v>
      </c>
      <c r="C61" s="252" t="str">
        <f>'[2]page 1'!$B$88</f>
        <v>Grama São Carlos em placas</v>
      </c>
      <c r="D61" s="253"/>
      <c r="E61" s="253"/>
      <c r="F61" s="253"/>
      <c r="G61" s="254"/>
      <c r="H61" s="168" t="s">
        <v>17</v>
      </c>
      <c r="I61" s="185">
        <v>1624.37</v>
      </c>
      <c r="J61" s="179">
        <f>SUM(L61/1.2971)</f>
        <v>11.047721841029992</v>
      </c>
      <c r="K61" s="180">
        <f t="shared" si="1"/>
        <v>17945.587926913886</v>
      </c>
      <c r="L61" s="181">
        <v>14.33</v>
      </c>
      <c r="N61" s="189"/>
    </row>
    <row r="62" spans="2:14" s="141" customFormat="1" ht="9.4499999999999993" customHeight="1">
      <c r="B62" s="154" t="str">
        <f>'[1]page 1'!$A$93</f>
        <v>16.05.031</v>
      </c>
      <c r="C62" s="252" t="str">
        <f>'[2]page 1'!$B$93</f>
        <v>Canaleta CA 21</v>
      </c>
      <c r="D62" s="253"/>
      <c r="E62" s="253"/>
      <c r="F62" s="253"/>
      <c r="G62" s="254"/>
      <c r="H62" s="168" t="s">
        <v>25</v>
      </c>
      <c r="I62" s="185">
        <v>68</v>
      </c>
      <c r="J62" s="179">
        <f t="shared" ref="J62:J67" si="6">SUM(L62/1.2971)</f>
        <v>114.28571428571431</v>
      </c>
      <c r="K62" s="180">
        <f t="shared" si="1"/>
        <v>7771.4285714285725</v>
      </c>
      <c r="L62" s="181">
        <v>148.24</v>
      </c>
      <c r="N62" s="189"/>
    </row>
    <row r="63" spans="2:14" s="141" customFormat="1" ht="9.4499999999999993" customHeight="1">
      <c r="B63" s="154" t="str">
        <f>'[1]page 1'!$A$94</f>
        <v>16.05.032</v>
      </c>
      <c r="C63" s="252" t="str">
        <f>'[2]page 1'!$B$94</f>
        <v>Canaleta CA 22 e tampa em concreto TC11</v>
      </c>
      <c r="D63" s="253"/>
      <c r="E63" s="253"/>
      <c r="F63" s="253"/>
      <c r="G63" s="254"/>
      <c r="H63" s="168" t="s">
        <v>25</v>
      </c>
      <c r="I63" s="185">
        <v>67</v>
      </c>
      <c r="J63" s="179">
        <f t="shared" si="6"/>
        <v>119.03476987125127</v>
      </c>
      <c r="K63" s="180">
        <f t="shared" si="1"/>
        <v>7975.329581373835</v>
      </c>
      <c r="L63" s="181">
        <v>154.4</v>
      </c>
      <c r="N63" s="189"/>
    </row>
    <row r="64" spans="2:14" s="141" customFormat="1" ht="9.4499999999999993" customHeight="1">
      <c r="B64" s="154" t="str">
        <f>'[1]page 1'!$A$95</f>
        <v>16.05.030</v>
      </c>
      <c r="C64" s="252" t="str">
        <f>'[2]page 1'!$B$95</f>
        <v>Canaleta CA 20</v>
      </c>
      <c r="D64" s="253"/>
      <c r="E64" s="253"/>
      <c r="F64" s="253"/>
      <c r="G64" s="254"/>
      <c r="H64" s="168" t="s">
        <v>25</v>
      </c>
      <c r="I64" s="185">
        <v>22</v>
      </c>
      <c r="J64" s="179">
        <f t="shared" si="6"/>
        <v>111.95744352786987</v>
      </c>
      <c r="K64" s="180">
        <f t="shared" si="1"/>
        <v>2463.0637576131371</v>
      </c>
      <c r="L64" s="181">
        <v>145.22</v>
      </c>
      <c r="N64" s="189"/>
    </row>
    <row r="65" spans="2:14" s="141" customFormat="1" ht="9.4499999999999993" customHeight="1">
      <c r="B65" s="154" t="str">
        <f>'[1]page 1'!$A$96</f>
        <v>16.05.048</v>
      </c>
      <c r="C65" s="252" t="str">
        <f>'[2]page 1'!$B$96</f>
        <v>Tampa em concreto TC 11</v>
      </c>
      <c r="D65" s="253"/>
      <c r="E65" s="253"/>
      <c r="F65" s="253"/>
      <c r="G65" s="254"/>
      <c r="H65" s="168" t="s">
        <v>25</v>
      </c>
      <c r="I65" s="185">
        <v>20</v>
      </c>
      <c r="J65" s="179">
        <f t="shared" si="6"/>
        <v>76.370364659625324</v>
      </c>
      <c r="K65" s="180">
        <f t="shared" si="1"/>
        <v>1527.4072931925066</v>
      </c>
      <c r="L65" s="181">
        <v>99.06</v>
      </c>
      <c r="N65" s="189"/>
    </row>
    <row r="66" spans="2:14" s="141" customFormat="1" ht="9.4499999999999993" customHeight="1">
      <c r="B66" s="154" t="str">
        <f>'[1]page 1'!$A$97</f>
        <v>16.05.045</v>
      </c>
      <c r="C66" s="252" t="str">
        <f>'[2]page 1'!$B$97</f>
        <v>Tampa em ferro TC 08</v>
      </c>
      <c r="D66" s="253"/>
      <c r="E66" s="253"/>
      <c r="F66" s="253"/>
      <c r="G66" s="254"/>
      <c r="H66" s="170" t="s">
        <v>25</v>
      </c>
      <c r="I66" s="178">
        <v>68</v>
      </c>
      <c r="J66" s="179">
        <f t="shared" si="6"/>
        <v>343.32742271220417</v>
      </c>
      <c r="K66" s="180">
        <f t="shared" si="1"/>
        <v>23346.264744429882</v>
      </c>
      <c r="L66" s="181">
        <v>445.33</v>
      </c>
      <c r="N66" s="189"/>
    </row>
    <row r="67" spans="2:14" s="141" customFormat="1" ht="9.4499999999999993" customHeight="1">
      <c r="B67" s="154" t="str">
        <f>'[1]page 1'!$A$98</f>
        <v>16.01.016</v>
      </c>
      <c r="C67" s="258" t="str">
        <f>'[2]page 1'!$B$98</f>
        <v>FD-16 Fechamento de divisa com bloco de concreto</v>
      </c>
      <c r="D67" s="259"/>
      <c r="E67" s="259"/>
      <c r="F67" s="259"/>
      <c r="G67" s="260"/>
      <c r="H67" s="170" t="s">
        <v>25</v>
      </c>
      <c r="I67" s="187">
        <v>37.5</v>
      </c>
      <c r="J67" s="179">
        <f t="shared" si="6"/>
        <v>514.58638501272071</v>
      </c>
      <c r="K67" s="180">
        <f t="shared" si="1"/>
        <v>19296.989437977027</v>
      </c>
      <c r="L67" s="181">
        <v>667.47</v>
      </c>
      <c r="N67" s="189"/>
    </row>
    <row r="68" spans="2:14" s="141" customFormat="1" ht="9.4499999999999993" customHeight="1">
      <c r="B68" s="154"/>
      <c r="C68" s="258"/>
      <c r="D68" s="259"/>
      <c r="E68" s="259"/>
      <c r="F68" s="259"/>
      <c r="G68" s="260"/>
      <c r="H68" s="199"/>
      <c r="I68" s="178"/>
      <c r="J68" s="203"/>
      <c r="K68" s="180"/>
      <c r="L68" s="181"/>
      <c r="N68" s="189"/>
    </row>
    <row r="69" spans="2:14" s="141" customFormat="1" ht="9.4499999999999993" customHeight="1">
      <c r="B69" s="190" t="s">
        <v>37</v>
      </c>
      <c r="C69" s="249" t="s">
        <v>38</v>
      </c>
      <c r="D69" s="250"/>
      <c r="E69" s="250"/>
      <c r="F69" s="250"/>
      <c r="G69" s="251"/>
      <c r="H69" s="171"/>
      <c r="I69" s="204"/>
      <c r="J69" s="180"/>
      <c r="K69" s="177"/>
      <c r="L69" s="181"/>
      <c r="N69" s="189"/>
    </row>
    <row r="70" spans="2:14" s="141" customFormat="1" ht="9.4499999999999993" customHeight="1">
      <c r="B70" s="156" t="str">
        <f>'[1]page 1'!$A$121</f>
        <v>04.01.030</v>
      </c>
      <c r="C70" s="258" t="str">
        <f>'[2]page 1'!$B$121</f>
        <v>ALVENARIA DE BLOCOS DE CONCRETO E=9CM</v>
      </c>
      <c r="D70" s="259"/>
      <c r="E70" s="259"/>
      <c r="F70" s="259"/>
      <c r="G70" s="260"/>
      <c r="H70" s="199" t="s">
        <v>17</v>
      </c>
      <c r="I70" s="178">
        <v>179.36</v>
      </c>
      <c r="J70" s="179">
        <f>SUM(L70/1.2971)</f>
        <v>45.987202220337679</v>
      </c>
      <c r="K70" s="180">
        <f t="shared" ref="K70:K73" si="7">J70*I70</f>
        <v>8248.2645902397671</v>
      </c>
      <c r="L70" s="181">
        <v>59.65</v>
      </c>
      <c r="N70" s="189"/>
    </row>
    <row r="71" spans="2:14" s="141" customFormat="1" ht="9.4499999999999993" customHeight="1">
      <c r="B71" s="149"/>
      <c r="C71" s="258" t="s">
        <v>39</v>
      </c>
      <c r="D71" s="264"/>
      <c r="E71" s="264"/>
      <c r="F71" s="264"/>
      <c r="G71" s="265"/>
      <c r="H71" s="166"/>
      <c r="I71" s="178"/>
      <c r="J71" s="179">
        <f t="shared" ref="J71:J80" si="8">SUM(L71/1.2971)</f>
        <v>0</v>
      </c>
      <c r="K71" s="180">
        <f t="shared" si="7"/>
        <v>0</v>
      </c>
      <c r="L71" s="181"/>
      <c r="N71" s="189"/>
    </row>
    <row r="72" spans="2:14" s="141" customFormat="1" ht="9.4499999999999993" customHeight="1">
      <c r="B72" s="191" t="s">
        <v>40</v>
      </c>
      <c r="C72" s="266" t="str">
        <f>'[2]page 1'!$B$123</f>
        <v>ELEMENTOS VAZADOS</v>
      </c>
      <c r="D72" s="264"/>
      <c r="E72" s="264"/>
      <c r="F72" s="264"/>
      <c r="G72" s="265"/>
      <c r="H72" s="166"/>
      <c r="I72" s="178"/>
      <c r="J72" s="179">
        <f t="shared" si="8"/>
        <v>0</v>
      </c>
      <c r="K72" s="180">
        <f t="shared" si="7"/>
        <v>0</v>
      </c>
      <c r="L72" s="181"/>
      <c r="N72" s="189"/>
    </row>
    <row r="73" spans="2:14" s="141" customFormat="1" ht="9.4499999999999993" customHeight="1">
      <c r="B73" s="149" t="s">
        <v>41</v>
      </c>
      <c r="C73" s="258" t="str">
        <f>'[2]page 1'!$B$124</f>
        <v>ELEMENTO VAZADO REF NEO REX 22C / REF UNICA 4A</v>
      </c>
      <c r="D73" s="264"/>
      <c r="E73" s="264"/>
      <c r="F73" s="264"/>
      <c r="G73" s="265"/>
      <c r="H73" s="166" t="s">
        <v>17</v>
      </c>
      <c r="I73" s="178">
        <v>0.72</v>
      </c>
      <c r="J73" s="179">
        <f t="shared" si="8"/>
        <v>192.93809266825997</v>
      </c>
      <c r="K73" s="180">
        <f t="shared" si="7"/>
        <v>138.91542672114718</v>
      </c>
      <c r="L73" s="181">
        <v>250.26</v>
      </c>
      <c r="N73" s="189"/>
    </row>
    <row r="74" spans="2:14" s="141" customFormat="1" ht="9.4499999999999993" customHeight="1">
      <c r="B74" s="149"/>
      <c r="C74" s="266"/>
      <c r="D74" s="264"/>
      <c r="E74" s="264"/>
      <c r="F74" s="264"/>
      <c r="G74" s="265"/>
      <c r="H74" s="166"/>
      <c r="I74" s="178"/>
      <c r="J74" s="179"/>
      <c r="K74" s="180"/>
      <c r="L74" s="181"/>
      <c r="N74" s="189"/>
    </row>
    <row r="75" spans="2:14" s="141" customFormat="1" ht="9.4499999999999993" customHeight="1">
      <c r="B75" s="191" t="s">
        <v>42</v>
      </c>
      <c r="C75" s="266" t="str">
        <f>'[2]page 1'!$B$126</f>
        <v>PLACAS DIVISORIAS</v>
      </c>
      <c r="D75" s="264"/>
      <c r="E75" s="264"/>
      <c r="F75" s="264"/>
      <c r="G75" s="265"/>
      <c r="H75" s="166"/>
      <c r="I75" s="178"/>
      <c r="J75" s="179"/>
      <c r="K75" s="180"/>
      <c r="L75" s="181"/>
      <c r="N75" s="189"/>
    </row>
    <row r="76" spans="2:14" s="141" customFormat="1" ht="9.4499999999999993" customHeight="1">
      <c r="B76" s="156" t="str">
        <f>'[1]page 1'!$A$127</f>
        <v>04.03.001</v>
      </c>
      <c r="C76" s="258" t="str">
        <f>'[2]page 1'!$B$127</f>
        <v>DV-01 DIVISORIA DE GRANILITE - LATERAL ABERTA</v>
      </c>
      <c r="D76" s="259"/>
      <c r="E76" s="259"/>
      <c r="F76" s="259"/>
      <c r="G76" s="260"/>
      <c r="H76" s="199" t="s">
        <v>25</v>
      </c>
      <c r="I76" s="178">
        <v>19.5</v>
      </c>
      <c r="J76" s="179">
        <f>SUM(L76/1.2971)</f>
        <v>373.71058515149184</v>
      </c>
      <c r="K76" s="180">
        <f t="shared" ref="K76:K80" si="9">J76*I76</f>
        <v>7287.356410454091</v>
      </c>
      <c r="L76" s="181">
        <v>484.74</v>
      </c>
      <c r="N76" s="189"/>
    </row>
    <row r="77" spans="2:14" s="141" customFormat="1" ht="9.4499999999999993" customHeight="1">
      <c r="B77" s="149" t="str">
        <f>'[1]page 1'!$A$128</f>
        <v>04.03.002</v>
      </c>
      <c r="C77" s="258" t="str">
        <f>'[2]page 1'!$B$128</f>
        <v>DV-02 DIVISORIA DE GRANILITE - LATERAL FECHADA</v>
      </c>
      <c r="D77" s="264"/>
      <c r="E77" s="264"/>
      <c r="F77" s="264"/>
      <c r="G77" s="265"/>
      <c r="H77" s="166" t="s">
        <v>25</v>
      </c>
      <c r="I77" s="178">
        <v>1.3</v>
      </c>
      <c r="J77" s="179">
        <f t="shared" si="8"/>
        <v>373.71058515149184</v>
      </c>
      <c r="K77" s="180">
        <f t="shared" si="9"/>
        <v>485.82376069693942</v>
      </c>
      <c r="L77" s="181">
        <v>484.74</v>
      </c>
      <c r="N77" s="189"/>
    </row>
    <row r="78" spans="2:14" s="141" customFormat="1" ht="9.4499999999999993" customHeight="1">
      <c r="B78" s="149" t="str">
        <f>'[1]page 1'!$A$129</f>
        <v>04.03.003</v>
      </c>
      <c r="C78" s="258" t="str">
        <f>'[2]page 1'!$B$129</f>
        <v>DV-03 DIVISORIA DE GRANILITE - FRONTAL</v>
      </c>
      <c r="D78" s="259"/>
      <c r="E78" s="259"/>
      <c r="F78" s="259"/>
      <c r="G78" s="260"/>
      <c r="H78" s="166" t="s">
        <v>25</v>
      </c>
      <c r="I78" s="178">
        <v>6</v>
      </c>
      <c r="J78" s="179">
        <f t="shared" si="8"/>
        <v>1190.2628941484852</v>
      </c>
      <c r="K78" s="180">
        <f t="shared" si="9"/>
        <v>7141.5773648909108</v>
      </c>
      <c r="L78" s="181">
        <v>1543.89</v>
      </c>
      <c r="N78" s="189"/>
    </row>
    <row r="79" spans="2:14" s="141" customFormat="1" ht="9.4499999999999993" customHeight="1">
      <c r="B79" s="149" t="s">
        <v>43</v>
      </c>
      <c r="C79" s="258" t="str">
        <f>'[2]page 1'!$B$130</f>
        <v>DV-04 DIVISORIA DE GRANILITE - ANTEPARO</v>
      </c>
      <c r="D79" s="264"/>
      <c r="E79" s="264"/>
      <c r="F79" s="264"/>
      <c r="G79" s="265"/>
      <c r="H79" s="166" t="s">
        <v>25</v>
      </c>
      <c r="I79" s="178">
        <v>2.2999999999999998</v>
      </c>
      <c r="J79" s="179">
        <f t="shared" si="8"/>
        <v>390.43250327653999</v>
      </c>
      <c r="K79" s="180">
        <f t="shared" si="9"/>
        <v>897.9947575360419</v>
      </c>
      <c r="L79" s="181">
        <v>506.43</v>
      </c>
      <c r="N79" s="189"/>
    </row>
    <row r="80" spans="2:14" s="141" customFormat="1" ht="9.4499999999999993" customHeight="1">
      <c r="B80" s="149" t="str">
        <f>'[1]page 1'!$A$131</f>
        <v>04.03.023</v>
      </c>
      <c r="C80" s="258" t="str">
        <f>'[2]page 1'!$B$131</f>
        <v>DIVISORIA CHAPA FIBRA MAD PRENS BP/PAINEL CEGO 1,20X2,11M</v>
      </c>
      <c r="D80" s="259"/>
      <c r="E80" s="259"/>
      <c r="F80" s="259"/>
      <c r="G80" s="260"/>
      <c r="H80" s="166" t="s">
        <v>17</v>
      </c>
      <c r="I80" s="178">
        <v>18.68</v>
      </c>
      <c r="J80" s="179">
        <f t="shared" si="8"/>
        <v>110.66224654999614</v>
      </c>
      <c r="K80" s="180">
        <f t="shared" si="9"/>
        <v>2067.170765553928</v>
      </c>
      <c r="L80" s="181">
        <v>143.54</v>
      </c>
      <c r="N80" s="189"/>
    </row>
    <row r="81" spans="2:14" s="141" customFormat="1" ht="9.4499999999999993" customHeight="1">
      <c r="B81" s="149"/>
      <c r="C81" s="258"/>
      <c r="D81" s="264"/>
      <c r="E81" s="264"/>
      <c r="F81" s="264"/>
      <c r="G81" s="265"/>
      <c r="H81" s="166"/>
      <c r="I81" s="178"/>
      <c r="J81" s="179"/>
      <c r="K81" s="180"/>
      <c r="L81" s="181"/>
      <c r="N81" s="189"/>
    </row>
    <row r="82" spans="2:14" s="141" customFormat="1" ht="9.4499999999999993" customHeight="1">
      <c r="B82" s="190" t="s">
        <v>44</v>
      </c>
      <c r="C82" s="249" t="str">
        <f>'[2]page 1'!$B$133</f>
        <v>ELEMENTOS DE MADEIRA/COMPONENTES ESPECIAIS</v>
      </c>
      <c r="D82" s="250"/>
      <c r="E82" s="250"/>
      <c r="F82" s="250"/>
      <c r="G82" s="251"/>
      <c r="H82" s="171"/>
      <c r="I82" s="204"/>
      <c r="J82" s="179"/>
      <c r="K82" s="177"/>
      <c r="L82" s="181"/>
      <c r="N82" s="189"/>
    </row>
    <row r="83" spans="2:14" s="141" customFormat="1" ht="9.4499999999999993" customHeight="1">
      <c r="B83" s="191" t="s">
        <v>45</v>
      </c>
      <c r="C83" s="266" t="str">
        <f>'[2]page 1'!$B$134</f>
        <v>PORTAS/BATENTES/FERRAGENS</v>
      </c>
      <c r="D83" s="264"/>
      <c r="E83" s="264"/>
      <c r="F83" s="264"/>
      <c r="G83" s="265"/>
      <c r="H83" s="166"/>
      <c r="I83" s="178"/>
      <c r="J83" s="179"/>
      <c r="K83" s="180"/>
      <c r="L83" s="181"/>
      <c r="N83" s="189"/>
    </row>
    <row r="84" spans="2:14" s="141" customFormat="1" ht="9.4499999999999993" customHeight="1">
      <c r="B84" s="149" t="str">
        <f>'[1]page 1'!$A$135</f>
        <v>05.01.010</v>
      </c>
      <c r="C84" s="258" t="str">
        <f>'[2]page 1'!$B$135</f>
        <v>PM-20 PORTA DE MADEIRA MACHO/FEMEA P/ PINT. BAT. MADEIRA</v>
      </c>
      <c r="D84" s="264"/>
      <c r="E84" s="264"/>
      <c r="F84" s="264"/>
      <c r="G84" s="265"/>
      <c r="H84" s="166" t="s">
        <v>11</v>
      </c>
      <c r="I84" s="178">
        <v>4</v>
      </c>
      <c r="J84" s="179">
        <f t="shared" ref="J84:J92" si="10">SUM(L84/1.2971)</f>
        <v>904.96492174851596</v>
      </c>
      <c r="K84" s="180">
        <f t="shared" ref="K84:K144" si="11">J84*I84</f>
        <v>3619.8596869940638</v>
      </c>
      <c r="L84" s="181">
        <v>1173.83</v>
      </c>
      <c r="N84" s="189"/>
    </row>
    <row r="85" spans="2:14" s="141" customFormat="1" ht="9.4499999999999993" customHeight="1">
      <c r="B85" s="149" t="str">
        <f>'[1]page 1'!$A$136</f>
        <v>05.01.029</v>
      </c>
      <c r="C85" s="258" t="str">
        <f>'[2]page 1'!$B$136</f>
        <v>PM-74 PORTA DE SARRAFEADO MACIÇO P/BOXES</v>
      </c>
      <c r="D85" s="259"/>
      <c r="E85" s="259"/>
      <c r="F85" s="259"/>
      <c r="G85" s="260"/>
      <c r="H85" s="166" t="s">
        <v>11</v>
      </c>
      <c r="I85" s="178">
        <v>20</v>
      </c>
      <c r="J85" s="179">
        <f t="shared" si="10"/>
        <v>427.7773494718989</v>
      </c>
      <c r="K85" s="180">
        <f t="shared" si="11"/>
        <v>8555.5469894379785</v>
      </c>
      <c r="L85" s="181">
        <v>554.87</v>
      </c>
      <c r="N85" s="189"/>
    </row>
    <row r="86" spans="2:14" s="141" customFormat="1" ht="9.4499999999999993" customHeight="1">
      <c r="B86" s="149" t="str">
        <f>'[1]page 1'!$A$137</f>
        <v>05.01.046</v>
      </c>
      <c r="C86" s="258" t="str">
        <f>'[2]page 1'!$B$137</f>
        <v>PM-70 PORTA DE MADEIRA SARRAFEADA P/ PINT. BAT. MET.</v>
      </c>
      <c r="D86" s="264"/>
      <c r="E86" s="264"/>
      <c r="F86" s="264"/>
      <c r="G86" s="265"/>
      <c r="H86" s="166" t="s">
        <v>11</v>
      </c>
      <c r="I86" s="178">
        <v>5</v>
      </c>
      <c r="J86" s="179">
        <f t="shared" si="10"/>
        <v>861.25202374527805</v>
      </c>
      <c r="K86" s="180">
        <f t="shared" si="11"/>
        <v>4306.2601187263899</v>
      </c>
      <c r="L86" s="181">
        <v>1117.1300000000001</v>
      </c>
      <c r="N86" s="189"/>
    </row>
    <row r="87" spans="2:14" s="141" customFormat="1" ht="9.4499999999999993" customHeight="1">
      <c r="B87" s="149" t="str">
        <f>'[1]page 1'!$A$138</f>
        <v>05.01.047</v>
      </c>
      <c r="C87" s="258" t="str">
        <f>'[2]page 1'!$B$138</f>
        <v>PM-71 PORTA DE MADEIRA SARRAFEADA P/ PINT. BAT. MET.</v>
      </c>
      <c r="D87" s="259"/>
      <c r="E87" s="259"/>
      <c r="F87" s="259"/>
      <c r="G87" s="260"/>
      <c r="H87" s="166" t="s">
        <v>11</v>
      </c>
      <c r="I87" s="178">
        <v>26</v>
      </c>
      <c r="J87" s="179">
        <f t="shared" si="10"/>
        <v>870.07940790995292</v>
      </c>
      <c r="K87" s="180">
        <f t="shared" si="11"/>
        <v>22622.064605658776</v>
      </c>
      <c r="L87" s="181">
        <v>1128.58</v>
      </c>
      <c r="N87" s="189"/>
    </row>
    <row r="88" spans="2:14" s="141" customFormat="1" ht="9.4499999999999993" customHeight="1">
      <c r="B88" s="149" t="str">
        <f>'[1]page 1'!$A$139</f>
        <v>05.01.051</v>
      </c>
      <c r="C88" s="258" t="str">
        <f>'[2]page 1'!$B$139</f>
        <v>PM-75 PORTA SARRAFEADO MACICO SANIT. ACESSIVEL BAT. MET.</v>
      </c>
      <c r="D88" s="259"/>
      <c r="E88" s="259"/>
      <c r="F88" s="259"/>
      <c r="G88" s="260"/>
      <c r="H88" s="166" t="s">
        <v>11</v>
      </c>
      <c r="I88" s="178">
        <v>1</v>
      </c>
      <c r="J88" s="179">
        <f t="shared" si="10"/>
        <v>1133.1046179939867</v>
      </c>
      <c r="K88" s="180">
        <f t="shared" si="11"/>
        <v>1133.1046179939867</v>
      </c>
      <c r="L88" s="181">
        <v>1469.75</v>
      </c>
      <c r="N88" s="189"/>
    </row>
    <row r="89" spans="2:14" s="141" customFormat="1" ht="9.4499999999999993" customHeight="1">
      <c r="B89" s="149" t="s">
        <v>46</v>
      </c>
      <c r="C89" s="258" t="str">
        <f>'[2]page 1'!$B$140</f>
        <v>PM-80 PORTA PARA HALL DO ELEVADOR BAT. MAD.</v>
      </c>
      <c r="D89" s="259"/>
      <c r="E89" s="259"/>
      <c r="F89" s="259"/>
      <c r="G89" s="260"/>
      <c r="H89" s="166" t="s">
        <v>11</v>
      </c>
      <c r="I89" s="178">
        <v>3</v>
      </c>
      <c r="J89" s="179">
        <f t="shared" si="10"/>
        <v>884.56556934700484</v>
      </c>
      <c r="K89" s="180">
        <f t="shared" si="11"/>
        <v>2653.6967080410145</v>
      </c>
      <c r="L89" s="181">
        <v>1147.3699999999999</v>
      </c>
      <c r="N89" s="189"/>
    </row>
    <row r="90" spans="2:14" s="141" customFormat="1" ht="9.4499999999999993" customHeight="1">
      <c r="B90" s="149"/>
      <c r="C90" s="258"/>
      <c r="D90" s="264"/>
      <c r="E90" s="264"/>
      <c r="F90" s="264"/>
      <c r="G90" s="265"/>
      <c r="H90" s="166"/>
      <c r="I90" s="178"/>
      <c r="J90" s="179"/>
      <c r="K90" s="180"/>
      <c r="L90" s="181"/>
      <c r="N90" s="189"/>
    </row>
    <row r="91" spans="2:14" s="141" customFormat="1" ht="9.4499999999999993" customHeight="1">
      <c r="B91" s="191" t="s">
        <v>47</v>
      </c>
      <c r="C91" s="266" t="str">
        <f>'[2]page 1'!$B$142</f>
        <v>OUTROS COMPONENTES PADRONIZADOS</v>
      </c>
      <c r="D91" s="264"/>
      <c r="E91" s="264"/>
      <c r="F91" s="264"/>
      <c r="G91" s="265"/>
      <c r="H91" s="166"/>
      <c r="I91" s="178"/>
      <c r="J91" s="179"/>
      <c r="K91" s="180"/>
      <c r="L91" s="181"/>
      <c r="N91" s="189"/>
    </row>
    <row r="92" spans="2:14" s="141" customFormat="1" ht="9.4499999999999993" customHeight="1">
      <c r="B92" s="149" t="str">
        <f>'[1]page 1'!$A$143</f>
        <v>05.05.034</v>
      </c>
      <c r="C92" s="258" t="str">
        <f>'[2]page 1'!$B$143</f>
        <v>BS-05 BANCADA PARA COZINHA - GRANITO</v>
      </c>
      <c r="D92" s="264"/>
      <c r="E92" s="264"/>
      <c r="F92" s="264"/>
      <c r="G92" s="265"/>
      <c r="H92" s="166" t="s">
        <v>25</v>
      </c>
      <c r="I92" s="178">
        <v>4.9000000000000004</v>
      </c>
      <c r="J92" s="179">
        <f t="shared" si="10"/>
        <v>294.61876493716755</v>
      </c>
      <c r="K92" s="180">
        <f t="shared" si="11"/>
        <v>1443.6319481921212</v>
      </c>
      <c r="L92" s="181">
        <v>382.15</v>
      </c>
      <c r="N92" s="189"/>
    </row>
    <row r="93" spans="2:14" s="141" customFormat="1" ht="9.4499999999999993" customHeight="1">
      <c r="B93" s="149"/>
      <c r="C93" s="258"/>
      <c r="D93" s="259"/>
      <c r="E93" s="259"/>
      <c r="F93" s="259"/>
      <c r="G93" s="260"/>
      <c r="H93" s="166"/>
      <c r="I93" s="178"/>
      <c r="J93" s="182"/>
      <c r="K93" s="180"/>
      <c r="L93" s="181"/>
      <c r="N93" s="189"/>
    </row>
    <row r="94" spans="2:14" s="141" customFormat="1" ht="9.4499999999999993" customHeight="1">
      <c r="B94" s="192"/>
      <c r="C94" s="261" t="s">
        <v>10</v>
      </c>
      <c r="D94" s="262"/>
      <c r="E94" s="262"/>
      <c r="F94" s="262"/>
      <c r="G94" s="263"/>
      <c r="H94" s="169"/>
      <c r="I94" s="205"/>
      <c r="J94" s="182"/>
      <c r="K94" s="180"/>
      <c r="L94" s="181"/>
      <c r="N94" s="189"/>
    </row>
    <row r="95" spans="2:14" s="141" customFormat="1" ht="9.4499999999999993" customHeight="1">
      <c r="B95" s="149" t="str">
        <f>'[1]page 1'!$A$146</f>
        <v>05.05.064</v>
      </c>
      <c r="C95" s="258" t="str">
        <f>'[2]page 1'!$B$146</f>
        <v>PR-08 PRATELEIRA DE GRANITO</v>
      </c>
      <c r="D95" s="259"/>
      <c r="E95" s="259"/>
      <c r="F95" s="259"/>
      <c r="G95" s="260"/>
      <c r="H95" s="166" t="s">
        <v>25</v>
      </c>
      <c r="I95" s="178">
        <v>6.4</v>
      </c>
      <c r="J95" s="179">
        <f>SUM(L95/1.2971)</f>
        <v>141.93971166448233</v>
      </c>
      <c r="K95" s="180">
        <f t="shared" si="11"/>
        <v>908.41415465268699</v>
      </c>
      <c r="L95" s="181">
        <v>184.11</v>
      </c>
      <c r="N95" s="189"/>
    </row>
    <row r="96" spans="2:14" s="141" customFormat="1" ht="9.4499999999999993" customHeight="1">
      <c r="B96" s="149" t="str">
        <f>'[1]page 1'!$A$147</f>
        <v>05.05.067</v>
      </c>
      <c r="C96" s="258" t="str">
        <f>'[2]page 1'!$B$147</f>
        <v>PR-03 PRATELEIRA DE GRANILITE - L=30CM</v>
      </c>
      <c r="D96" s="259"/>
      <c r="E96" s="259"/>
      <c r="F96" s="259"/>
      <c r="G96" s="260"/>
      <c r="H96" s="166" t="s">
        <v>25</v>
      </c>
      <c r="I96" s="178">
        <v>4.4000000000000004</v>
      </c>
      <c r="J96" s="179">
        <f t="shared" ref="J96:J103" si="12">SUM(L96/1.2971)</f>
        <v>625.56472130136456</v>
      </c>
      <c r="K96" s="180">
        <f t="shared" si="11"/>
        <v>2752.4847737260043</v>
      </c>
      <c r="L96" s="181">
        <v>811.42</v>
      </c>
      <c r="N96" s="189"/>
    </row>
    <row r="97" spans="2:14" s="141" customFormat="1" ht="9.4499999999999993" customHeight="1">
      <c r="B97" s="149" t="str">
        <f>'[1]page 1'!$A$148</f>
        <v>05.05.075</v>
      </c>
      <c r="C97" s="258" t="str">
        <f>'[2]page 1'!$B$148</f>
        <v>PR-09 PRATELEIRA EM GRANILITE - L=55CM</v>
      </c>
      <c r="D97" s="259"/>
      <c r="E97" s="259"/>
      <c r="F97" s="259"/>
      <c r="G97" s="260"/>
      <c r="H97" s="166" t="s">
        <v>25</v>
      </c>
      <c r="I97" s="178">
        <v>5.4</v>
      </c>
      <c r="J97" s="179">
        <f t="shared" si="12"/>
        <v>702.4747513684373</v>
      </c>
      <c r="K97" s="180">
        <f t="shared" si="11"/>
        <v>3793.3636573895615</v>
      </c>
      <c r="L97" s="181">
        <v>911.18</v>
      </c>
      <c r="N97" s="189"/>
    </row>
    <row r="98" spans="2:14" s="141" customFormat="1" ht="9.4499999999999993" customHeight="1">
      <c r="B98" s="149" t="str">
        <f>'[1]page 1'!$A$149</f>
        <v>05.05.078</v>
      </c>
      <c r="C98" s="258" t="str">
        <f>'[2]page 1'!$B$149</f>
        <v>GS-03 GUICHE DE SECRETARIA/JANELA DE 2 FOLHAS</v>
      </c>
      <c r="D98" s="259"/>
      <c r="E98" s="259"/>
      <c r="F98" s="259"/>
      <c r="G98" s="260"/>
      <c r="H98" s="166" t="s">
        <v>11</v>
      </c>
      <c r="I98" s="178">
        <v>1</v>
      </c>
      <c r="J98" s="179">
        <f t="shared" si="12"/>
        <v>2175.884665792923</v>
      </c>
      <c r="K98" s="180">
        <f t="shared" si="11"/>
        <v>2175.884665792923</v>
      </c>
      <c r="L98" s="181">
        <v>2822.34</v>
      </c>
      <c r="N98" s="189"/>
    </row>
    <row r="99" spans="2:14" s="141" customFormat="1" ht="9.4499999999999993" customHeight="1">
      <c r="B99" s="149" t="str">
        <f>'[1]page 1'!$A$150</f>
        <v>05.05.080</v>
      </c>
      <c r="C99" s="258" t="str">
        <f>'[2]page 1'!$B$150</f>
        <v>ET-05 ESTRADO DE POLIPROPILENO</v>
      </c>
      <c r="D99" s="259"/>
      <c r="E99" s="259"/>
      <c r="F99" s="259"/>
      <c r="G99" s="260"/>
      <c r="H99" s="166" t="s">
        <v>25</v>
      </c>
      <c r="I99" s="178">
        <v>3</v>
      </c>
      <c r="J99" s="179">
        <f t="shared" si="12"/>
        <v>45.701950504972636</v>
      </c>
      <c r="K99" s="180">
        <f t="shared" si="11"/>
        <v>137.1058515149179</v>
      </c>
      <c r="L99" s="181">
        <v>59.28</v>
      </c>
      <c r="N99" s="189"/>
    </row>
    <row r="100" spans="2:14" s="141" customFormat="1" ht="9.4499999999999993" customHeight="1">
      <c r="B100" s="149" t="s">
        <v>48</v>
      </c>
      <c r="C100" s="258" t="s">
        <v>49</v>
      </c>
      <c r="D100" s="259"/>
      <c r="E100" s="259"/>
      <c r="F100" s="259"/>
      <c r="G100" s="260"/>
      <c r="H100" s="166" t="s">
        <v>11</v>
      </c>
      <c r="I100" s="178">
        <v>1</v>
      </c>
      <c r="J100" s="179">
        <f t="shared" si="12"/>
        <v>2215.873872484774</v>
      </c>
      <c r="K100" s="180">
        <f t="shared" si="11"/>
        <v>2215.873872484774</v>
      </c>
      <c r="L100" s="181">
        <v>2874.21</v>
      </c>
      <c r="N100" s="189"/>
    </row>
    <row r="101" spans="2:14" s="141" customFormat="1" ht="9.4499999999999993" customHeight="1">
      <c r="B101" s="149" t="s">
        <v>50</v>
      </c>
      <c r="C101" s="258" t="str">
        <f>'[2]page 1'!$B$152</f>
        <v>CC-01 CUBA INOX (60X50X30 CM) INCL VALV. AMERICANA -</v>
      </c>
      <c r="D101" s="259"/>
      <c r="E101" s="259"/>
      <c r="F101" s="259"/>
      <c r="G101" s="260"/>
      <c r="H101" s="166" t="s">
        <v>11</v>
      </c>
      <c r="I101" s="178">
        <v>1</v>
      </c>
      <c r="J101" s="179">
        <f t="shared" si="12"/>
        <v>2093.0999922904944</v>
      </c>
      <c r="K101" s="180">
        <f t="shared" si="11"/>
        <v>2093.0999922904944</v>
      </c>
      <c r="L101" s="181">
        <v>2714.96</v>
      </c>
      <c r="N101" s="189"/>
    </row>
    <row r="102" spans="2:14" s="141" customFormat="1" ht="9.4499999999999993" customHeight="1">
      <c r="B102" s="149" t="s">
        <v>51</v>
      </c>
      <c r="C102" s="258" t="str">
        <f>'[2]page 1'!$B$153</f>
        <v>CC-O3 CUBA INOX 50X40X25CM - TORNEIRA PAREDE</v>
      </c>
      <c r="D102" s="259"/>
      <c r="E102" s="259"/>
      <c r="F102" s="259"/>
      <c r="G102" s="260"/>
      <c r="H102" s="166" t="s">
        <v>11</v>
      </c>
      <c r="I102" s="178">
        <v>1</v>
      </c>
      <c r="J102" s="179">
        <f t="shared" si="12"/>
        <v>2045.8946881504896</v>
      </c>
      <c r="K102" s="180">
        <f t="shared" si="11"/>
        <v>2045.8946881504896</v>
      </c>
      <c r="L102" s="181">
        <v>2653.73</v>
      </c>
      <c r="N102" s="189"/>
    </row>
    <row r="103" spans="2:14" s="141" customFormat="1" ht="9.4499999999999993" customHeight="1">
      <c r="B103" s="149" t="s">
        <v>52</v>
      </c>
      <c r="C103" s="258" t="str">
        <f>'[2]page 1'!$B$154</f>
        <v>CC-04 CUBA DUPLA INOX (102X40X25 CM) INCL VALV. AMERICANA -</v>
      </c>
      <c r="D103" s="259"/>
      <c r="E103" s="259"/>
      <c r="F103" s="259"/>
      <c r="G103" s="260"/>
      <c r="H103" s="166" t="s">
        <v>11</v>
      </c>
      <c r="I103" s="178">
        <v>1</v>
      </c>
      <c r="J103" s="179">
        <f t="shared" si="12"/>
        <v>3302.9681597409608</v>
      </c>
      <c r="K103" s="180">
        <f t="shared" si="11"/>
        <v>3302.9681597409608</v>
      </c>
      <c r="L103" s="181">
        <v>4284.28</v>
      </c>
      <c r="N103" s="189"/>
    </row>
    <row r="104" spans="2:14" s="141" customFormat="1" ht="9.4499999999999993" customHeight="1">
      <c r="B104" s="149"/>
      <c r="C104" s="258"/>
      <c r="D104" s="259"/>
      <c r="E104" s="259"/>
      <c r="F104" s="259"/>
      <c r="G104" s="260"/>
      <c r="H104" s="166"/>
      <c r="I104" s="178"/>
      <c r="J104" s="182"/>
      <c r="K104" s="180"/>
      <c r="L104" s="181"/>
      <c r="N104" s="189"/>
    </row>
    <row r="105" spans="2:14" s="141" customFormat="1" ht="9.4499999999999993" customHeight="1">
      <c r="B105" s="190" t="s">
        <v>53</v>
      </c>
      <c r="C105" s="249" t="str">
        <f>'[2]page 1'!$B$156</f>
        <v>ELEMENTOS METALICOS/COMPONENTES ESPECIAIS</v>
      </c>
      <c r="D105" s="250"/>
      <c r="E105" s="250"/>
      <c r="F105" s="250"/>
      <c r="G105" s="251"/>
      <c r="H105" s="171"/>
      <c r="I105" s="204"/>
      <c r="J105" s="182"/>
      <c r="K105" s="177"/>
      <c r="L105" s="181"/>
      <c r="N105" s="189"/>
    </row>
    <row r="106" spans="2:14" s="141" customFormat="1" ht="9.4499999999999993" customHeight="1">
      <c r="B106" s="193" t="s">
        <v>54</v>
      </c>
      <c r="C106" s="266" t="str">
        <f>'[2]page 1'!$B$157</f>
        <v>ESQUADRIAS METALICAS</v>
      </c>
      <c r="D106" s="264"/>
      <c r="E106" s="264"/>
      <c r="F106" s="264"/>
      <c r="G106" s="265"/>
      <c r="H106" s="199"/>
      <c r="I106" s="178"/>
      <c r="J106" s="182"/>
      <c r="K106" s="180"/>
      <c r="L106" s="181"/>
      <c r="N106" s="189"/>
    </row>
    <row r="107" spans="2:14" s="141" customFormat="1" ht="9.4499999999999993" customHeight="1">
      <c r="B107" s="194" t="str">
        <f>'[1]page 1'!$A$158</f>
        <v>06.01.002</v>
      </c>
      <c r="C107" s="258" t="str">
        <f>'[2]page 1'!$B$158</f>
        <v>EF-02 ESQUADRIA DE FERRO 90X120CM</v>
      </c>
      <c r="D107" s="259"/>
      <c r="E107" s="259"/>
      <c r="F107" s="259"/>
      <c r="G107" s="260"/>
      <c r="H107" s="200" t="s">
        <v>11</v>
      </c>
      <c r="I107" s="178">
        <v>2</v>
      </c>
      <c r="J107" s="179">
        <f>SUM(L107/1.2971)</f>
        <v>634.31501040783292</v>
      </c>
      <c r="K107" s="180">
        <f t="shared" si="11"/>
        <v>1268.6300208156658</v>
      </c>
      <c r="L107" s="181">
        <v>822.77</v>
      </c>
      <c r="N107" s="189"/>
    </row>
    <row r="108" spans="2:14" s="141" customFormat="1" ht="9.4499999999999993" customHeight="1">
      <c r="B108" s="194" t="str">
        <f>'[1]page 1'!$A$159</f>
        <v>06.01.004</v>
      </c>
      <c r="C108" s="258" t="str">
        <f>'[2]page 1'!$B$159</f>
        <v>EF-04 ESQUADRIA DE FERRO 180X60CM</v>
      </c>
      <c r="D108" s="259"/>
      <c r="E108" s="259"/>
      <c r="F108" s="259"/>
      <c r="G108" s="260"/>
      <c r="H108" s="199" t="s">
        <v>11</v>
      </c>
      <c r="I108" s="178">
        <v>10</v>
      </c>
      <c r="J108" s="179">
        <f t="shared" ref="J108:J130" si="13">SUM(L108/1.2971)</f>
        <v>665.02968159740965</v>
      </c>
      <c r="K108" s="180">
        <f t="shared" si="11"/>
        <v>6650.2968159740967</v>
      </c>
      <c r="L108" s="181">
        <v>862.61</v>
      </c>
      <c r="N108" s="189"/>
    </row>
    <row r="109" spans="2:14" s="141" customFormat="1" ht="9.4499999999999993" customHeight="1">
      <c r="B109" s="149" t="str">
        <f>'[1]page 1'!$A$160</f>
        <v>06.01.005</v>
      </c>
      <c r="C109" s="258" t="str">
        <f>'[2]page 1'!$B$160</f>
        <v>EF-05 ESQUADRIA DE FERRO 180X120CM</v>
      </c>
      <c r="D109" s="259"/>
      <c r="E109" s="259"/>
      <c r="F109" s="259"/>
      <c r="G109" s="260"/>
      <c r="H109" s="166" t="s">
        <v>11</v>
      </c>
      <c r="I109" s="178">
        <v>11</v>
      </c>
      <c r="J109" s="179">
        <f t="shared" si="13"/>
        <v>1274.6357258499731</v>
      </c>
      <c r="K109" s="180">
        <f t="shared" si="11"/>
        <v>14020.992984349705</v>
      </c>
      <c r="L109" s="181">
        <v>1653.33</v>
      </c>
      <c r="N109" s="189"/>
    </row>
    <row r="110" spans="2:14" s="141" customFormat="1" ht="9.4499999999999993" customHeight="1">
      <c r="B110" s="149" t="str">
        <f>'[1]page 1'!$A$161</f>
        <v>06.01.006</v>
      </c>
      <c r="C110" s="258" t="str">
        <f>'[2]page 1'!$B$161</f>
        <v>EF-06 ESQUADRIA DE FERRO 180X150CM</v>
      </c>
      <c r="D110" s="259"/>
      <c r="E110" s="259"/>
      <c r="F110" s="259"/>
      <c r="G110" s="260"/>
      <c r="H110" s="166" t="s">
        <v>11</v>
      </c>
      <c r="I110" s="178">
        <v>98</v>
      </c>
      <c r="J110" s="179">
        <f t="shared" si="13"/>
        <v>1552.3089969932928</v>
      </c>
      <c r="K110" s="180">
        <f t="shared" si="11"/>
        <v>152126.2817053427</v>
      </c>
      <c r="L110" s="181">
        <v>2013.5</v>
      </c>
      <c r="N110" s="189"/>
    </row>
    <row r="111" spans="2:14" s="141" customFormat="1" ht="9.4499999999999993" customHeight="1">
      <c r="B111" s="149" t="str">
        <f>'[1]page 1'!$A$162</f>
        <v>06.01.015</v>
      </c>
      <c r="C111" s="258" t="str">
        <f>'[2]page 1'!$B$162</f>
        <v>EF-15 ESQUADRIA DE FERRO / VENTILACAO CRUZADA H=30 A</v>
      </c>
      <c r="D111" s="259"/>
      <c r="E111" s="259"/>
      <c r="F111" s="259"/>
      <c r="G111" s="260"/>
      <c r="H111" s="166" t="s">
        <v>17</v>
      </c>
      <c r="I111" s="178">
        <v>51.16</v>
      </c>
      <c r="J111" s="179">
        <f t="shared" si="13"/>
        <v>651.08318556780512</v>
      </c>
      <c r="K111" s="180">
        <f t="shared" si="11"/>
        <v>33309.415773648907</v>
      </c>
      <c r="L111" s="181">
        <v>844.52</v>
      </c>
      <c r="N111" s="189"/>
    </row>
    <row r="112" spans="2:14" s="141" customFormat="1" ht="9.4499999999999993" customHeight="1">
      <c r="B112" s="149" t="str">
        <f>'[1]page 1'!$A$163</f>
        <v>06.01.025</v>
      </c>
      <c r="C112" s="258" t="str">
        <f>'[2]page 1'!$B$163</f>
        <v>CAIXILHOS DE FERRO -BASCULANTES</v>
      </c>
      <c r="D112" s="259"/>
      <c r="E112" s="259"/>
      <c r="F112" s="259"/>
      <c r="G112" s="260"/>
      <c r="H112" s="199" t="s">
        <v>17</v>
      </c>
      <c r="I112" s="178">
        <v>12.12</v>
      </c>
      <c r="J112" s="179">
        <f t="shared" si="13"/>
        <v>576.2470125664945</v>
      </c>
      <c r="K112" s="180">
        <f t="shared" si="11"/>
        <v>6984.1137923059132</v>
      </c>
      <c r="L112" s="181">
        <v>747.45</v>
      </c>
      <c r="N112" s="189"/>
    </row>
    <row r="113" spans="2:14" s="141" customFormat="1" ht="9.4499999999999993" customHeight="1">
      <c r="B113" s="149"/>
      <c r="C113" s="258"/>
      <c r="D113" s="259"/>
      <c r="E113" s="259"/>
      <c r="F113" s="259"/>
      <c r="G113" s="260"/>
      <c r="H113" s="166"/>
      <c r="I113" s="178"/>
      <c r="J113" s="179">
        <f t="shared" si="13"/>
        <v>0</v>
      </c>
      <c r="K113" s="180"/>
      <c r="L113" s="181"/>
      <c r="N113" s="189"/>
    </row>
    <row r="114" spans="2:14" s="141" customFormat="1" ht="9.4499999999999993" customHeight="1">
      <c r="B114" s="195" t="s">
        <v>55</v>
      </c>
      <c r="C114" s="267" t="str">
        <f>'[2]page 1'!$B$165</f>
        <v>PORTAS</v>
      </c>
      <c r="D114" s="268"/>
      <c r="E114" s="268"/>
      <c r="F114" s="268"/>
      <c r="G114" s="269"/>
      <c r="H114" s="168"/>
      <c r="I114" s="178"/>
      <c r="J114" s="179">
        <f t="shared" si="13"/>
        <v>0</v>
      </c>
      <c r="K114" s="180"/>
      <c r="L114" s="181"/>
      <c r="N114" s="189"/>
    </row>
    <row r="115" spans="2:14" s="141" customFormat="1" ht="9.4499999999999993" customHeight="1">
      <c r="B115" s="149" t="str">
        <f>'[1]page 1'!$A$166</f>
        <v>06.02.010</v>
      </c>
      <c r="C115" s="258" t="str">
        <f>'[2]page 1'!$B$166</f>
        <v>PF-11 PORTA/JANELA DE FERRO 180X260CM</v>
      </c>
      <c r="D115" s="259"/>
      <c r="E115" s="259"/>
      <c r="F115" s="259"/>
      <c r="G115" s="260"/>
      <c r="H115" s="166" t="s">
        <v>11</v>
      </c>
      <c r="I115" s="178">
        <v>5</v>
      </c>
      <c r="J115" s="179">
        <f t="shared" si="13"/>
        <v>4187.5954051345307</v>
      </c>
      <c r="K115" s="180">
        <f t="shared" ref="K115:K119" si="14">J115*I115</f>
        <v>20937.977025672655</v>
      </c>
      <c r="L115" s="181">
        <v>5431.73</v>
      </c>
      <c r="N115" s="189"/>
    </row>
    <row r="116" spans="2:14" s="141" customFormat="1" ht="9.4499999999999993" customHeight="1">
      <c r="B116" s="149" t="str">
        <f>'[1]page 1'!$A$167</f>
        <v>06.02.015</v>
      </c>
      <c r="C116" s="258" t="str">
        <f>'[2]page 1'!$B$167</f>
        <v>PF-15 PORTA EM CHAPA DE FERRO (L=82 CM)</v>
      </c>
      <c r="D116" s="259"/>
      <c r="E116" s="259"/>
      <c r="F116" s="259"/>
      <c r="G116" s="260"/>
      <c r="H116" s="166" t="s">
        <v>11</v>
      </c>
      <c r="I116" s="178">
        <v>1</v>
      </c>
      <c r="J116" s="179">
        <f t="shared" si="13"/>
        <v>1257.8058746434353</v>
      </c>
      <c r="K116" s="180">
        <f t="shared" si="14"/>
        <v>1257.8058746434353</v>
      </c>
      <c r="L116" s="181">
        <v>1631.5</v>
      </c>
      <c r="N116" s="189"/>
    </row>
    <row r="117" spans="2:14" s="141" customFormat="1" ht="9.4499999999999993" customHeight="1">
      <c r="B117" s="149" t="str">
        <f>'[1]page 1'!$A$168</f>
        <v>06.02.019</v>
      </c>
      <c r="C117" s="258" t="str">
        <f>'[2]page 1'!$B$168</f>
        <v>PF-19 PORTA DE FERRO P/ RESERVATORIO - GALVANIZA</v>
      </c>
      <c r="D117" s="259"/>
      <c r="E117" s="259"/>
      <c r="F117" s="259"/>
      <c r="G117" s="260"/>
      <c r="H117" s="166" t="s">
        <v>11</v>
      </c>
      <c r="I117" s="178">
        <v>1</v>
      </c>
      <c r="J117" s="179">
        <f t="shared" si="13"/>
        <v>1647.4057512913423</v>
      </c>
      <c r="K117" s="180">
        <f t="shared" si="14"/>
        <v>1647.4057512913423</v>
      </c>
      <c r="L117" s="181">
        <v>2136.85</v>
      </c>
      <c r="N117" s="189"/>
    </row>
    <row r="118" spans="2:14" s="141" customFormat="1" ht="9.4499999999999993" customHeight="1">
      <c r="B118" s="149" t="s">
        <v>56</v>
      </c>
      <c r="C118" s="258" t="s">
        <v>57</v>
      </c>
      <c r="D118" s="259"/>
      <c r="E118" s="259"/>
      <c r="F118" s="259"/>
      <c r="G118" s="260"/>
      <c r="H118" s="166" t="s">
        <v>11</v>
      </c>
      <c r="I118" s="178">
        <v>1</v>
      </c>
      <c r="J118" s="179">
        <f t="shared" si="13"/>
        <v>2219.2506360342304</v>
      </c>
      <c r="K118" s="180">
        <f t="shared" si="14"/>
        <v>2219.2506360342304</v>
      </c>
      <c r="L118" s="181">
        <v>2878.59</v>
      </c>
      <c r="N118" s="189"/>
    </row>
    <row r="119" spans="2:14" s="141" customFormat="1" ht="9.4499999999999993" customHeight="1">
      <c r="B119" s="149" t="s">
        <v>58</v>
      </c>
      <c r="C119" s="258" t="s">
        <v>59</v>
      </c>
      <c r="D119" s="259"/>
      <c r="E119" s="259"/>
      <c r="F119" s="259"/>
      <c r="G119" s="260"/>
      <c r="H119" s="166" t="s">
        <v>11</v>
      </c>
      <c r="I119" s="178">
        <v>1</v>
      </c>
      <c r="J119" s="179">
        <f t="shared" si="13"/>
        <v>2775.0366201526485</v>
      </c>
      <c r="K119" s="180">
        <f t="shared" si="14"/>
        <v>2775.0366201526485</v>
      </c>
      <c r="L119" s="181">
        <v>3599.5</v>
      </c>
      <c r="N119" s="189"/>
    </row>
    <row r="120" spans="2:14" s="141" customFormat="1" ht="9.4499999999999993" customHeight="1">
      <c r="B120" s="198" t="str">
        <f>'[1]page 1'!$A$171</f>
        <v>06.02.087</v>
      </c>
      <c r="C120" s="270" t="str">
        <f>'[3]page 1'!$B$171</f>
        <v>PT-26 PORTA GRADIL ORSOMENTAL GALV A FOGO C/ BA</v>
      </c>
      <c r="D120" s="271"/>
      <c r="E120" s="271"/>
      <c r="F120" s="271"/>
      <c r="G120" s="272"/>
      <c r="H120" s="202" t="s">
        <v>17</v>
      </c>
      <c r="I120" s="206">
        <v>41</v>
      </c>
      <c r="J120" s="179">
        <f t="shared" si="13"/>
        <v>0</v>
      </c>
      <c r="K120" s="180"/>
      <c r="L120" s="181"/>
      <c r="N120" s="189"/>
    </row>
    <row r="121" spans="2:14" s="141" customFormat="1" ht="9.4499999999999993" customHeight="1">
      <c r="B121" s="149" t="s">
        <v>60</v>
      </c>
      <c r="C121" s="258" t="str">
        <f>'[2]page 1'!$B$172</f>
        <v>ME-02 MONTANTE ESTRUTURAL VERTICAL P/ ESQUADRIA</v>
      </c>
      <c r="D121" s="259"/>
      <c r="E121" s="259"/>
      <c r="F121" s="259"/>
      <c r="G121" s="260"/>
      <c r="H121" s="166" t="s">
        <v>25</v>
      </c>
      <c r="I121" s="178">
        <v>2.9</v>
      </c>
      <c r="J121" s="179">
        <f t="shared" si="13"/>
        <v>101.78089584457638</v>
      </c>
      <c r="K121" s="180">
        <f t="shared" ref="K121:K130" si="15">J121*I121</f>
        <v>295.16459794927147</v>
      </c>
      <c r="L121" s="181">
        <v>132.02000000000001</v>
      </c>
      <c r="N121" s="189"/>
    </row>
    <row r="122" spans="2:14" s="141" customFormat="1" ht="9.4499999999999993" customHeight="1">
      <c r="B122" s="149"/>
      <c r="C122" s="258"/>
      <c r="D122" s="259"/>
      <c r="E122" s="259"/>
      <c r="F122" s="259"/>
      <c r="G122" s="260"/>
      <c r="H122" s="166"/>
      <c r="I122" s="178"/>
      <c r="J122" s="179"/>
      <c r="K122" s="207"/>
      <c r="N122" s="189"/>
    </row>
    <row r="123" spans="2:14" s="141" customFormat="1" ht="9.4499999999999993" customHeight="1">
      <c r="B123" s="191" t="s">
        <v>61</v>
      </c>
      <c r="C123" s="266" t="str">
        <f>'[2]page 1'!$B$174</f>
        <v>OUTROS ELEMENTOS METALICOS</v>
      </c>
      <c r="D123" s="264"/>
      <c r="E123" s="264"/>
      <c r="F123" s="264"/>
      <c r="G123" s="265"/>
      <c r="H123" s="166"/>
      <c r="I123" s="178"/>
      <c r="J123" s="179">
        <f t="shared" si="13"/>
        <v>0</v>
      </c>
      <c r="K123" s="180"/>
      <c r="L123" s="181"/>
      <c r="N123" s="189"/>
    </row>
    <row r="124" spans="2:14" s="141" customFormat="1" ht="9.4499999999999993" customHeight="1">
      <c r="B124" s="149" t="str">
        <f>'[1]page 1'!$A$175</f>
        <v>06.03.001</v>
      </c>
      <c r="C124" s="258" t="str">
        <f>'[2]page 1'!$B$175</f>
        <v>TI-01 TAMPA DE INSPECAO - ACO</v>
      </c>
      <c r="D124" s="259"/>
      <c r="E124" s="259"/>
      <c r="F124" s="259"/>
      <c r="G124" s="260"/>
      <c r="H124" s="166" t="s">
        <v>11</v>
      </c>
      <c r="I124" s="178">
        <v>4</v>
      </c>
      <c r="J124" s="179">
        <f t="shared" si="13"/>
        <v>492.11317554544763</v>
      </c>
      <c r="K124" s="180">
        <f t="shared" si="15"/>
        <v>1968.4527021817905</v>
      </c>
      <c r="L124" s="181">
        <v>638.32000000000005</v>
      </c>
      <c r="N124" s="189"/>
    </row>
    <row r="125" spans="2:14" s="141" customFormat="1" ht="9.4499999999999993" customHeight="1">
      <c r="B125" s="149" t="s">
        <v>62</v>
      </c>
      <c r="C125" s="258" t="s">
        <v>63</v>
      </c>
      <c r="D125" s="259"/>
      <c r="E125" s="259"/>
      <c r="F125" s="259"/>
      <c r="G125" s="260"/>
      <c r="H125" s="166" t="s">
        <v>25</v>
      </c>
      <c r="I125" s="178">
        <v>97.6</v>
      </c>
      <c r="J125" s="179">
        <f t="shared" si="13"/>
        <v>228.32472438516695</v>
      </c>
      <c r="K125" s="180">
        <f t="shared" si="15"/>
        <v>22284.493099992291</v>
      </c>
      <c r="L125" s="181">
        <v>296.16000000000003</v>
      </c>
      <c r="N125" s="189"/>
    </row>
    <row r="126" spans="2:14" s="141" customFormat="1" ht="9.4499999999999993" customHeight="1">
      <c r="B126" s="149" t="str">
        <f>'[1]page 1'!$A$177</f>
        <v>06.03.019</v>
      </c>
      <c r="C126" s="258" t="str">
        <f>'[2]page 1'!$B$177</f>
        <v>EM-05 ESCADA MARINHEIRO (GALVANIZADA)</v>
      </c>
      <c r="D126" s="259"/>
      <c r="E126" s="259"/>
      <c r="F126" s="259"/>
      <c r="G126" s="260"/>
      <c r="H126" s="166" t="s">
        <v>25</v>
      </c>
      <c r="I126" s="178">
        <v>8.3000000000000007</v>
      </c>
      <c r="J126" s="179">
        <f t="shared" si="13"/>
        <v>509.62146326420475</v>
      </c>
      <c r="K126" s="180">
        <f t="shared" si="15"/>
        <v>4229.8581450928996</v>
      </c>
      <c r="L126" s="181">
        <v>661.03</v>
      </c>
      <c r="N126" s="189"/>
    </row>
    <row r="127" spans="2:14" s="141" customFormat="1" ht="9.4499999999999993" customHeight="1">
      <c r="B127" s="149" t="str">
        <f>'[1]page 1'!$A$178</f>
        <v>06.03.020</v>
      </c>
      <c r="C127" s="258" t="str">
        <f>'[2]page 1'!$B$178</f>
        <v>EM-06 ESCADA DE MARINHEIRO C/GUARDA CORPO GAL</v>
      </c>
      <c r="D127" s="259"/>
      <c r="E127" s="259"/>
      <c r="F127" s="259"/>
      <c r="G127" s="260"/>
      <c r="H127" s="166" t="s">
        <v>25</v>
      </c>
      <c r="I127" s="178">
        <v>6.1</v>
      </c>
      <c r="J127" s="179">
        <f t="shared" si="13"/>
        <v>1031.8171305219334</v>
      </c>
      <c r="K127" s="180">
        <f t="shared" si="15"/>
        <v>6294.0844961837938</v>
      </c>
      <c r="L127" s="181">
        <v>1338.37</v>
      </c>
      <c r="N127" s="189"/>
    </row>
    <row r="128" spans="2:14" s="141" customFormat="1" ht="9.4499999999999993" customHeight="1">
      <c r="B128" s="149" t="s">
        <v>64</v>
      </c>
      <c r="C128" s="258" t="s">
        <v>65</v>
      </c>
      <c r="D128" s="259"/>
      <c r="E128" s="259"/>
      <c r="F128" s="259"/>
      <c r="G128" s="260"/>
      <c r="H128" s="166" t="s">
        <v>25</v>
      </c>
      <c r="I128" s="178">
        <v>6.4</v>
      </c>
      <c r="J128" s="179">
        <f t="shared" si="13"/>
        <v>638.60920514994996</v>
      </c>
      <c r="K128" s="180">
        <f t="shared" si="15"/>
        <v>4087.0989129596801</v>
      </c>
      <c r="L128" s="181">
        <v>828.34</v>
      </c>
      <c r="N128" s="189"/>
    </row>
    <row r="129" spans="2:14" s="141" customFormat="1" ht="9.4499999999999993" customHeight="1">
      <c r="B129" s="149" t="str">
        <f>'[1]page 1'!$A$180</f>
        <v>06.03.024</v>
      </c>
      <c r="C129" s="258" t="str">
        <f>'[2]page 1'!$B$180</f>
        <v>TP-12 TELA DE PROTECAO REMOVIVEL</v>
      </c>
      <c r="D129" s="259"/>
      <c r="E129" s="259"/>
      <c r="F129" s="259"/>
      <c r="G129" s="260"/>
      <c r="H129" s="166" t="s">
        <v>17</v>
      </c>
      <c r="I129" s="178">
        <v>6.8</v>
      </c>
      <c r="J129" s="179">
        <f t="shared" si="13"/>
        <v>396.14524708966161</v>
      </c>
      <c r="K129" s="180">
        <f t="shared" si="15"/>
        <v>2693.7876802096989</v>
      </c>
      <c r="L129" s="181">
        <v>513.84</v>
      </c>
      <c r="N129" s="189"/>
    </row>
    <row r="130" spans="2:14" s="141" customFormat="1" ht="9.4499999999999993" customHeight="1">
      <c r="B130" s="149" t="str">
        <f>'[1]page 1'!$A$181</f>
        <v>06.03.060</v>
      </c>
      <c r="C130" s="258" t="s">
        <v>66</v>
      </c>
      <c r="D130" s="259"/>
      <c r="E130" s="259"/>
      <c r="F130" s="259"/>
      <c r="G130" s="260"/>
      <c r="H130" s="166" t="s">
        <v>67</v>
      </c>
      <c r="I130" s="178">
        <v>1</v>
      </c>
      <c r="J130" s="179">
        <f t="shared" si="13"/>
        <v>488.2969701642125</v>
      </c>
      <c r="K130" s="180">
        <f t="shared" si="15"/>
        <v>488.2969701642125</v>
      </c>
      <c r="L130" s="181">
        <v>633.37</v>
      </c>
      <c r="N130" s="189"/>
    </row>
    <row r="131" spans="2:14" s="141" customFormat="1" ht="9.4499999999999993" customHeight="1">
      <c r="B131" s="149"/>
      <c r="C131" s="258"/>
      <c r="D131" s="259"/>
      <c r="E131" s="259"/>
      <c r="F131" s="259"/>
      <c r="G131" s="260"/>
      <c r="H131" s="166"/>
      <c r="I131" s="178"/>
      <c r="J131" s="182"/>
      <c r="K131" s="180"/>
      <c r="L131" s="181"/>
      <c r="N131" s="189"/>
    </row>
    <row r="132" spans="2:14" s="141" customFormat="1" ht="9.4499999999999993" customHeight="1">
      <c r="B132" s="190" t="s">
        <v>68</v>
      </c>
      <c r="C132" s="249" t="s">
        <v>69</v>
      </c>
      <c r="D132" s="250"/>
      <c r="E132" s="250"/>
      <c r="F132" s="250"/>
      <c r="G132" s="251"/>
      <c r="H132" s="171"/>
      <c r="I132" s="204"/>
      <c r="J132" s="182"/>
      <c r="K132" s="177"/>
      <c r="L132" s="181"/>
      <c r="N132" s="189"/>
    </row>
    <row r="133" spans="2:14" s="141" customFormat="1" ht="9.4499999999999993" customHeight="1">
      <c r="B133" s="191" t="s">
        <v>70</v>
      </c>
      <c r="C133" s="266" t="s">
        <v>71</v>
      </c>
      <c r="D133" s="264"/>
      <c r="E133" s="264"/>
      <c r="F133" s="264"/>
      <c r="G133" s="265"/>
      <c r="H133" s="166"/>
      <c r="I133" s="178"/>
      <c r="J133" s="182"/>
      <c r="K133" s="180"/>
      <c r="L133" s="181"/>
      <c r="N133" s="189"/>
    </row>
    <row r="134" spans="2:14" s="141" customFormat="1" ht="9.4499999999999993" customHeight="1">
      <c r="B134" s="149" t="str">
        <f>'[1]page 1'!$A$185</f>
        <v>07.01.026</v>
      </c>
      <c r="C134" s="258" t="str">
        <f>'[2]page 1'!$B$185</f>
        <v>EM TERCAS PARA TELHAS DE CIM-AM/AL/PLAST</v>
      </c>
      <c r="D134" s="259"/>
      <c r="E134" s="259"/>
      <c r="F134" s="259"/>
      <c r="G134" s="260"/>
      <c r="H134" s="166" t="s">
        <v>17</v>
      </c>
      <c r="I134" s="178" t="str">
        <f>'[2]page 1'!$D$185</f>
        <v>667,68</v>
      </c>
      <c r="J134" s="179">
        <f t="shared" ref="J134:J136" si="16">SUM(L134/1.2971)</f>
        <v>16.459794927145172</v>
      </c>
      <c r="K134" s="180">
        <f t="shared" si="11"/>
        <v>10989.875876956288</v>
      </c>
      <c r="L134" s="181">
        <v>21.35</v>
      </c>
      <c r="N134" s="189"/>
    </row>
    <row r="135" spans="2:14" s="141" customFormat="1" ht="9.4499999999999993" customHeight="1">
      <c r="B135" s="191" t="s">
        <v>72</v>
      </c>
      <c r="C135" s="266" t="str">
        <f>'[2]page 1'!$B$187</f>
        <v>COBERTURA</v>
      </c>
      <c r="D135" s="264"/>
      <c r="E135" s="264"/>
      <c r="F135" s="264"/>
      <c r="G135" s="265"/>
      <c r="H135" s="166"/>
      <c r="I135" s="178"/>
      <c r="J135" s="179">
        <f t="shared" si="16"/>
        <v>0</v>
      </c>
      <c r="K135" s="180"/>
      <c r="L135" s="181"/>
      <c r="N135" s="189"/>
    </row>
    <row r="136" spans="2:14" s="141" customFormat="1" ht="9.4499999999999993" customHeight="1">
      <c r="B136" s="149" t="s">
        <v>73</v>
      </c>
      <c r="C136" s="258" t="str">
        <f>'[2]page 1'!$B$188</f>
        <v>TELHA TECNOLOGIA CRFS ONDULADA E=8MM</v>
      </c>
      <c r="D136" s="259"/>
      <c r="E136" s="259"/>
      <c r="F136" s="259"/>
      <c r="G136" s="260"/>
      <c r="H136" s="166" t="s">
        <v>17</v>
      </c>
      <c r="I136" s="178" t="str">
        <f>'[2]page 1'!$D$188</f>
        <v>701,07</v>
      </c>
      <c r="J136" s="179">
        <f t="shared" si="16"/>
        <v>39.896692622002931</v>
      </c>
      <c r="K136" s="180">
        <f t="shared" si="11"/>
        <v>27970.374296507598</v>
      </c>
      <c r="L136" s="181">
        <v>51.75</v>
      </c>
      <c r="N136" s="189"/>
    </row>
    <row r="137" spans="2:14" s="141" customFormat="1" ht="9.4499999999999993" customHeight="1">
      <c r="B137" s="149"/>
      <c r="C137" s="266" t="str">
        <f>'[2]page 1'!$B$190</f>
        <v>PECAS PARA COBERTURA</v>
      </c>
      <c r="D137" s="264"/>
      <c r="E137" s="264"/>
      <c r="F137" s="264"/>
      <c r="G137" s="265"/>
      <c r="I137" s="178"/>
      <c r="J137" s="179">
        <f t="shared" ref="J137:J142" si="17">SUM(L137/1.2971)</f>
        <v>0</v>
      </c>
      <c r="K137" s="180"/>
      <c r="L137" s="181"/>
      <c r="N137" s="189"/>
    </row>
    <row r="138" spans="2:14" s="141" customFormat="1" ht="9.4499999999999993" customHeight="1">
      <c r="B138" s="149" t="s">
        <v>74</v>
      </c>
      <c r="C138" s="258" t="str">
        <f>'[2]page 1'!$B$191</f>
        <v>CUMEEIRA NORMAL P/ TELHA TECNOLOGIA CRFS ONDULADA</v>
      </c>
      <c r="D138" s="259"/>
      <c r="E138" s="259"/>
      <c r="F138" s="259"/>
      <c r="G138" s="260"/>
      <c r="H138" s="166" t="s">
        <v>25</v>
      </c>
      <c r="I138" s="178" t="str">
        <f>'[2]page 1'!$D$191</f>
        <v>36,00</v>
      </c>
      <c r="J138" s="179">
        <f t="shared" si="17"/>
        <v>35.641045408989285</v>
      </c>
      <c r="K138" s="180">
        <f t="shared" si="11"/>
        <v>1283.0776347236142</v>
      </c>
      <c r="L138" s="181">
        <v>46.23</v>
      </c>
      <c r="N138" s="189"/>
    </row>
    <row r="139" spans="2:14" s="141" customFormat="1" ht="9.4499999999999993" customHeight="1">
      <c r="B139" s="149"/>
      <c r="C139" s="258"/>
      <c r="D139" s="259"/>
      <c r="E139" s="259"/>
      <c r="F139" s="259"/>
      <c r="G139" s="260"/>
      <c r="H139" s="166"/>
      <c r="I139" s="178"/>
      <c r="J139" s="182"/>
      <c r="K139" s="180"/>
      <c r="L139" s="181"/>
      <c r="N139" s="189"/>
    </row>
    <row r="140" spans="2:14" s="141" customFormat="1" ht="9.4499999999999993" customHeight="1">
      <c r="B140" s="190" t="s">
        <v>75</v>
      </c>
      <c r="C140" s="249" t="str">
        <f>'[2]page 1'!$B$194</f>
        <v>INSTALACOES HIDRAULICAS</v>
      </c>
      <c r="D140" s="250"/>
      <c r="E140" s="250"/>
      <c r="F140" s="250"/>
      <c r="G140" s="251"/>
      <c r="H140" s="171"/>
      <c r="I140" s="204"/>
      <c r="J140" s="182"/>
      <c r="K140" s="177"/>
      <c r="L140" s="181"/>
      <c r="N140" s="189"/>
    </row>
    <row r="141" spans="2:14" s="141" customFormat="1" ht="9.4499999999999993" customHeight="1">
      <c r="B141" s="191" t="s">
        <v>76</v>
      </c>
      <c r="C141" s="266" t="str">
        <f>'[2]page 1'!$B$196</f>
        <v>REDE DE AGUA FRIA: TUBULACOES</v>
      </c>
      <c r="D141" s="264"/>
      <c r="E141" s="264"/>
      <c r="F141" s="264"/>
      <c r="G141" s="265"/>
      <c r="H141" s="166"/>
      <c r="I141" s="178"/>
      <c r="J141" s="182"/>
      <c r="K141" s="180"/>
      <c r="L141" s="181"/>
      <c r="N141" s="189"/>
    </row>
    <row r="142" spans="2:14" s="141" customFormat="1" ht="9.4499999999999993" customHeight="1">
      <c r="B142" s="149" t="str">
        <f>'[1]page 1'!$A$197</f>
        <v>08.03.002</v>
      </c>
      <c r="C142" s="258" t="str">
        <f>'[2]page 1'!$B$197</f>
        <v>TUBO ACO GALVANIZADO NBR 5580-CL MEDIA, DN 20MM (3/4") - INCL</v>
      </c>
      <c r="D142" s="259"/>
      <c r="E142" s="259"/>
      <c r="F142" s="259"/>
      <c r="G142" s="260"/>
      <c r="H142" s="166" t="s">
        <v>25</v>
      </c>
      <c r="I142" s="178">
        <v>1.5</v>
      </c>
      <c r="J142" s="179">
        <f t="shared" si="17"/>
        <v>54.93022897232288</v>
      </c>
      <c r="K142" s="180">
        <f t="shared" si="11"/>
        <v>82.395343458484319</v>
      </c>
      <c r="L142" s="181">
        <v>71.25</v>
      </c>
      <c r="N142" s="189"/>
    </row>
    <row r="143" spans="2:14" s="141" customFormat="1" ht="9.4499999999999993" customHeight="1">
      <c r="B143" s="149" t="str">
        <f>'[1]page 1'!$A$198</f>
        <v>08.03.016</v>
      </c>
      <c r="C143" s="258" t="str">
        <f>'[2]page 1'!$B$198</f>
        <v>TUBO DE PVC RIGIDO JUNTA SOLDAVEL DN 25MM (3/4") INCL</v>
      </c>
      <c r="D143" s="259"/>
      <c r="E143" s="259"/>
      <c r="F143" s="259"/>
      <c r="G143" s="260"/>
      <c r="H143" s="166" t="s">
        <v>25</v>
      </c>
      <c r="I143" s="178">
        <v>58</v>
      </c>
      <c r="J143" s="179">
        <f t="shared" ref="J143:J165" si="18">SUM(L143/1.2971)</f>
        <v>17.839796469046334</v>
      </c>
      <c r="K143" s="180">
        <f t="shared" si="11"/>
        <v>1034.7081952046874</v>
      </c>
      <c r="L143" s="181">
        <v>23.14</v>
      </c>
      <c r="N143" s="189"/>
    </row>
    <row r="144" spans="2:14" s="141" customFormat="1" ht="9.4499999999999993" customHeight="1">
      <c r="B144" s="149" t="str">
        <f>'[1]page 1'!$A$199</f>
        <v>08.03.017</v>
      </c>
      <c r="C144" s="258" t="str">
        <f>'[2]page 1'!$B$199</f>
        <v>TUBO DE PVC RIGIDO JUNTA SOLDAVEL DN 32MM (1") INCL</v>
      </c>
      <c r="D144" s="259"/>
      <c r="E144" s="259"/>
      <c r="F144" s="259"/>
      <c r="G144" s="260"/>
      <c r="H144" s="166" t="s">
        <v>25</v>
      </c>
      <c r="I144" s="178">
        <v>12</v>
      </c>
      <c r="J144" s="179">
        <f t="shared" si="18"/>
        <v>23.822372985891604</v>
      </c>
      <c r="K144" s="180">
        <f t="shared" si="11"/>
        <v>285.86847583069925</v>
      </c>
      <c r="L144" s="181">
        <v>30.9</v>
      </c>
      <c r="N144" s="189"/>
    </row>
    <row r="145" spans="2:14" s="141" customFormat="1" ht="9.4499999999999993" customHeight="1">
      <c r="B145" s="149" t="str">
        <f>'[1]page 1'!$A$200</f>
        <v>08.03.018</v>
      </c>
      <c r="C145" s="258" t="str">
        <f>'[2]page 1'!$B$200</f>
        <v>TUBO DE PVC RIGIDO JUNTA SOLDAVEL DN 40MM (1.1/4") INCL</v>
      </c>
      <c r="D145" s="259"/>
      <c r="E145" s="259"/>
      <c r="F145" s="259"/>
      <c r="G145" s="260"/>
      <c r="H145" s="166" t="s">
        <v>25</v>
      </c>
      <c r="I145" s="178">
        <v>34.5</v>
      </c>
      <c r="J145" s="179">
        <f t="shared" si="18"/>
        <v>29.350088659316938</v>
      </c>
      <c r="K145" s="180">
        <f t="shared" ref="K145:K206" si="19">J145*I145</f>
        <v>1012.5780587464344</v>
      </c>
      <c r="L145" s="181">
        <v>38.07</v>
      </c>
      <c r="N145" s="189"/>
    </row>
    <row r="146" spans="2:14" s="141" customFormat="1" ht="9.4499999999999993" customHeight="1">
      <c r="B146" s="149" t="str">
        <f>'[1]page 1'!$A$201</f>
        <v>08.03.019</v>
      </c>
      <c r="C146" s="258" t="str">
        <f>'[2]page 1'!$B$201</f>
        <v>TUBO DE PVC RIGIDO JUNTA SOLDAVEL DN 50MM (1.1/2") INCL</v>
      </c>
      <c r="D146" s="259"/>
      <c r="E146" s="259"/>
      <c r="F146" s="259"/>
      <c r="G146" s="260"/>
      <c r="H146" s="166" t="s">
        <v>25</v>
      </c>
      <c r="I146" s="178">
        <v>10</v>
      </c>
      <c r="J146" s="179">
        <f t="shared" si="18"/>
        <v>33.52093130830314</v>
      </c>
      <c r="K146" s="180">
        <f t="shared" si="19"/>
        <v>335.20931308303142</v>
      </c>
      <c r="L146" s="181">
        <v>43.48</v>
      </c>
      <c r="N146" s="189"/>
    </row>
    <row r="147" spans="2:14" s="141" customFormat="1" ht="9.4499999999999993" customHeight="1">
      <c r="B147" s="149" t="str">
        <f>'[1]page 1'!$A$202</f>
        <v>08.03.020</v>
      </c>
      <c r="C147" s="258" t="str">
        <f>'[2]page 1'!$B$202</f>
        <v>TUBO DE PVC RIGIDO JUNTA SOLDAVEL DN 60MM (2") INCL</v>
      </c>
      <c r="D147" s="259"/>
      <c r="E147" s="259"/>
      <c r="F147" s="259"/>
      <c r="G147" s="260"/>
      <c r="H147" s="166" t="s">
        <v>25</v>
      </c>
      <c r="I147" s="178">
        <v>12.5</v>
      </c>
      <c r="J147" s="179">
        <f t="shared" si="18"/>
        <v>46.627091203453858</v>
      </c>
      <c r="K147" s="180">
        <f t="shared" si="19"/>
        <v>582.8386400431732</v>
      </c>
      <c r="L147" s="181">
        <v>60.48</v>
      </c>
      <c r="N147" s="189"/>
    </row>
    <row r="148" spans="2:14" s="141" customFormat="1" ht="9.4499999999999993" customHeight="1">
      <c r="B148" s="208"/>
      <c r="C148" s="252"/>
      <c r="D148" s="253"/>
      <c r="E148" s="253"/>
      <c r="F148" s="253"/>
      <c r="G148" s="254"/>
      <c r="H148" s="168"/>
      <c r="I148" s="178"/>
      <c r="J148" s="179">
        <f t="shared" si="18"/>
        <v>0</v>
      </c>
      <c r="K148" s="180"/>
      <c r="L148" s="181"/>
      <c r="N148" s="189"/>
    </row>
    <row r="149" spans="2:14" s="141" customFormat="1" ht="9.4499999999999993" customHeight="1">
      <c r="B149" s="195" t="s">
        <v>77</v>
      </c>
      <c r="C149" s="267" t="str">
        <f>'[2]page 1'!$B$204</f>
        <v>REDE DE AGUA FRIA: DEMAIS SERVICOS</v>
      </c>
      <c r="D149" s="268"/>
      <c r="E149" s="268"/>
      <c r="F149" s="268"/>
      <c r="G149" s="269"/>
      <c r="H149" s="209"/>
      <c r="I149" s="178"/>
      <c r="J149" s="179">
        <f t="shared" si="18"/>
        <v>0</v>
      </c>
      <c r="K149" s="180"/>
      <c r="L149" s="181"/>
      <c r="N149" s="189"/>
    </row>
    <row r="150" spans="2:14" s="141" customFormat="1" ht="9.4499999999999993" customHeight="1">
      <c r="B150" s="208" t="str">
        <f>'[1]page 1'!$A$205</f>
        <v>08.04.022</v>
      </c>
      <c r="C150" s="252" t="str">
        <f>'[2]page 1'!$B$205</f>
        <v>REGISTRO DE GAVETA COM CANOPLA CROMADA DN 20MM (3/4")</v>
      </c>
      <c r="D150" s="253"/>
      <c r="E150" s="253"/>
      <c r="F150" s="253"/>
      <c r="G150" s="254"/>
      <c r="H150" s="210" t="s">
        <v>11</v>
      </c>
      <c r="I150" s="178">
        <v>7</v>
      </c>
      <c r="J150" s="179">
        <f t="shared" si="18"/>
        <v>78.382545678821998</v>
      </c>
      <c r="K150" s="180">
        <f t="shared" si="19"/>
        <v>548.67781975175399</v>
      </c>
      <c r="L150" s="181">
        <v>101.67</v>
      </c>
      <c r="N150" s="189"/>
    </row>
    <row r="151" spans="2:14" s="141" customFormat="1" ht="9.4499999999999993" customHeight="1">
      <c r="B151" s="208" t="str">
        <f>'[1]page 1'!$A$206</f>
        <v>08.04.023</v>
      </c>
      <c r="C151" s="252" t="str">
        <f>'[2]page 1'!$B$206</f>
        <v>REGISTRO DE GAVETA COM CANOPLA CROMADA DN 25MM (1")</v>
      </c>
      <c r="D151" s="253"/>
      <c r="E151" s="253"/>
      <c r="F151" s="253"/>
      <c r="G151" s="254"/>
      <c r="H151" s="210" t="s">
        <v>11</v>
      </c>
      <c r="I151" s="178">
        <v>5</v>
      </c>
      <c r="J151" s="179">
        <f t="shared" si="18"/>
        <v>94.133066070464878</v>
      </c>
      <c r="K151" s="180">
        <f t="shared" si="19"/>
        <v>470.66533035232442</v>
      </c>
      <c r="L151" s="181">
        <v>122.1</v>
      </c>
      <c r="N151" s="189"/>
    </row>
    <row r="152" spans="2:14" s="141" customFormat="1" ht="9.4499999999999993" customHeight="1">
      <c r="B152" s="149" t="str">
        <f>'[1]page 1'!$A$207</f>
        <v>08.04.024</v>
      </c>
      <c r="C152" s="258" t="str">
        <f>'[2]page 1'!$B$207</f>
        <v>REGISTRO DE GAVETA COM CANOPLA CROMADA DN 32MM (1 1/4")</v>
      </c>
      <c r="D152" s="259"/>
      <c r="E152" s="259"/>
      <c r="F152" s="259"/>
      <c r="G152" s="260"/>
      <c r="H152" s="166" t="s">
        <v>11</v>
      </c>
      <c r="I152" s="178">
        <v>20</v>
      </c>
      <c r="J152" s="179">
        <f t="shared" si="18"/>
        <v>132.47243851669108</v>
      </c>
      <c r="K152" s="180">
        <f t="shared" si="19"/>
        <v>2649.4487703338218</v>
      </c>
      <c r="L152" s="181">
        <v>171.83</v>
      </c>
      <c r="N152" s="189"/>
    </row>
    <row r="153" spans="2:14" s="141" customFormat="1" ht="9.4499999999999993" customHeight="1">
      <c r="B153" s="149" t="str">
        <f>'[1]page 1'!$A$208</f>
        <v>08.04.032</v>
      </c>
      <c r="C153" s="258" t="str">
        <f>'[2]page 1'!$B$208</f>
        <v>REGISTRO DE PRESSAO C/ CANOPLA CROMADA DN 20MM (3/4")</v>
      </c>
      <c r="D153" s="259"/>
      <c r="E153" s="259"/>
      <c r="F153" s="259"/>
      <c r="G153" s="260"/>
      <c r="H153" s="166" t="s">
        <v>11</v>
      </c>
      <c r="I153" s="178">
        <v>3</v>
      </c>
      <c r="J153" s="179">
        <f t="shared" si="18"/>
        <v>84.395960218949966</v>
      </c>
      <c r="K153" s="180">
        <f t="shared" si="19"/>
        <v>253.1878806568499</v>
      </c>
      <c r="L153" s="181">
        <v>109.47</v>
      </c>
      <c r="N153" s="189"/>
    </row>
    <row r="154" spans="2:14" s="141" customFormat="1" ht="9.4499999999999993" customHeight="1">
      <c r="B154" s="149" t="s">
        <v>78</v>
      </c>
      <c r="C154" s="252" t="s">
        <v>79</v>
      </c>
      <c r="D154" s="253"/>
      <c r="E154" s="253"/>
      <c r="F154" s="253"/>
      <c r="G154" s="254"/>
      <c r="H154" s="166" t="s">
        <v>11</v>
      </c>
      <c r="I154" s="178">
        <v>20</v>
      </c>
      <c r="J154" s="179">
        <f t="shared" si="18"/>
        <v>236.62786215403594</v>
      </c>
      <c r="K154" s="180">
        <f t="shared" si="19"/>
        <v>4732.5572430807188</v>
      </c>
      <c r="L154" s="181">
        <v>306.93</v>
      </c>
      <c r="N154" s="189"/>
    </row>
    <row r="155" spans="2:14" s="141" customFormat="1" ht="9.4499999999999993" customHeight="1">
      <c r="B155" s="191" t="s">
        <v>80</v>
      </c>
      <c r="C155" s="252"/>
      <c r="D155" s="253"/>
      <c r="E155" s="253"/>
      <c r="F155" s="253"/>
      <c r="G155" s="254"/>
      <c r="H155" s="166"/>
      <c r="I155" s="178"/>
      <c r="J155" s="179">
        <f t="shared" si="18"/>
        <v>0</v>
      </c>
      <c r="K155" s="180">
        <f t="shared" si="19"/>
        <v>0</v>
      </c>
      <c r="L155" s="181"/>
      <c r="N155" s="189"/>
    </row>
    <row r="156" spans="2:14" s="141" customFormat="1" ht="9.4499999999999993" customHeight="1">
      <c r="B156" s="149" t="str">
        <f>'[1]page 1'!$A$212</f>
        <v>08.07.002</v>
      </c>
      <c r="C156" s="258" t="str">
        <f>'[2]page 1'!$B$212</f>
        <v>TUBO ACO GALVANIZ NBR5580-CL MEDIA, DN65MM (2 1/2")-INCL</v>
      </c>
      <c r="D156" s="259"/>
      <c r="E156" s="259"/>
      <c r="F156" s="259"/>
      <c r="G156" s="260"/>
      <c r="H156" s="166" t="s">
        <v>25</v>
      </c>
      <c r="I156" s="178">
        <v>20</v>
      </c>
      <c r="J156" s="179">
        <f t="shared" si="18"/>
        <v>157.27391874180867</v>
      </c>
      <c r="K156" s="180">
        <f t="shared" si="19"/>
        <v>3145.4783748361733</v>
      </c>
      <c r="L156" s="181">
        <v>204</v>
      </c>
      <c r="N156" s="189"/>
    </row>
    <row r="157" spans="2:14" s="141" customFormat="1" ht="9.4499999999999993" customHeight="1">
      <c r="B157" s="149" t="str">
        <f>'[1]page 1'!$A$213</f>
        <v>08.07.003</v>
      </c>
      <c r="C157" s="258" t="str">
        <f>'[2]page 1'!$B$213</f>
        <v>TUBO ACO GALVANIZ NBR5580-CL MEDIA, DN80MM (3")-INCL</v>
      </c>
      <c r="D157" s="259"/>
      <c r="E157" s="259"/>
      <c r="F157" s="259"/>
      <c r="G157" s="260"/>
      <c r="H157" s="166" t="s">
        <v>25</v>
      </c>
      <c r="I157" s="178">
        <v>41</v>
      </c>
      <c r="J157" s="179">
        <f t="shared" si="18"/>
        <v>177.49595250944415</v>
      </c>
      <c r="K157" s="180">
        <f t="shared" si="19"/>
        <v>7277.3340528872104</v>
      </c>
      <c r="L157" s="181">
        <v>230.23</v>
      </c>
      <c r="N157" s="189"/>
    </row>
    <row r="158" spans="2:14" s="141" customFormat="1" ht="9.4499999999999993" customHeight="1">
      <c r="B158" s="191" t="s">
        <v>81</v>
      </c>
      <c r="C158" s="252"/>
      <c r="D158" s="253"/>
      <c r="E158" s="253"/>
      <c r="F158" s="253"/>
      <c r="G158" s="254"/>
      <c r="H158" s="166"/>
      <c r="I158" s="178"/>
      <c r="J158" s="179">
        <f t="shared" si="18"/>
        <v>0</v>
      </c>
      <c r="K158" s="180"/>
      <c r="L158" s="181"/>
      <c r="N158" s="189"/>
    </row>
    <row r="159" spans="2:14" s="141" customFormat="1" ht="9.4499999999999993" customHeight="1">
      <c r="B159" s="149" t="str">
        <f>'[1]page 1'!$A$216</f>
        <v>08.08.003</v>
      </c>
      <c r="C159" s="258" t="str">
        <f>'[2]page 1'!$B$216</f>
        <v>REGISTRO DE GAVETA BRUTO DN 80MM (3")</v>
      </c>
      <c r="D159" s="259"/>
      <c r="E159" s="259"/>
      <c r="F159" s="259"/>
      <c r="G159" s="260"/>
      <c r="H159" s="166" t="s">
        <v>11</v>
      </c>
      <c r="I159" s="178">
        <v>5</v>
      </c>
      <c r="J159" s="179">
        <f t="shared" si="18"/>
        <v>363.94264127669419</v>
      </c>
      <c r="K159" s="180">
        <f t="shared" si="19"/>
        <v>1819.7132063834711</v>
      </c>
      <c r="L159" s="181">
        <v>472.07</v>
      </c>
      <c r="N159" s="189"/>
    </row>
    <row r="160" spans="2:14" s="141" customFormat="1" ht="9.4499999999999993" customHeight="1">
      <c r="B160" s="149" t="s">
        <v>82</v>
      </c>
      <c r="C160" s="258" t="s">
        <v>83</v>
      </c>
      <c r="D160" s="259"/>
      <c r="E160" s="259"/>
      <c r="F160" s="259"/>
      <c r="G160" s="260"/>
      <c r="H160" s="166" t="s">
        <v>11</v>
      </c>
      <c r="I160" s="178">
        <v>6</v>
      </c>
      <c r="J160" s="179">
        <f t="shared" si="18"/>
        <v>1087.7804332742271</v>
      </c>
      <c r="K160" s="180">
        <f t="shared" si="19"/>
        <v>6526.6825996453626</v>
      </c>
      <c r="L160" s="181">
        <v>1410.96</v>
      </c>
      <c r="N160" s="189"/>
    </row>
    <row r="161" spans="2:14" s="141" customFormat="1" ht="9.4499999999999993" customHeight="1">
      <c r="B161" s="208" t="str">
        <f>'[1]page 1'!$A$218</f>
        <v>08.08.042</v>
      </c>
      <c r="C161" s="258" t="str">
        <f>'[2]page 1'!$B$218</f>
        <v>VALVULA RETENCAO HORIZONTAL DE BRONZE DE 3"</v>
      </c>
      <c r="D161" s="259"/>
      <c r="E161" s="259"/>
      <c r="F161" s="259"/>
      <c r="G161" s="260"/>
      <c r="H161" s="168" t="s">
        <v>11</v>
      </c>
      <c r="I161" s="178">
        <v>2</v>
      </c>
      <c r="J161" s="179">
        <f t="shared" si="18"/>
        <v>347.8220646056588</v>
      </c>
      <c r="K161" s="180">
        <f t="shared" si="19"/>
        <v>695.64412921131759</v>
      </c>
      <c r="L161" s="181">
        <v>451.16</v>
      </c>
      <c r="N161" s="189"/>
    </row>
    <row r="162" spans="2:14" s="141" customFormat="1" ht="9.4499999999999993" customHeight="1">
      <c r="B162" s="208" t="str">
        <f>'[1]page 1'!$A$219</f>
        <v>08.08.044</v>
      </c>
      <c r="C162" s="252" t="str">
        <f>'[2]page 1'!$B$219</f>
        <v>EXTINTORES MANUAIS DE CO2 CAPACIDADE 4KG</v>
      </c>
      <c r="D162" s="253"/>
      <c r="E162" s="253"/>
      <c r="F162" s="253"/>
      <c r="G162" s="254"/>
      <c r="H162" s="209" t="s">
        <v>11</v>
      </c>
      <c r="I162" s="178">
        <v>2</v>
      </c>
      <c r="J162" s="179">
        <f t="shared" si="18"/>
        <v>341.26898465808347</v>
      </c>
      <c r="K162" s="180">
        <f t="shared" si="19"/>
        <v>682.53796931616694</v>
      </c>
      <c r="L162" s="181">
        <v>442.66</v>
      </c>
      <c r="N162" s="189"/>
    </row>
    <row r="163" spans="2:14" s="141" customFormat="1" ht="9.4499999999999993" customHeight="1">
      <c r="B163" s="208" t="str">
        <f>'[1]page 1'!$A$220</f>
        <v>08.08.046</v>
      </c>
      <c r="C163" s="252" t="str">
        <f>'[2]page 1'!$B$220</f>
        <v>EXTINTORES MANUAIS PO QUIMICO SECO COM CAPACIDADE DE 4</v>
      </c>
      <c r="D163" s="253"/>
      <c r="E163" s="253"/>
      <c r="F163" s="253"/>
      <c r="G163" s="254"/>
      <c r="H163" s="210" t="s">
        <v>11</v>
      </c>
      <c r="I163" s="178">
        <v>4</v>
      </c>
      <c r="J163" s="179">
        <f t="shared" si="18"/>
        <v>109.13576439750213</v>
      </c>
      <c r="K163" s="180">
        <f t="shared" si="19"/>
        <v>436.54305759000852</v>
      </c>
      <c r="L163" s="181">
        <v>141.56</v>
      </c>
      <c r="N163" s="189"/>
    </row>
    <row r="164" spans="2:14" s="141" customFormat="1" ht="9.4499999999999993" customHeight="1">
      <c r="B164" s="208" t="str">
        <f>'[1]page 1'!$A$221</f>
        <v>08.08.050</v>
      </c>
      <c r="C164" s="252" t="str">
        <f>'[2]page 1'!$B$221</f>
        <v>EXTINTORES MANUAIS DE AGUA PRESSURIZADA CAP DE 10 L</v>
      </c>
      <c r="D164" s="253"/>
      <c r="E164" s="253"/>
      <c r="F164" s="253"/>
      <c r="G164" s="254"/>
      <c r="H164" s="210" t="s">
        <v>11</v>
      </c>
      <c r="I164" s="178">
        <v>4</v>
      </c>
      <c r="J164" s="179">
        <f t="shared" si="18"/>
        <v>110.8164366664097</v>
      </c>
      <c r="K164" s="180">
        <f t="shared" si="19"/>
        <v>443.2657466656388</v>
      </c>
      <c r="L164" s="181">
        <v>143.74</v>
      </c>
      <c r="N164" s="189"/>
    </row>
    <row r="165" spans="2:14" s="141" customFormat="1" ht="9.4499999999999993" customHeight="1">
      <c r="B165" s="208" t="str">
        <f>'[1]page 1'!$A$222</f>
        <v>08.08.061</v>
      </c>
      <c r="C165" s="252" t="str">
        <f>'[2]page 1'!$B$222</f>
        <v>PRESSOSTATO (VALVULA DE FLUXO) COM SENSOR DIAFRAGMA.</v>
      </c>
      <c r="D165" s="253"/>
      <c r="E165" s="253"/>
      <c r="F165" s="253"/>
      <c r="G165" s="254"/>
      <c r="H165" s="210" t="s">
        <v>11</v>
      </c>
      <c r="I165" s="178">
        <v>1</v>
      </c>
      <c r="J165" s="179">
        <f t="shared" si="18"/>
        <v>1253.4577133605735</v>
      </c>
      <c r="K165" s="180">
        <f t="shared" si="19"/>
        <v>1253.4577133605735</v>
      </c>
      <c r="L165" s="181">
        <v>1625.86</v>
      </c>
      <c r="N165" s="189"/>
    </row>
    <row r="166" spans="2:14" s="141" customFormat="1" ht="9.4499999999999993" customHeight="1">
      <c r="B166" s="208"/>
      <c r="C166" s="252"/>
      <c r="D166" s="268"/>
      <c r="E166" s="268"/>
      <c r="F166" s="268"/>
      <c r="G166" s="269"/>
      <c r="H166" s="210"/>
      <c r="I166" s="178"/>
      <c r="J166" s="203"/>
      <c r="K166" s="180"/>
      <c r="L166" s="181"/>
      <c r="N166" s="189"/>
    </row>
    <row r="167" spans="2:14" s="141" customFormat="1" ht="9.4499999999999993" customHeight="1">
      <c r="B167" s="192"/>
      <c r="C167" s="261" t="s">
        <v>10</v>
      </c>
      <c r="D167" s="262"/>
      <c r="E167" s="262"/>
      <c r="F167" s="262"/>
      <c r="G167" s="263"/>
      <c r="H167" s="169"/>
      <c r="I167" s="205"/>
      <c r="J167" s="182"/>
      <c r="K167" s="180"/>
      <c r="L167" s="181"/>
      <c r="N167" s="189"/>
    </row>
    <row r="168" spans="2:14" s="141" customFormat="1" ht="9.4499999999999993" customHeight="1">
      <c r="B168" s="149" t="str">
        <f>'[1]page 1'!$A$225</f>
        <v>08.08.074</v>
      </c>
      <c r="C168" s="252" t="str">
        <f>'[2]page 1'!$B$225</f>
        <v>CONJ MOTOR-BOMBA (CENTRIFUGA) 2 HP (13900 L/H - 20 MCA)</v>
      </c>
      <c r="D168" s="253"/>
      <c r="E168" s="253"/>
      <c r="F168" s="253"/>
      <c r="G168" s="254"/>
      <c r="H168" s="166" t="s">
        <v>11</v>
      </c>
      <c r="I168" s="178">
        <v>1</v>
      </c>
      <c r="J168" s="179">
        <f>SUM(L168/1.2971)</f>
        <v>1588.1427800477991</v>
      </c>
      <c r="K168" s="180">
        <f t="shared" si="19"/>
        <v>1588.1427800477991</v>
      </c>
      <c r="L168" s="181">
        <v>2059.98</v>
      </c>
      <c r="N168" s="189"/>
    </row>
    <row r="169" spans="2:14" s="141" customFormat="1" ht="9.4499999999999993" customHeight="1">
      <c r="B169" s="149"/>
      <c r="C169" s="252"/>
      <c r="D169" s="253"/>
      <c r="E169" s="253"/>
      <c r="F169" s="253"/>
      <c r="G169" s="254"/>
      <c r="H169" s="166"/>
      <c r="I169" s="178"/>
      <c r="J169" s="182"/>
      <c r="K169" s="180"/>
      <c r="L169" s="181"/>
      <c r="N169" s="189"/>
    </row>
    <row r="170" spans="2:14" s="141" customFormat="1" ht="9.4499999999999993" customHeight="1">
      <c r="B170" s="191" t="s">
        <v>84</v>
      </c>
      <c r="C170" s="267" t="str">
        <f>'[2]page 1'!$B$227</f>
        <v>REDE DE ESGOTO: TUBULACOES</v>
      </c>
      <c r="D170" s="268"/>
      <c r="E170" s="268"/>
      <c r="F170" s="268"/>
      <c r="G170" s="269"/>
      <c r="H170" s="166"/>
      <c r="I170" s="178"/>
      <c r="J170" s="182"/>
      <c r="K170" s="180"/>
      <c r="L170" s="181"/>
      <c r="N170" s="189"/>
    </row>
    <row r="171" spans="2:14" s="141" customFormat="1" ht="9.4499999999999993" customHeight="1">
      <c r="B171" s="149" t="str">
        <f>'[1]page 1'!$A$228</f>
        <v>08.09.002</v>
      </c>
      <c r="C171" s="252" t="str">
        <f>'[2]page 1'!$B$228</f>
        <v>TUBO DE FERRO FUNDIDO DN 75MM (3") - INCLUSIVE CONEXOES -</v>
      </c>
      <c r="D171" s="253"/>
      <c r="E171" s="253"/>
      <c r="F171" s="253"/>
      <c r="G171" s="254"/>
      <c r="H171" s="166" t="s">
        <v>25</v>
      </c>
      <c r="I171" s="178">
        <v>34.5</v>
      </c>
      <c r="J171" s="179">
        <f>SUM(L171/1.2971)</f>
        <v>237.65322642818597</v>
      </c>
      <c r="K171" s="180">
        <f t="shared" si="19"/>
        <v>8199.0363117724155</v>
      </c>
      <c r="L171" s="181">
        <v>308.26</v>
      </c>
      <c r="N171" s="189"/>
    </row>
    <row r="172" spans="2:14" s="141" customFormat="1" ht="9.4499999999999993" customHeight="1">
      <c r="B172" s="149" t="str">
        <f>'[1]page 1'!$A$229</f>
        <v>08.09.015</v>
      </c>
      <c r="C172" s="252" t="str">
        <f>'[2]page 1'!$B$229</f>
        <v>TUBO DE PVC RIGIDO JUNTA SOLDAVEL DN 40MM (1.1/2") INCL</v>
      </c>
      <c r="D172" s="253"/>
      <c r="E172" s="253"/>
      <c r="F172" s="253"/>
      <c r="G172" s="254"/>
      <c r="H172" s="166" t="s">
        <v>25</v>
      </c>
      <c r="I172" s="178">
        <v>5.5</v>
      </c>
      <c r="J172" s="179">
        <f t="shared" ref="J172:J203" si="20">SUM(L172/1.2971)</f>
        <v>34.507748053349779</v>
      </c>
      <c r="K172" s="180">
        <f t="shared" si="19"/>
        <v>189.79261429342378</v>
      </c>
      <c r="L172" s="181">
        <v>44.76</v>
      </c>
      <c r="N172" s="189"/>
    </row>
    <row r="173" spans="2:14" s="141" customFormat="1" ht="9.4499999999999993" customHeight="1">
      <c r="B173" s="149" t="str">
        <f>'[1]page 1'!$A$230</f>
        <v>08.09.016</v>
      </c>
      <c r="C173" s="252" t="str">
        <f>'[2]page 1'!$B$230</f>
        <v>TUBO DE PVC RIGIDO JUNTA ELASTICA DN 50MM (2") INCL</v>
      </c>
      <c r="D173" s="253"/>
      <c r="E173" s="253"/>
      <c r="F173" s="253"/>
      <c r="G173" s="254"/>
      <c r="H173" s="166" t="s">
        <v>25</v>
      </c>
      <c r="I173" s="178">
        <v>58.5</v>
      </c>
      <c r="J173" s="179">
        <f t="shared" si="20"/>
        <v>37.421941253565649</v>
      </c>
      <c r="K173" s="180">
        <f t="shared" si="19"/>
        <v>2189.1835633335904</v>
      </c>
      <c r="L173" s="181">
        <v>48.54</v>
      </c>
      <c r="N173" s="189"/>
    </row>
    <row r="174" spans="2:14" s="141" customFormat="1" ht="9.4499999999999993" customHeight="1">
      <c r="B174" s="149" t="str">
        <f>'[1]page 1'!$A$231</f>
        <v>08.09.017</v>
      </c>
      <c r="C174" s="252" t="str">
        <f>'[2]page 1'!$B$231</f>
        <v>TUBO DE PVC RIGIDO JUNTA ELASTICA DN 75MM (3") INCL</v>
      </c>
      <c r="D174" s="253"/>
      <c r="E174" s="253"/>
      <c r="F174" s="253"/>
      <c r="G174" s="254"/>
      <c r="H174" s="166" t="s">
        <v>25</v>
      </c>
      <c r="I174" s="178">
        <v>45</v>
      </c>
      <c r="J174" s="179">
        <f t="shared" si="20"/>
        <v>44.614910184257191</v>
      </c>
      <c r="K174" s="180">
        <f t="shared" si="19"/>
        <v>2007.6709582915737</v>
      </c>
      <c r="L174" s="181">
        <v>57.87</v>
      </c>
      <c r="N174" s="189"/>
    </row>
    <row r="175" spans="2:14" s="141" customFormat="1" ht="9.4499999999999993" customHeight="1">
      <c r="B175" s="149" t="str">
        <f>'[1]page 1'!$A$232</f>
        <v>08.09.018</v>
      </c>
      <c r="C175" s="252" t="str">
        <f>'[2]page 1'!$B$232</f>
        <v>TUBO DE PVC RIGIDO JUNTA ELASTICA DN 100MM (4") INCL</v>
      </c>
      <c r="D175" s="253"/>
      <c r="E175" s="253"/>
      <c r="F175" s="253"/>
      <c r="G175" s="254"/>
      <c r="H175" s="166" t="s">
        <v>25</v>
      </c>
      <c r="I175" s="178">
        <v>37.5</v>
      </c>
      <c r="J175" s="179">
        <f t="shared" si="20"/>
        <v>49.28687071158739</v>
      </c>
      <c r="K175" s="180">
        <f t="shared" si="19"/>
        <v>1848.2576516845272</v>
      </c>
      <c r="L175" s="181">
        <v>63.93</v>
      </c>
      <c r="N175" s="189"/>
    </row>
    <row r="176" spans="2:14" s="141" customFormat="1" ht="9.4499999999999993" customHeight="1">
      <c r="B176" s="149" t="str">
        <f>'[1]page 1'!$A$233</f>
        <v>08.09.019</v>
      </c>
      <c r="C176" s="252" t="str">
        <f>'[2]page 1'!$B$233</f>
        <v>TUBO DE PVC RIGIDO JUNTA ELASTICA DN 150MM (6") INCL</v>
      </c>
      <c r="D176" s="253"/>
      <c r="E176" s="253"/>
      <c r="F176" s="253"/>
      <c r="G176" s="254"/>
      <c r="H176" s="166" t="s">
        <v>25</v>
      </c>
      <c r="I176" s="178">
        <v>6</v>
      </c>
      <c r="J176" s="179">
        <f t="shared" si="20"/>
        <v>96.792845578598417</v>
      </c>
      <c r="K176" s="180">
        <f t="shared" si="19"/>
        <v>580.7570734715905</v>
      </c>
      <c r="L176" s="181">
        <v>125.55</v>
      </c>
      <c r="N176" s="189"/>
    </row>
    <row r="177" spans="2:14" s="141" customFormat="1" ht="9.4499999999999993" customHeight="1">
      <c r="B177" s="149"/>
      <c r="C177" s="252"/>
      <c r="D177" s="253"/>
      <c r="E177" s="253"/>
      <c r="F177" s="253"/>
      <c r="G177" s="254"/>
      <c r="H177" s="166"/>
      <c r="I177" s="178"/>
      <c r="J177" s="179">
        <f t="shared" si="20"/>
        <v>0</v>
      </c>
      <c r="K177" s="180"/>
      <c r="L177" s="181"/>
      <c r="N177" s="189"/>
    </row>
    <row r="178" spans="2:14" s="141" customFormat="1" ht="9.4499999999999993" customHeight="1">
      <c r="B178" s="191" t="s">
        <v>85</v>
      </c>
      <c r="C178" s="267" t="str">
        <f>'[2]page 1'!$B$235</f>
        <v>REDE DE ESGOTO: DEMAIS SERVICOS</v>
      </c>
      <c r="D178" s="268"/>
      <c r="E178" s="268"/>
      <c r="F178" s="268"/>
      <c r="G178" s="269"/>
      <c r="H178" s="166"/>
      <c r="I178" s="178"/>
      <c r="J178" s="179">
        <f t="shared" si="20"/>
        <v>0</v>
      </c>
      <c r="K178" s="180"/>
      <c r="L178" s="181"/>
      <c r="N178" s="189"/>
    </row>
    <row r="179" spans="2:14" s="141" customFormat="1" ht="9.4499999999999993" customHeight="1">
      <c r="B179" s="149" t="str">
        <f>'[1]page 1'!$A$236</f>
        <v>08.10.006</v>
      </c>
      <c r="C179" s="252" t="str">
        <f>'[2]page 1'!$B$236</f>
        <v>CAIXA SIFONADA DE PVC DN 150X150X50MM C/GRELHA METALICA</v>
      </c>
      <c r="D179" s="253"/>
      <c r="E179" s="253"/>
      <c r="F179" s="253"/>
      <c r="G179" s="254"/>
      <c r="H179" s="166" t="s">
        <v>11</v>
      </c>
      <c r="I179" s="178">
        <v>11</v>
      </c>
      <c r="J179" s="179">
        <f t="shared" si="20"/>
        <v>55.816822141700726</v>
      </c>
      <c r="K179" s="180">
        <f t="shared" si="19"/>
        <v>613.98504355870796</v>
      </c>
      <c r="L179" s="181">
        <v>72.400000000000006</v>
      </c>
      <c r="N179" s="189"/>
    </row>
    <row r="180" spans="2:14" s="141" customFormat="1" ht="9.4499999999999993" customHeight="1">
      <c r="B180" s="149" t="str">
        <f>'[1]page 1'!$A$237</f>
        <v>08.10.048</v>
      </c>
      <c r="C180" s="252" t="str">
        <f>'[2]page 1'!$B$237</f>
        <v>RALO SIFONADO DE F.FUNDIDO DN 150 MM C/GRELHA PVC</v>
      </c>
      <c r="D180" s="253"/>
      <c r="E180" s="253"/>
      <c r="F180" s="253"/>
      <c r="G180" s="254"/>
      <c r="H180" s="166" t="s">
        <v>11</v>
      </c>
      <c r="I180" s="178">
        <v>5</v>
      </c>
      <c r="J180" s="179">
        <f t="shared" si="20"/>
        <v>314.17007169840417</v>
      </c>
      <c r="K180" s="180">
        <f t="shared" si="19"/>
        <v>1570.8503584920209</v>
      </c>
      <c r="L180" s="181">
        <v>407.51</v>
      </c>
      <c r="N180" s="189"/>
    </row>
    <row r="181" spans="2:14" s="141" customFormat="1" ht="9.4499999999999993" customHeight="1">
      <c r="B181" s="149" t="str">
        <f>'[1]page 1'!$A$238</f>
        <v>08.10.049</v>
      </c>
      <c r="C181" s="252" t="str">
        <f>'[2]page 1'!$B$238</f>
        <v>RALO SECO CONICO PVC DN 100MM C/GRELHA PVC CROMADO</v>
      </c>
      <c r="D181" s="253"/>
      <c r="E181" s="253"/>
      <c r="F181" s="253"/>
      <c r="G181" s="254"/>
      <c r="H181" s="166" t="s">
        <v>11</v>
      </c>
      <c r="I181" s="178">
        <v>1</v>
      </c>
      <c r="J181" s="179">
        <f t="shared" si="20"/>
        <v>56.248554467658622</v>
      </c>
      <c r="K181" s="180">
        <f t="shared" si="19"/>
        <v>56.248554467658622</v>
      </c>
      <c r="L181" s="181">
        <v>72.959999999999994</v>
      </c>
      <c r="N181" s="189"/>
    </row>
    <row r="182" spans="2:14" s="141" customFormat="1" ht="9.4499999999999993" customHeight="1">
      <c r="B182" s="149"/>
      <c r="C182" s="252"/>
      <c r="D182" s="253"/>
      <c r="E182" s="253"/>
      <c r="F182" s="253"/>
      <c r="G182" s="254"/>
      <c r="H182" s="166"/>
      <c r="I182" s="178"/>
      <c r="J182" s="179">
        <f t="shared" si="20"/>
        <v>0</v>
      </c>
      <c r="K182" s="180"/>
      <c r="L182" s="181"/>
      <c r="N182" s="189"/>
    </row>
    <row r="183" spans="2:14" s="141" customFormat="1" ht="9.4499999999999993" customHeight="1">
      <c r="B183" s="191" t="s">
        <v>86</v>
      </c>
      <c r="C183" s="267" t="str">
        <f>'[2]page 1'!$B$240</f>
        <v>REDE DE AGUAS PLUVIAIS: TUBULACOES</v>
      </c>
      <c r="D183" s="268"/>
      <c r="E183" s="268"/>
      <c r="F183" s="268"/>
      <c r="G183" s="269"/>
      <c r="H183" s="166"/>
      <c r="I183" s="178"/>
      <c r="J183" s="179">
        <f t="shared" si="20"/>
        <v>0</v>
      </c>
      <c r="K183" s="180"/>
      <c r="L183" s="181"/>
      <c r="N183" s="189"/>
    </row>
    <row r="184" spans="2:14" s="141" customFormat="1" ht="9.4499999999999993" customHeight="1">
      <c r="B184" s="149" t="str">
        <f>'[1]page 1'!$A$241</f>
        <v>08.11.003</v>
      </c>
      <c r="C184" s="252" t="str">
        <f>'[2]page 1'!$B$241</f>
        <v>TUBO DE FERRO FUNDIDO DN 75MM (3") - INCLUSIVE CONEXOES</v>
      </c>
      <c r="D184" s="253"/>
      <c r="E184" s="253"/>
      <c r="F184" s="253"/>
      <c r="G184" s="254"/>
      <c r="H184" s="166" t="s">
        <v>25</v>
      </c>
      <c r="I184" s="178">
        <v>16</v>
      </c>
      <c r="J184" s="179">
        <f t="shared" si="20"/>
        <v>157.59771798627708</v>
      </c>
      <c r="K184" s="180">
        <f t="shared" si="19"/>
        <v>2521.5634877804332</v>
      </c>
      <c r="L184" s="181">
        <v>204.42</v>
      </c>
      <c r="N184" s="189"/>
    </row>
    <row r="185" spans="2:14" s="141" customFormat="1" ht="9.4499999999999993" customHeight="1">
      <c r="B185" s="149" t="str">
        <f>'[1]page 1'!$A$242</f>
        <v>08.11.005</v>
      </c>
      <c r="C185" s="252" t="str">
        <f>'[2]page 1'!$B$242</f>
        <v>TUBO DE FERRO FUNDIDO DN 150MM (6") - INCLUSIVE CONEXOES</v>
      </c>
      <c r="D185" s="253"/>
      <c r="E185" s="253"/>
      <c r="F185" s="253"/>
      <c r="G185" s="254"/>
      <c r="H185" s="166" t="s">
        <v>25</v>
      </c>
      <c r="I185" s="178">
        <v>60</v>
      </c>
      <c r="J185" s="179">
        <f t="shared" si="20"/>
        <v>274.09606044252564</v>
      </c>
      <c r="K185" s="180">
        <f t="shared" si="19"/>
        <v>16445.763626551539</v>
      </c>
      <c r="L185" s="181">
        <v>355.53</v>
      </c>
      <c r="N185" s="189"/>
    </row>
    <row r="186" spans="2:14" s="141" customFormat="1" ht="9.4499999999999993" customHeight="1">
      <c r="B186" s="149"/>
      <c r="C186" s="252"/>
      <c r="D186" s="253"/>
      <c r="E186" s="253"/>
      <c r="F186" s="253"/>
      <c r="G186" s="254"/>
      <c r="H186" s="166"/>
      <c r="I186" s="178"/>
      <c r="J186" s="179">
        <f t="shared" si="20"/>
        <v>0</v>
      </c>
      <c r="K186" s="180"/>
      <c r="L186" s="181"/>
      <c r="N186" s="189"/>
    </row>
    <row r="187" spans="2:14" s="141" customFormat="1" ht="9.4499999999999993" customHeight="1">
      <c r="B187" s="193" t="s">
        <v>87</v>
      </c>
      <c r="C187" s="267" t="str">
        <f>'[2]page 1'!$B$244</f>
        <v>REDE DE AGUAS PLUVIAIS: DEMAIS SERVICOS</v>
      </c>
      <c r="D187" s="268"/>
      <c r="E187" s="268"/>
      <c r="F187" s="268"/>
      <c r="G187" s="269"/>
      <c r="H187" s="211"/>
      <c r="I187" s="178"/>
      <c r="J187" s="179">
        <f t="shared" si="20"/>
        <v>0</v>
      </c>
      <c r="K187" s="180"/>
      <c r="L187" s="181"/>
      <c r="N187" s="189"/>
    </row>
    <row r="188" spans="2:14" s="141" customFormat="1" ht="9.4499999999999993" customHeight="1">
      <c r="B188" s="194" t="str">
        <f>'[1]page 1'!$A$245</f>
        <v>08.12.017</v>
      </c>
      <c r="C188" s="252" t="str">
        <f>'[2]page 1'!$B$245</f>
        <v>CALHA OU AGUA FURTADA EM CHAPA GALV. N 24 - CORTE 1,00M</v>
      </c>
      <c r="D188" s="253"/>
      <c r="E188" s="253"/>
      <c r="F188" s="253"/>
      <c r="G188" s="254"/>
      <c r="H188" s="211" t="s">
        <v>25</v>
      </c>
      <c r="I188" s="178">
        <v>6.1</v>
      </c>
      <c r="J188" s="179">
        <f t="shared" si="20"/>
        <v>122.31901935085962</v>
      </c>
      <c r="K188" s="180">
        <f t="shared" si="19"/>
        <v>746.14601804024369</v>
      </c>
      <c r="L188" s="181">
        <v>158.66</v>
      </c>
      <c r="N188" s="189"/>
    </row>
    <row r="189" spans="2:14" s="141" customFormat="1" ht="9.4499999999999993" customHeight="1">
      <c r="B189" s="194" t="str">
        <f>'[1]page 1'!$A$246</f>
        <v>08.12.032</v>
      </c>
      <c r="C189" s="252" t="str">
        <f>'[2]page 1'!$B$246</f>
        <v>RUFO EM CHAPA GALVANIZADA N 24 - CORTE 0,25 M</v>
      </c>
      <c r="D189" s="253"/>
      <c r="E189" s="253"/>
      <c r="F189" s="253"/>
      <c r="G189" s="254"/>
      <c r="H189" s="211" t="s">
        <v>25</v>
      </c>
      <c r="I189" s="178">
        <v>70.400000000000006</v>
      </c>
      <c r="J189" s="179">
        <f t="shared" si="20"/>
        <v>34.947189885128367</v>
      </c>
      <c r="K189" s="180">
        <f t="shared" si="19"/>
        <v>2460.282167913037</v>
      </c>
      <c r="L189" s="181">
        <v>45.33</v>
      </c>
      <c r="N189" s="189"/>
    </row>
    <row r="190" spans="2:14" s="141" customFormat="1" ht="9.4499999999999993" customHeight="1">
      <c r="B190" s="194" t="str">
        <f>'[1]page 1'!$A$247</f>
        <v>08.12.033</v>
      </c>
      <c r="C190" s="252" t="str">
        <f>'[2]page 1'!$B$247</f>
        <v>RUFO EM CHAPA GALVANIZADA N 24 - CORTE 0,33 M</v>
      </c>
      <c r="D190" s="253"/>
      <c r="E190" s="253"/>
      <c r="F190" s="253"/>
      <c r="G190" s="254"/>
      <c r="H190" s="211" t="s">
        <v>25</v>
      </c>
      <c r="I190" s="178">
        <v>36.1</v>
      </c>
      <c r="J190" s="179">
        <f t="shared" si="20"/>
        <v>40.243620383933397</v>
      </c>
      <c r="K190" s="180">
        <f t="shared" si="19"/>
        <v>1452.7946958599957</v>
      </c>
      <c r="L190" s="181">
        <v>52.2</v>
      </c>
      <c r="N190" s="189"/>
    </row>
    <row r="191" spans="2:14" s="141" customFormat="1" ht="9.4499999999999993" customHeight="1">
      <c r="B191" s="194" t="str">
        <f>'[1]page 1'!$A$248</f>
        <v>08.12.034</v>
      </c>
      <c r="C191" s="252" t="str">
        <f>'[2]page 1'!$B$248</f>
        <v>RUFO EM CHAPA GALVANIZADA N 24 - CORTE 0,50 M</v>
      </c>
      <c r="D191" s="253"/>
      <c r="E191" s="253"/>
      <c r="F191" s="253"/>
      <c r="G191" s="254"/>
      <c r="H191" s="211" t="s">
        <v>25</v>
      </c>
      <c r="I191" s="178">
        <v>18.100000000000001</v>
      </c>
      <c r="J191" s="179">
        <f t="shared" si="20"/>
        <v>54.367435047413458</v>
      </c>
      <c r="K191" s="180">
        <f t="shared" si="19"/>
        <v>984.05057435818367</v>
      </c>
      <c r="L191" s="181">
        <v>70.52</v>
      </c>
      <c r="N191" s="189"/>
    </row>
    <row r="192" spans="2:14" s="141" customFormat="1" ht="9.4499999999999993" customHeight="1">
      <c r="B192" s="194"/>
      <c r="C192" s="252"/>
      <c r="D192" s="253"/>
      <c r="E192" s="253"/>
      <c r="F192" s="253"/>
      <c r="G192" s="254"/>
      <c r="H192" s="211"/>
      <c r="I192" s="178"/>
      <c r="J192" s="179">
        <f t="shared" si="20"/>
        <v>0</v>
      </c>
      <c r="K192" s="180"/>
      <c r="L192" s="181"/>
      <c r="N192" s="189"/>
    </row>
    <row r="193" spans="2:14" s="141" customFormat="1" ht="9.4499999999999993" customHeight="1">
      <c r="B193" s="193" t="s">
        <v>87</v>
      </c>
      <c r="C193" s="267" t="str">
        <f>'[2]page 1'!$B$250</f>
        <v>RESERVATORIO: INSTALACOES - TUBULACOES</v>
      </c>
      <c r="D193" s="268"/>
      <c r="E193" s="268"/>
      <c r="F193" s="268"/>
      <c r="G193" s="269"/>
      <c r="H193" s="211"/>
      <c r="I193" s="178"/>
      <c r="J193" s="179">
        <f t="shared" si="20"/>
        <v>0</v>
      </c>
      <c r="K193" s="180"/>
      <c r="L193" s="181"/>
      <c r="N193" s="189"/>
    </row>
    <row r="194" spans="2:14" s="141" customFormat="1" ht="9.4499999999999993" customHeight="1">
      <c r="B194" s="194" t="str">
        <f>'[1]page 1'!$A$251</f>
        <v>08.13.013</v>
      </c>
      <c r="C194" s="252" t="str">
        <f>'[2]page 1'!$B$251</f>
        <v>TUBO ACO GALVANIZ NBR5580-CL MEDIA, DN32MM (1 1/4")-INCL</v>
      </c>
      <c r="D194" s="253"/>
      <c r="E194" s="253"/>
      <c r="F194" s="253"/>
      <c r="G194" s="254"/>
      <c r="H194" s="211" t="s">
        <v>25</v>
      </c>
      <c r="I194" s="178">
        <v>27.5</v>
      </c>
      <c r="J194" s="179">
        <f t="shared" si="20"/>
        <v>90.87194510831857</v>
      </c>
      <c r="K194" s="180">
        <f t="shared" si="19"/>
        <v>2498.9784904787607</v>
      </c>
      <c r="L194" s="181">
        <v>117.87</v>
      </c>
      <c r="N194" s="189"/>
    </row>
    <row r="195" spans="2:14" s="141" customFormat="1" ht="9.4499999999999993" customHeight="1">
      <c r="B195" s="194" t="str">
        <f>'[1]page 1'!$A$252</f>
        <v>08.13.014</v>
      </c>
      <c r="C195" s="252" t="str">
        <f>'[2]page 1'!$B$252</f>
        <v>TUBO ACO GALVANIZ NBR5580-CL MEDIA, DN40MM (1 1/2") - INCL</v>
      </c>
      <c r="D195" s="253"/>
      <c r="E195" s="253"/>
      <c r="F195" s="253"/>
      <c r="G195" s="254"/>
      <c r="H195" s="211" t="s">
        <v>25</v>
      </c>
      <c r="I195" s="178">
        <v>28</v>
      </c>
      <c r="J195" s="179">
        <f t="shared" si="20"/>
        <v>102.18949965307225</v>
      </c>
      <c r="K195" s="180">
        <f t="shared" si="19"/>
        <v>2861.3059902860227</v>
      </c>
      <c r="L195" s="181">
        <v>132.55000000000001</v>
      </c>
      <c r="N195" s="189"/>
    </row>
    <row r="196" spans="2:14" s="141" customFormat="1" ht="9.4499999999999993" customHeight="1">
      <c r="B196" s="194" t="str">
        <f>'[1]page 1'!$A$253</f>
        <v>08.13.017</v>
      </c>
      <c r="C196" s="252" t="str">
        <f>'[2]page 1'!$B$253</f>
        <v>TUBO ACO GALVANIZ NBR5580-CL MEDIA, DN80MM (3")-INCL</v>
      </c>
      <c r="D196" s="253"/>
      <c r="E196" s="253"/>
      <c r="F196" s="253"/>
      <c r="G196" s="254"/>
      <c r="H196" s="211" t="s">
        <v>25</v>
      </c>
      <c r="I196" s="178">
        <v>30</v>
      </c>
      <c r="J196" s="179">
        <f t="shared" si="20"/>
        <v>177.49595250944415</v>
      </c>
      <c r="K196" s="180">
        <f t="shared" si="19"/>
        <v>5324.8785752833246</v>
      </c>
      <c r="L196" s="181">
        <v>230.23</v>
      </c>
      <c r="N196" s="189"/>
    </row>
    <row r="197" spans="2:14" s="141" customFormat="1" ht="9.4499999999999993" customHeight="1">
      <c r="B197" s="194"/>
      <c r="C197" s="252"/>
      <c r="D197" s="253"/>
      <c r="E197" s="253"/>
      <c r="F197" s="253"/>
      <c r="G197" s="254"/>
      <c r="H197" s="211"/>
      <c r="I197" s="178"/>
      <c r="J197" s="179">
        <f t="shared" si="20"/>
        <v>0</v>
      </c>
      <c r="K197" s="180"/>
      <c r="L197" s="181"/>
      <c r="N197" s="189"/>
    </row>
    <row r="198" spans="2:14" s="141" customFormat="1" ht="9.4499999999999993" customHeight="1">
      <c r="B198" s="193" t="s">
        <v>88</v>
      </c>
      <c r="C198" s="267" t="str">
        <f>'[2]page 1'!$B$255</f>
        <v>RESERVATORIO: INSTALACOES - DEMAIS SERVICOS</v>
      </c>
      <c r="D198" s="268"/>
      <c r="E198" s="268"/>
      <c r="F198" s="268"/>
      <c r="G198" s="269"/>
      <c r="H198" s="211"/>
      <c r="I198" s="178"/>
      <c r="J198" s="179">
        <f t="shared" si="20"/>
        <v>0</v>
      </c>
      <c r="K198" s="180"/>
      <c r="L198" s="181"/>
      <c r="N198" s="189"/>
    </row>
    <row r="199" spans="2:14" s="141" customFormat="1" ht="9.4499999999999993" customHeight="1">
      <c r="B199" s="194" t="str">
        <f>'[1]page 1'!$A$256</f>
        <v>08.14.004</v>
      </c>
      <c r="C199" s="252" t="str">
        <f>'[2]page 1'!$B$256</f>
        <v>REGISTRO DE GAVETA BRUTO DN 32MM (1 1/4")</v>
      </c>
      <c r="D199" s="253"/>
      <c r="E199" s="253"/>
      <c r="F199" s="253"/>
      <c r="G199" s="254"/>
      <c r="H199" s="211" t="s">
        <v>11</v>
      </c>
      <c r="I199" s="178">
        <v>2</v>
      </c>
      <c r="J199" s="179">
        <f t="shared" si="20"/>
        <v>77.850589777195296</v>
      </c>
      <c r="K199" s="180">
        <f t="shared" si="19"/>
        <v>155.70117955439059</v>
      </c>
      <c r="L199" s="181">
        <v>100.98</v>
      </c>
      <c r="N199" s="189"/>
    </row>
    <row r="200" spans="2:14" s="141" customFormat="1" ht="9.4499999999999993" customHeight="1">
      <c r="B200" s="194" t="str">
        <f>'[1]page 1'!$A$257</f>
        <v>08.14.005</v>
      </c>
      <c r="C200" s="252" t="str">
        <f>'[2]page 1'!$B$257</f>
        <v>REGISTRO DE GAVETA BRUTO DN 40MM (1.1/2")</v>
      </c>
      <c r="D200" s="253"/>
      <c r="E200" s="253"/>
      <c r="F200" s="253"/>
      <c r="G200" s="254"/>
      <c r="H200" s="211" t="s">
        <v>11</v>
      </c>
      <c r="I200" s="178">
        <v>2</v>
      </c>
      <c r="J200" s="179">
        <f t="shared" si="20"/>
        <v>93.038316243928776</v>
      </c>
      <c r="K200" s="180">
        <f t="shared" si="19"/>
        <v>186.07663248785755</v>
      </c>
      <c r="L200" s="181">
        <v>120.68</v>
      </c>
      <c r="N200" s="189"/>
    </row>
    <row r="201" spans="2:14" s="141" customFormat="1" ht="9.4499999999999993" customHeight="1">
      <c r="B201" s="194" t="str">
        <f>'[1]page 1'!$A$258</f>
        <v>08.14.008</v>
      </c>
      <c r="C201" s="252" t="str">
        <f>'[2]page 1'!$B$258</f>
        <v>REGISTRO DE GAVETA BRUTO DN 80MM (3")</v>
      </c>
      <c r="D201" s="253"/>
      <c r="E201" s="253"/>
      <c r="F201" s="253"/>
      <c r="G201" s="254"/>
      <c r="H201" s="211" t="s">
        <v>11</v>
      </c>
      <c r="I201" s="178">
        <v>2</v>
      </c>
      <c r="J201" s="179">
        <f t="shared" si="20"/>
        <v>363.94264127669419</v>
      </c>
      <c r="K201" s="180">
        <f t="shared" si="19"/>
        <v>727.88528255338838</v>
      </c>
      <c r="L201" s="181">
        <v>472.07</v>
      </c>
      <c r="N201" s="189"/>
    </row>
    <row r="202" spans="2:14" s="141" customFormat="1" ht="9.4499999999999993" customHeight="1">
      <c r="B202" s="149"/>
      <c r="C202" s="252"/>
      <c r="D202" s="253"/>
      <c r="E202" s="253"/>
      <c r="F202" s="253"/>
      <c r="G202" s="254"/>
      <c r="H202" s="166"/>
      <c r="I202" s="178"/>
      <c r="J202" s="179">
        <f t="shared" si="20"/>
        <v>0</v>
      </c>
      <c r="K202" s="180"/>
      <c r="L202" s="181"/>
      <c r="N202" s="189"/>
    </row>
    <row r="203" spans="2:14" s="141" customFormat="1" ht="9.4499999999999993" customHeight="1">
      <c r="B203" s="194"/>
      <c r="C203" s="252"/>
      <c r="D203" s="253"/>
      <c r="E203" s="253"/>
      <c r="F203" s="253"/>
      <c r="G203" s="254"/>
      <c r="H203" s="211"/>
      <c r="I203" s="178"/>
      <c r="J203" s="179">
        <f t="shared" si="20"/>
        <v>0</v>
      </c>
      <c r="K203" s="180"/>
      <c r="L203" s="181"/>
      <c r="N203" s="189"/>
    </row>
    <row r="204" spans="2:14" s="141" customFormat="1" ht="9.4499999999999993" customHeight="1">
      <c r="B204" s="195" t="s">
        <v>89</v>
      </c>
      <c r="C204" s="267" t="str">
        <f>'[2]page 1'!$B$260</f>
        <v>BEBEDOUROS,LAVATORIOS E MICTORIOS PADRONIZADOS</v>
      </c>
      <c r="D204" s="268"/>
      <c r="E204" s="268"/>
      <c r="F204" s="268"/>
      <c r="G204" s="269"/>
      <c r="H204" s="168"/>
      <c r="I204" s="178"/>
      <c r="J204" s="179">
        <f t="shared" ref="J204:J217" si="21">SUM(L204/1.2971)</f>
        <v>0</v>
      </c>
      <c r="K204" s="180"/>
      <c r="L204" s="181"/>
      <c r="N204" s="189"/>
    </row>
    <row r="205" spans="2:14" s="141" customFormat="1" ht="9.4499999999999993" customHeight="1">
      <c r="B205" s="149" t="str">
        <f>'[1]page 1'!$A$261</f>
        <v>08.15.013</v>
      </c>
      <c r="C205" s="252" t="str">
        <f>'[2]page 1'!$B$261</f>
        <v>LT-04 LAVATORIO /BEBEDOURO COLETIVO</v>
      </c>
      <c r="D205" s="253"/>
      <c r="E205" s="253"/>
      <c r="F205" s="253"/>
      <c r="G205" s="254"/>
      <c r="H205" s="166" t="s">
        <v>25</v>
      </c>
      <c r="I205" s="178">
        <v>10.8</v>
      </c>
      <c r="J205" s="179">
        <f t="shared" si="21"/>
        <v>1032.7037236913113</v>
      </c>
      <c r="K205" s="180">
        <f t="shared" si="19"/>
        <v>11153.200215866163</v>
      </c>
      <c r="L205" s="181">
        <v>1339.52</v>
      </c>
      <c r="N205" s="189"/>
    </row>
    <row r="206" spans="2:14" s="141" customFormat="1" ht="9.4499999999999993" customHeight="1">
      <c r="B206" s="149" t="str">
        <f>'[1]page 1'!$A$262</f>
        <v>08.15.023</v>
      </c>
      <c r="C206" s="252" t="str">
        <f>'[2]page 1'!$B$262</f>
        <v>MT-04 MICTORIO COLETIVO</v>
      </c>
      <c r="D206" s="253"/>
      <c r="E206" s="253"/>
      <c r="F206" s="253"/>
      <c r="G206" s="254"/>
      <c r="H206" s="166" t="s">
        <v>25</v>
      </c>
      <c r="I206" s="178">
        <v>3.6</v>
      </c>
      <c r="J206" s="179">
        <f t="shared" si="21"/>
        <v>1547.5753604193972</v>
      </c>
      <c r="K206" s="180">
        <f t="shared" si="19"/>
        <v>5571.2712975098302</v>
      </c>
      <c r="L206" s="181">
        <v>2007.36</v>
      </c>
      <c r="N206" s="189"/>
    </row>
    <row r="207" spans="2:14" s="141" customFormat="1" ht="9.4499999999999993" customHeight="1">
      <c r="B207" s="149"/>
      <c r="C207" s="252"/>
      <c r="D207" s="253"/>
      <c r="E207" s="253"/>
      <c r="F207" s="253"/>
      <c r="G207" s="254"/>
      <c r="H207" s="166"/>
      <c r="I207" s="178"/>
      <c r="J207" s="179">
        <f t="shared" si="21"/>
        <v>0</v>
      </c>
      <c r="K207" s="180"/>
      <c r="L207" s="181"/>
      <c r="N207" s="189"/>
    </row>
    <row r="208" spans="2:14" s="141" customFormat="1" ht="9.4499999999999993" customHeight="1">
      <c r="B208" s="191" t="s">
        <v>90</v>
      </c>
      <c r="C208" s="267" t="str">
        <f>'[2]page 1'!$B$264</f>
        <v>LOUCAS</v>
      </c>
      <c r="D208" s="268"/>
      <c r="E208" s="268"/>
      <c r="F208" s="268"/>
      <c r="G208" s="269"/>
      <c r="H208" s="166"/>
      <c r="I208" s="178"/>
      <c r="J208" s="179">
        <f t="shared" si="21"/>
        <v>0</v>
      </c>
      <c r="K208" s="180"/>
      <c r="L208" s="181"/>
      <c r="N208" s="189"/>
    </row>
    <row r="209" spans="2:14" s="141" customFormat="1" ht="9.4499999999999993" customHeight="1">
      <c r="B209" s="149" t="str">
        <f>'[1]page 1'!$A$265</f>
        <v>08.16.001</v>
      </c>
      <c r="C209" s="252" t="str">
        <f>'[2]page 1'!$B$265</f>
        <v>BACIA SIFONADA DE LOUCA BRANCA (VDR 6L) C/ ASSENTO</v>
      </c>
      <c r="D209" s="253"/>
      <c r="E209" s="253"/>
      <c r="F209" s="253"/>
      <c r="G209" s="254"/>
      <c r="H209" s="166" t="s">
        <v>11</v>
      </c>
      <c r="I209" s="178">
        <v>20</v>
      </c>
      <c r="J209" s="179">
        <f t="shared" si="21"/>
        <v>196.36882275846119</v>
      </c>
      <c r="K209" s="180">
        <f t="shared" ref="K209:K216" si="22">J209*I209</f>
        <v>3927.3764551692238</v>
      </c>
      <c r="L209" s="181">
        <v>254.71</v>
      </c>
      <c r="N209" s="189"/>
    </row>
    <row r="210" spans="2:14" s="141" customFormat="1" ht="9.4499999999999993" customHeight="1">
      <c r="B210" s="149" t="str">
        <f>'[1]page 1'!$A$266</f>
        <v>08.16.010</v>
      </c>
      <c r="C210" s="252" t="str">
        <f>'[2]page 1'!$B$266</f>
        <v>LAVATORIO DE LOUCA BRANCA SEM COLUNA C/ TORNEIRA DE</v>
      </c>
      <c r="D210" s="253"/>
      <c r="E210" s="253"/>
      <c r="F210" s="253"/>
      <c r="G210" s="254"/>
      <c r="H210" s="166" t="s">
        <v>11</v>
      </c>
      <c r="I210" s="178">
        <v>3</v>
      </c>
      <c r="J210" s="179">
        <f t="shared" si="21"/>
        <v>589.47652455477612</v>
      </c>
      <c r="K210" s="180">
        <f t="shared" si="22"/>
        <v>1768.4295736643285</v>
      </c>
      <c r="L210" s="181">
        <v>764.61</v>
      </c>
      <c r="N210" s="189"/>
    </row>
    <row r="211" spans="2:14" s="141" customFormat="1" ht="9.4499999999999993" customHeight="1">
      <c r="B211" s="149" t="str">
        <f>'[1]page 1'!$A$267</f>
        <v>08.16.045</v>
      </c>
      <c r="C211" s="252" t="str">
        <f>'[2]page 1'!$B$267</f>
        <v>TANQUE DE LOUCA BRANCA,PEQUENO C/COLUNA</v>
      </c>
      <c r="D211" s="253"/>
      <c r="E211" s="253"/>
      <c r="F211" s="253"/>
      <c r="G211" s="254"/>
      <c r="H211" s="166" t="s">
        <v>11</v>
      </c>
      <c r="I211" s="178">
        <v>2</v>
      </c>
      <c r="J211" s="179">
        <f t="shared" si="21"/>
        <v>599.36782052270462</v>
      </c>
      <c r="K211" s="180">
        <f t="shared" si="22"/>
        <v>1198.7356410454092</v>
      </c>
      <c r="L211" s="181">
        <v>777.44</v>
      </c>
      <c r="N211" s="189"/>
    </row>
    <row r="212" spans="2:14" s="141" customFormat="1" ht="9.4499999999999993" customHeight="1">
      <c r="B212" s="149" t="str">
        <f>'[1]page 1'!$A$268</f>
        <v>08.16.051</v>
      </c>
      <c r="C212" s="252" t="str">
        <f>'[2]page 1'!$B$268</f>
        <v>SABONETEIRA DE LOUCA BRANCA DE 15X15 CM</v>
      </c>
      <c r="D212" s="253"/>
      <c r="E212" s="253"/>
      <c r="F212" s="253"/>
      <c r="G212" s="254"/>
      <c r="H212" s="166" t="s">
        <v>11</v>
      </c>
      <c r="I212" s="178">
        <v>1</v>
      </c>
      <c r="J212" s="179">
        <f t="shared" si="21"/>
        <v>67.226890756302524</v>
      </c>
      <c r="K212" s="180">
        <f t="shared" si="22"/>
        <v>67.226890756302524</v>
      </c>
      <c r="L212" s="181">
        <v>87.2</v>
      </c>
      <c r="N212" s="189"/>
    </row>
    <row r="213" spans="2:14" s="141" customFormat="1" ht="9.4499999999999993" customHeight="1">
      <c r="B213" s="149" t="str">
        <f>'[1]page 1'!$A$269</f>
        <v>08.16.065</v>
      </c>
      <c r="C213" s="252" t="str">
        <f>'[2]page 1'!$B$269</f>
        <v>PAPELEIRA DE LOUCA BRANCA DE 15X15CM</v>
      </c>
      <c r="D213" s="253"/>
      <c r="E213" s="253"/>
      <c r="F213" s="253"/>
      <c r="G213" s="254"/>
      <c r="H213" s="166" t="s">
        <v>11</v>
      </c>
      <c r="I213" s="178">
        <v>20</v>
      </c>
      <c r="J213" s="179">
        <f t="shared" si="21"/>
        <v>67.481304448384861</v>
      </c>
      <c r="K213" s="180">
        <f t="shared" si="22"/>
        <v>1349.6260889676973</v>
      </c>
      <c r="L213" s="181">
        <v>87.53</v>
      </c>
      <c r="N213" s="189"/>
    </row>
    <row r="214" spans="2:14" s="141" customFormat="1" ht="9.4499999999999993" customHeight="1">
      <c r="B214" s="149" t="str">
        <f>'[1]page 1'!$A$270</f>
        <v>08.16.070</v>
      </c>
      <c r="C214" s="252" t="str">
        <f>'[2]page 1'!$B$270</f>
        <v>CABIDE DE LOUCA BRANCA COM 2 GANCHOS</v>
      </c>
      <c r="D214" s="253"/>
      <c r="E214" s="253"/>
      <c r="F214" s="253"/>
      <c r="G214" s="254"/>
      <c r="H214" s="166" t="s">
        <v>11</v>
      </c>
      <c r="I214" s="178">
        <v>2</v>
      </c>
      <c r="J214" s="179">
        <f t="shared" si="21"/>
        <v>44.067535270989133</v>
      </c>
      <c r="K214" s="180">
        <f t="shared" si="22"/>
        <v>88.135070541978266</v>
      </c>
      <c r="L214" s="181">
        <v>57.16</v>
      </c>
      <c r="N214" s="189"/>
    </row>
    <row r="215" spans="2:14" s="141" customFormat="1" ht="9.4499999999999993" customHeight="1">
      <c r="B215" s="149" t="str">
        <f>'[1]page 1'!$A$271</f>
        <v>08.16.083</v>
      </c>
      <c r="C215" s="252" t="str">
        <f>'[2]page 1'!$B$271</f>
        <v>VA-01 VARAL/TOALHEIRO</v>
      </c>
      <c r="D215" s="253"/>
      <c r="E215" s="253"/>
      <c r="F215" s="253"/>
      <c r="G215" s="254"/>
      <c r="H215" s="166" t="s">
        <v>11</v>
      </c>
      <c r="I215" s="178">
        <v>2</v>
      </c>
      <c r="J215" s="179">
        <f t="shared" si="21"/>
        <v>282.0908179785676</v>
      </c>
      <c r="K215" s="180">
        <f t="shared" si="22"/>
        <v>564.1816359571352</v>
      </c>
      <c r="L215" s="181">
        <v>365.9</v>
      </c>
      <c r="N215" s="189"/>
    </row>
    <row r="216" spans="2:14" s="141" customFormat="1" ht="9.4499999999999993" customHeight="1">
      <c r="B216" s="149" t="str">
        <f>'[1]page 1'!$A$272</f>
        <v>08.16.090</v>
      </c>
      <c r="C216" s="252" t="str">
        <f>'[2]page 1'!$B$272</f>
        <v>BR-02 LAVATORIO  PARA SANITARIO ACESSIVEL</v>
      </c>
      <c r="D216" s="253"/>
      <c r="E216" s="253"/>
      <c r="F216" s="253"/>
      <c r="G216" s="254"/>
      <c r="H216" s="166" t="s">
        <v>67</v>
      </c>
      <c r="I216" s="178">
        <v>1</v>
      </c>
      <c r="J216" s="179">
        <f t="shared" si="21"/>
        <v>1198.1342995913963</v>
      </c>
      <c r="K216" s="180">
        <f t="shared" si="22"/>
        <v>1198.1342995913963</v>
      </c>
      <c r="L216" s="181">
        <v>1554.1</v>
      </c>
      <c r="N216" s="189"/>
    </row>
    <row r="217" spans="2:14" s="141" customFormat="1" ht="9.4499999999999993" customHeight="1">
      <c r="B217" s="149"/>
      <c r="C217" s="252"/>
      <c r="D217" s="253"/>
      <c r="E217" s="253"/>
      <c r="F217" s="253"/>
      <c r="G217" s="254"/>
      <c r="H217" s="166"/>
      <c r="I217" s="178"/>
      <c r="J217" s="179">
        <f t="shared" si="21"/>
        <v>0</v>
      </c>
      <c r="K217" s="180"/>
      <c r="L217" s="181"/>
      <c r="N217" s="189"/>
    </row>
    <row r="218" spans="2:14" s="141" customFormat="1" ht="9.4499999999999993" customHeight="1">
      <c r="B218" s="149"/>
      <c r="C218" s="150"/>
      <c r="D218" s="151"/>
      <c r="E218" s="151"/>
      <c r="F218" s="151"/>
      <c r="G218" s="165"/>
      <c r="H218" s="166"/>
      <c r="I218" s="178"/>
      <c r="J218" s="179"/>
      <c r="K218" s="180"/>
      <c r="L218" s="181"/>
      <c r="N218" s="189"/>
    </row>
    <row r="219" spans="2:14" s="141" customFormat="1" ht="9.4499999999999993" customHeight="1">
      <c r="B219" s="191" t="s">
        <v>91</v>
      </c>
      <c r="C219" s="267" t="str">
        <f>'[2]page 1'!$B$274</f>
        <v>APARELHOS E METAIS</v>
      </c>
      <c r="D219" s="268"/>
      <c r="E219" s="268"/>
      <c r="F219" s="268"/>
      <c r="G219" s="269"/>
      <c r="H219" s="166"/>
      <c r="I219" s="178"/>
      <c r="J219" s="179">
        <f t="shared" ref="J219:J223" si="23">SUM(L219/1.2971)</f>
        <v>0</v>
      </c>
      <c r="K219" s="180"/>
      <c r="L219" s="181"/>
      <c r="N219" s="189"/>
    </row>
    <row r="220" spans="2:14" s="141" customFormat="1" ht="9.4499999999999993" customHeight="1">
      <c r="B220" s="149" t="s">
        <v>92</v>
      </c>
      <c r="C220" s="252" t="s">
        <v>93</v>
      </c>
      <c r="D220" s="253"/>
      <c r="E220" s="253"/>
      <c r="F220" s="253"/>
      <c r="G220" s="254"/>
      <c r="H220" s="166" t="s">
        <v>11</v>
      </c>
      <c r="I220" s="178">
        <v>1</v>
      </c>
      <c r="J220" s="179">
        <f t="shared" si="23"/>
        <v>386.13059902860232</v>
      </c>
      <c r="K220" s="180">
        <f t="shared" ref="K220:K273" si="24">J220*I220</f>
        <v>386.13059902860232</v>
      </c>
      <c r="L220" s="181">
        <v>500.85</v>
      </c>
      <c r="N220" s="189"/>
    </row>
    <row r="221" spans="2:14" s="141" customFormat="1" ht="9.4499999999999993" customHeight="1">
      <c r="B221" s="149" t="str">
        <f>'[1]page 1'!$A$276</f>
        <v>08.17.043</v>
      </c>
      <c r="C221" s="252" t="str">
        <f>'[2]page 1'!$B$276</f>
        <v>AQUECEDOR ELETRICO DE PASSAGEM COM RESISTENCIA</v>
      </c>
      <c r="D221" s="253"/>
      <c r="E221" s="253"/>
      <c r="F221" s="253"/>
      <c r="G221" s="254"/>
      <c r="H221" s="166" t="s">
        <v>11</v>
      </c>
      <c r="I221" s="178">
        <v>1</v>
      </c>
      <c r="J221" s="179">
        <f t="shared" si="23"/>
        <v>699.09798781898076</v>
      </c>
      <c r="K221" s="180">
        <f t="shared" si="24"/>
        <v>699.09798781898076</v>
      </c>
      <c r="L221" s="181">
        <v>906.8</v>
      </c>
      <c r="N221" s="189"/>
    </row>
    <row r="222" spans="2:14" s="141" customFormat="1" ht="9.4499999999999993" customHeight="1">
      <c r="B222" s="149" t="str">
        <f>'[1]page 1'!$A$277</f>
        <v>08.17.058</v>
      </c>
      <c r="C222" s="252" t="str">
        <f>'[2]page 1'!$B$277</f>
        <v>FT-02 FILTRO PARA AGUA POTAVEL</v>
      </c>
      <c r="D222" s="253"/>
      <c r="E222" s="253"/>
      <c r="F222" s="253"/>
      <c r="G222" s="254"/>
      <c r="H222" s="166" t="s">
        <v>11</v>
      </c>
      <c r="I222" s="178">
        <v>3</v>
      </c>
      <c r="J222" s="179">
        <f t="shared" si="23"/>
        <v>410.33844730552772</v>
      </c>
      <c r="K222" s="180">
        <f t="shared" si="24"/>
        <v>1231.0153419165831</v>
      </c>
      <c r="L222" s="181">
        <v>532.25</v>
      </c>
      <c r="N222" s="189"/>
    </row>
    <row r="223" spans="2:14" s="141" customFormat="1" ht="9.4499999999999993" customHeight="1">
      <c r="B223" s="149" t="str">
        <f>'[1]page 1'!$A$278</f>
        <v>08.17.080</v>
      </c>
      <c r="C223" s="252" t="str">
        <f>'[2]page 1'!$B$278</f>
        <v>TORNEIRA DE LAVAGEM COM CANOPLA DE 1/2"</v>
      </c>
      <c r="D223" s="253"/>
      <c r="E223" s="253"/>
      <c r="F223" s="253"/>
      <c r="G223" s="254"/>
      <c r="H223" s="166" t="s">
        <v>11</v>
      </c>
      <c r="I223" s="178">
        <v>9</v>
      </c>
      <c r="J223" s="179">
        <f t="shared" si="23"/>
        <v>51.676817515997229</v>
      </c>
      <c r="K223" s="180">
        <f t="shared" si="24"/>
        <v>465.09135764397507</v>
      </c>
      <c r="L223" s="181">
        <v>67.03</v>
      </c>
      <c r="N223" s="189"/>
    </row>
    <row r="224" spans="2:14" s="141" customFormat="1" ht="9.4499999999999993" customHeight="1">
      <c r="B224" s="149"/>
      <c r="C224" s="252"/>
      <c r="D224" s="253"/>
      <c r="E224" s="253"/>
      <c r="F224" s="253"/>
      <c r="G224" s="254"/>
      <c r="H224" s="166"/>
      <c r="I224" s="178"/>
      <c r="J224" s="182"/>
      <c r="K224" s="180"/>
      <c r="L224" s="181"/>
      <c r="N224" s="189"/>
    </row>
    <row r="225" spans="2:14" s="141" customFormat="1" ht="9.4499999999999993" customHeight="1">
      <c r="B225" s="190" t="s">
        <v>94</v>
      </c>
      <c r="C225" s="249" t="str">
        <f>'[2]page 1'!$B$280</f>
        <v>INSTALACOES ELETRICAS</v>
      </c>
      <c r="D225" s="250"/>
      <c r="E225" s="250"/>
      <c r="F225" s="250"/>
      <c r="G225" s="251"/>
      <c r="H225" s="171"/>
      <c r="I225" s="204"/>
      <c r="J225" s="182"/>
      <c r="K225" s="177"/>
      <c r="L225" s="181"/>
      <c r="N225" s="189"/>
    </row>
    <row r="226" spans="2:14" s="141" customFormat="1" ht="9.4499999999999993" customHeight="1">
      <c r="B226" s="191" t="str">
        <f>'[4]page 1'!$A$281</f>
        <v>09.05.000</v>
      </c>
      <c r="C226" s="267" t="str">
        <f>'[2]page 1'!$B$281</f>
        <v>REDE DE BAIXA TENSAO: DUTO/QUADROS PARCIAIS</v>
      </c>
      <c r="D226" s="268"/>
      <c r="E226" s="268"/>
      <c r="F226" s="268"/>
      <c r="G226" s="269"/>
      <c r="H226" s="166"/>
      <c r="I226" s="178"/>
      <c r="J226" s="182"/>
      <c r="K226" s="180"/>
      <c r="L226" s="181"/>
      <c r="N226" s="189"/>
    </row>
    <row r="227" spans="2:14" s="141" customFormat="1" ht="9.4499999999999993" customHeight="1">
      <c r="B227" s="149" t="str">
        <f>'[4]page 1'!$A$282</f>
        <v>09.05.002</v>
      </c>
      <c r="C227" s="252" t="str">
        <f>'[2]page 1'!$B$282</f>
        <v>ELETROD ACO GALV QUENTE (NBR 5624) 20 MM (3/4") - INCL</v>
      </c>
      <c r="D227" s="253"/>
      <c r="E227" s="253"/>
      <c r="F227" s="253"/>
      <c r="G227" s="254"/>
      <c r="H227" s="166" t="s">
        <v>25</v>
      </c>
      <c r="I227" s="178">
        <v>26</v>
      </c>
      <c r="J227" s="179">
        <f t="shared" ref="J227:J244" si="25">SUM(L227/1.2971)</f>
        <v>37.07501349163519</v>
      </c>
      <c r="K227" s="180">
        <f t="shared" si="24"/>
        <v>963.95035078251499</v>
      </c>
      <c r="L227" s="181">
        <v>48.09</v>
      </c>
      <c r="N227" s="189"/>
    </row>
    <row r="228" spans="2:14" s="141" customFormat="1" ht="9.4499999999999993" customHeight="1">
      <c r="B228" s="149" t="str">
        <f>Plan1!A283</f>
        <v>09.05.045</v>
      </c>
      <c r="C228" s="252" t="str">
        <f>'[2]page 1'!$B$283</f>
        <v>QUADRO DISTRIBUICAO, DISJ. GERAL 50A P/ 10 A 12 DISJS.</v>
      </c>
      <c r="D228" s="253"/>
      <c r="E228" s="253"/>
      <c r="F228" s="253"/>
      <c r="G228" s="254"/>
      <c r="H228" s="166" t="s">
        <v>11</v>
      </c>
      <c r="I228" s="178">
        <v>3</v>
      </c>
      <c r="J228" s="179">
        <f t="shared" si="25"/>
        <v>211.71073934160822</v>
      </c>
      <c r="K228" s="180">
        <f t="shared" si="24"/>
        <v>635.13221802482462</v>
      </c>
      <c r="L228" s="181">
        <v>274.61</v>
      </c>
      <c r="N228" s="189"/>
    </row>
    <row r="229" spans="2:14" s="141" customFormat="1" ht="9.4499999999999993" customHeight="1">
      <c r="B229" s="149" t="str">
        <f>Plan1!A284</f>
        <v>09.05.047</v>
      </c>
      <c r="C229" s="252" t="str">
        <f>'[2]page 1'!$B$284</f>
        <v>QUADRO DISTRIBUICAO, DISJ. GERAL 60A P/ 14 A 20 DISJS.</v>
      </c>
      <c r="D229" s="253"/>
      <c r="E229" s="253"/>
      <c r="F229" s="253"/>
      <c r="G229" s="254"/>
      <c r="H229" s="166" t="s">
        <v>11</v>
      </c>
      <c r="I229" s="178">
        <v>2</v>
      </c>
      <c r="J229" s="179">
        <f t="shared" si="25"/>
        <v>296.16066610130292</v>
      </c>
      <c r="K229" s="180">
        <f t="shared" si="24"/>
        <v>592.32133220260584</v>
      </c>
      <c r="L229" s="181">
        <v>384.15</v>
      </c>
      <c r="N229" s="189"/>
    </row>
    <row r="230" spans="2:14" s="141" customFormat="1" ht="9.4499999999999993" customHeight="1">
      <c r="B230" s="149" t="str">
        <f>Plan1!A285</f>
        <v>09.05.051</v>
      </c>
      <c r="C230" s="252" t="str">
        <f>'[2]page 1'!$B$285</f>
        <v>QUADRO DISTRIBUICAO, DISJ. GERAL 80A P/ 22 A 26 DISJS.</v>
      </c>
      <c r="D230" s="253"/>
      <c r="E230" s="253"/>
      <c r="F230" s="253"/>
      <c r="G230" s="254"/>
      <c r="H230" s="166" t="s">
        <v>11</v>
      </c>
      <c r="I230" s="178">
        <v>1</v>
      </c>
      <c r="J230" s="179">
        <f t="shared" si="25"/>
        <v>417.90147251561172</v>
      </c>
      <c r="K230" s="180">
        <f t="shared" si="24"/>
        <v>417.90147251561172</v>
      </c>
      <c r="L230" s="181">
        <v>542.05999999999995</v>
      </c>
      <c r="N230" s="189"/>
    </row>
    <row r="231" spans="2:14" s="141" customFormat="1" ht="9.4499999999999993" customHeight="1">
      <c r="B231" s="149" t="str">
        <f>Plan1!A286</f>
        <v>09.05.054</v>
      </c>
      <c r="C231" s="252" t="str">
        <f>'[2]page 1'!$B$286</f>
        <v>QUADRO DISTRIBUICAO, DISJ. GERAL 100A P/ 28 A 42 DISJS.</v>
      </c>
      <c r="D231" s="253"/>
      <c r="E231" s="253"/>
      <c r="F231" s="253"/>
      <c r="G231" s="254"/>
      <c r="H231" s="166" t="s">
        <v>11</v>
      </c>
      <c r="I231" s="178">
        <v>3</v>
      </c>
      <c r="J231" s="179">
        <f t="shared" si="25"/>
        <v>738.0001541901164</v>
      </c>
      <c r="K231" s="180">
        <f t="shared" si="24"/>
        <v>2214.0004625703491</v>
      </c>
      <c r="L231" s="181">
        <v>957.26</v>
      </c>
      <c r="N231" s="189"/>
    </row>
    <row r="232" spans="2:14" s="141" customFormat="1" ht="9.4499999999999993" customHeight="1">
      <c r="B232" s="149" t="str">
        <f>Plan1!A287</f>
        <v>09.05.069</v>
      </c>
      <c r="C232" s="258" t="str">
        <f>'[2]page 1'!$B$287</f>
        <v>INTERRUPTOR TIPO AUTOMÁTICO DE BÓIA</v>
      </c>
      <c r="D232" s="259"/>
      <c r="E232" s="259"/>
      <c r="F232" s="259"/>
      <c r="G232" s="260"/>
      <c r="H232" s="166" t="s">
        <v>11</v>
      </c>
      <c r="I232" s="178">
        <v>2</v>
      </c>
      <c r="J232" s="179">
        <f t="shared" si="25"/>
        <v>74.658854367435055</v>
      </c>
      <c r="K232" s="180">
        <f t="shared" si="24"/>
        <v>149.31770873487011</v>
      </c>
      <c r="L232" s="181">
        <v>96.84</v>
      </c>
      <c r="N232" s="189"/>
    </row>
    <row r="233" spans="2:14" s="141" customFormat="1" ht="9.4499999999999993" customHeight="1">
      <c r="B233" s="149" t="str">
        <f>Plan1!A288</f>
        <v>09.05.070</v>
      </c>
      <c r="C233" s="252" t="str">
        <f>'[2]page 1'!$B$288</f>
        <v>DISJUNTOR BIPOLAR TERMOMAGNETICO 2X10A A 2X50A</v>
      </c>
      <c r="D233" s="253"/>
      <c r="E233" s="253"/>
      <c r="F233" s="253"/>
      <c r="G233" s="254"/>
      <c r="H233" s="166" t="s">
        <v>11</v>
      </c>
      <c r="I233" s="178">
        <v>49</v>
      </c>
      <c r="J233" s="179">
        <f t="shared" si="25"/>
        <v>60.589006244699718</v>
      </c>
      <c r="K233" s="180">
        <f t="shared" si="24"/>
        <v>2968.8613059902864</v>
      </c>
      <c r="L233" s="181">
        <v>78.59</v>
      </c>
      <c r="N233" s="189"/>
    </row>
    <row r="234" spans="2:14" s="141" customFormat="1" ht="9.4499999999999993" customHeight="1">
      <c r="B234" s="149" t="str">
        <f>Plan1!A289</f>
        <v>09.05.073</v>
      </c>
      <c r="C234" s="258" t="str">
        <f>'[2]page 1'!$B$289</f>
        <v>DISJUNTOR UNIPOLAR TERMOMAGNETICO 1X10A A 1X30A</v>
      </c>
      <c r="D234" s="259"/>
      <c r="E234" s="259"/>
      <c r="F234" s="259"/>
      <c r="G234" s="260"/>
      <c r="H234" s="166" t="s">
        <v>11</v>
      </c>
      <c r="I234" s="178">
        <v>35</v>
      </c>
      <c r="J234" s="179">
        <f t="shared" si="25"/>
        <v>20.514994988821218</v>
      </c>
      <c r="K234" s="180">
        <f t="shared" si="24"/>
        <v>718.02482460874262</v>
      </c>
      <c r="L234" s="181">
        <v>26.61</v>
      </c>
      <c r="N234" s="189"/>
    </row>
    <row r="235" spans="2:14" s="141" customFormat="1" ht="9.4499999999999993" customHeight="1">
      <c r="B235" s="149" t="str">
        <f>Plan1!A290</f>
        <v>09.05.074</v>
      </c>
      <c r="C235" s="252" t="str">
        <f>'[2]page 1'!$B$290</f>
        <v>DISJUNTOR TRIPOLAR TERMOMAGNETICO 3X10A A 3X50A</v>
      </c>
      <c r="D235" s="253"/>
      <c r="E235" s="253"/>
      <c r="F235" s="253"/>
      <c r="G235" s="254"/>
      <c r="H235" s="166" t="s">
        <v>11</v>
      </c>
      <c r="I235" s="178">
        <v>1</v>
      </c>
      <c r="J235" s="179">
        <f t="shared" si="25"/>
        <v>87.394957983193279</v>
      </c>
      <c r="K235" s="180">
        <f t="shared" si="24"/>
        <v>87.394957983193279</v>
      </c>
      <c r="L235" s="181">
        <v>113.36</v>
      </c>
      <c r="N235" s="189"/>
    </row>
    <row r="236" spans="2:14" s="141" customFormat="1" ht="9.4499999999999993" customHeight="1">
      <c r="B236" s="149" t="str">
        <f>Plan1!A291</f>
        <v>09.05.075</v>
      </c>
      <c r="C236" s="252" t="str">
        <f>'[2]page 1'!$B$291</f>
        <v>DISJUNTOR TRIPOLAR TERMOMAGNETICO 3X60A A 3X100A</v>
      </c>
      <c r="D236" s="253"/>
      <c r="E236" s="253"/>
      <c r="F236" s="253"/>
      <c r="G236" s="254"/>
      <c r="H236" s="166" t="s">
        <v>11</v>
      </c>
      <c r="I236" s="178">
        <v>1</v>
      </c>
      <c r="J236" s="179">
        <f t="shared" si="25"/>
        <v>139.51121733096909</v>
      </c>
      <c r="K236" s="180">
        <f t="shared" si="24"/>
        <v>139.51121733096909</v>
      </c>
      <c r="L236" s="181">
        <v>180.96</v>
      </c>
      <c r="N236" s="189"/>
    </row>
    <row r="237" spans="2:14" s="141" customFormat="1" ht="9.4499999999999993" customHeight="1">
      <c r="B237" s="149" t="str">
        <f>Plan1!A292</f>
        <v>09.05.086</v>
      </c>
      <c r="C237" s="252" t="str">
        <f>'[2]page 1'!$B$292</f>
        <v>QUADRO COMANDO PARA BOMBA DE INCENDIO TRIFASICO DE 2</v>
      </c>
      <c r="D237" s="253"/>
      <c r="E237" s="253"/>
      <c r="F237" s="253"/>
      <c r="G237" s="254"/>
      <c r="H237" s="166" t="s">
        <v>11</v>
      </c>
      <c r="I237" s="178">
        <v>1</v>
      </c>
      <c r="J237" s="179">
        <f t="shared" si="25"/>
        <v>525.82684449926762</v>
      </c>
      <c r="K237" s="180">
        <f t="shared" si="24"/>
        <v>525.82684449926762</v>
      </c>
      <c r="L237" s="181">
        <v>682.05</v>
      </c>
      <c r="N237" s="189"/>
    </row>
    <row r="238" spans="2:14" s="141" customFormat="1" ht="9.4499999999999993" customHeight="1">
      <c r="B238" s="149" t="str">
        <f>Plan1!A293</f>
        <v>09.05.092</v>
      </c>
      <c r="C238" s="252" t="s">
        <v>95</v>
      </c>
      <c r="D238" s="253"/>
      <c r="E238" s="253"/>
      <c r="F238" s="253"/>
      <c r="G238" s="254"/>
      <c r="H238" s="166" t="s">
        <v>11</v>
      </c>
      <c r="I238" s="178">
        <v>3</v>
      </c>
      <c r="J238" s="179">
        <f t="shared" si="25"/>
        <v>262.44699714748288</v>
      </c>
      <c r="K238" s="180">
        <f t="shared" si="24"/>
        <v>787.34099144244863</v>
      </c>
      <c r="L238" s="181">
        <v>340.42</v>
      </c>
      <c r="N238" s="189"/>
    </row>
    <row r="239" spans="2:14" s="141" customFormat="1" ht="9.4499999999999993" customHeight="1">
      <c r="B239" s="149" t="str">
        <f>Plan1!A294</f>
        <v>09.05.093</v>
      </c>
      <c r="C239" s="252" t="s">
        <v>96</v>
      </c>
      <c r="D239" s="253"/>
      <c r="E239" s="253"/>
      <c r="F239" s="253"/>
      <c r="G239" s="254"/>
      <c r="H239" s="166" t="s">
        <v>11</v>
      </c>
      <c r="I239" s="178">
        <v>5</v>
      </c>
      <c r="J239" s="179">
        <f t="shared" si="25"/>
        <v>311.65677280086351</v>
      </c>
      <c r="K239" s="180">
        <f t="shared" si="24"/>
        <v>1558.2838640043176</v>
      </c>
      <c r="L239" s="181">
        <v>404.25</v>
      </c>
      <c r="N239" s="189"/>
    </row>
    <row r="240" spans="2:14" s="141" customFormat="1" ht="9.4499999999999993" customHeight="1">
      <c r="B240" s="149"/>
      <c r="C240" s="252"/>
      <c r="D240" s="253"/>
      <c r="E240" s="253"/>
      <c r="F240" s="253"/>
      <c r="G240" s="254"/>
      <c r="H240" s="166"/>
      <c r="I240" s="178"/>
      <c r="J240" s="179">
        <f t="shared" si="25"/>
        <v>0</v>
      </c>
      <c r="K240" s="180"/>
      <c r="L240" s="181"/>
      <c r="N240" s="189"/>
    </row>
    <row r="241" spans="2:14" s="141" customFormat="1" ht="9.4499999999999993" customHeight="1">
      <c r="B241" s="191" t="str">
        <f>Plan1!A296</f>
        <v>09.06.000</v>
      </c>
      <c r="C241" s="266" t="str">
        <f>'[2]page 1'!$B$296</f>
        <v>REDE DE BAIXA TENSAO: CAIXAS DE PASSAGEM</v>
      </c>
      <c r="D241" s="264"/>
      <c r="E241" s="264"/>
      <c r="F241" s="264"/>
      <c r="G241" s="265"/>
      <c r="H241" s="166"/>
      <c r="I241" s="178"/>
      <c r="J241" s="179">
        <f t="shared" si="25"/>
        <v>0</v>
      </c>
      <c r="K241" s="180"/>
      <c r="L241" s="181"/>
      <c r="N241" s="189"/>
    </row>
    <row r="242" spans="2:14" s="141" customFormat="1" ht="9.4499999999999993" customHeight="1">
      <c r="B242" s="149" t="str">
        <f>Plan1!A297</f>
        <v>09.06.002</v>
      </c>
      <c r="C242" s="252" t="str">
        <f>'[2]page 1'!$B$297</f>
        <v>CAIXA DE PASSAGEM ESTAMPADA COM TAMPA PLASTICA DE 4"X4"</v>
      </c>
      <c r="D242" s="253"/>
      <c r="E242" s="253"/>
      <c r="F242" s="253"/>
      <c r="G242" s="254"/>
      <c r="H242" s="166" t="s">
        <v>11</v>
      </c>
      <c r="I242" s="178">
        <v>13</v>
      </c>
      <c r="J242" s="179">
        <f t="shared" si="25"/>
        <v>26.335671883432273</v>
      </c>
      <c r="K242" s="180">
        <f t="shared" si="24"/>
        <v>342.36373448461956</v>
      </c>
      <c r="L242" s="181">
        <v>34.159999999999997</v>
      </c>
      <c r="N242" s="189"/>
    </row>
    <row r="243" spans="2:14" s="141" customFormat="1" ht="9.4499999999999993" customHeight="1">
      <c r="B243" s="149" t="str">
        <f>Plan1!A298</f>
        <v>09.06.012</v>
      </c>
      <c r="C243" s="252" t="str">
        <f>'[2]page 1'!$B$298</f>
        <v>CAIXA DE PASSAGEM CHAPA TAMPA PARAFUSADA DE 30X30X12</v>
      </c>
      <c r="D243" s="253"/>
      <c r="E243" s="253"/>
      <c r="F243" s="253"/>
      <c r="G243" s="254"/>
      <c r="H243" s="166" t="s">
        <v>11</v>
      </c>
      <c r="I243" s="178">
        <v>1</v>
      </c>
      <c r="J243" s="179">
        <f t="shared" si="25"/>
        <v>71.097062678282327</v>
      </c>
      <c r="K243" s="180">
        <f t="shared" si="24"/>
        <v>71.097062678282327</v>
      </c>
      <c r="L243" s="181">
        <v>92.22</v>
      </c>
      <c r="N243" s="189"/>
    </row>
    <row r="244" spans="2:14" s="141" customFormat="1" ht="9.4499999999999993" customHeight="1">
      <c r="B244" s="149" t="str">
        <f>Plan1!A299</f>
        <v>09.06.047</v>
      </c>
      <c r="C244" s="252" t="str">
        <f>'[2]page 1'!$B$299</f>
        <v>QUADRO EM CHAPA COM PORTA E FECHADURA (TELEBRAS) DE</v>
      </c>
      <c r="D244" s="253"/>
      <c r="E244" s="253"/>
      <c r="F244" s="253"/>
      <c r="G244" s="254"/>
      <c r="H244" s="166" t="s">
        <v>11</v>
      </c>
      <c r="I244" s="178">
        <v>1</v>
      </c>
      <c r="J244" s="179">
        <f t="shared" si="25"/>
        <v>134.23791534962609</v>
      </c>
      <c r="K244" s="180">
        <f t="shared" si="24"/>
        <v>134.23791534962609</v>
      </c>
      <c r="L244" s="181">
        <v>174.12</v>
      </c>
      <c r="N244" s="189"/>
    </row>
    <row r="245" spans="2:14" s="141" customFormat="1" ht="9.4499999999999993" customHeight="1">
      <c r="B245" s="149"/>
      <c r="C245" s="252"/>
      <c r="D245" s="253"/>
      <c r="E245" s="253"/>
      <c r="F245" s="253"/>
      <c r="G245" s="254"/>
      <c r="H245" s="166"/>
      <c r="I245" s="178"/>
      <c r="J245" s="182"/>
      <c r="K245" s="180"/>
      <c r="L245" s="181"/>
      <c r="N245" s="189"/>
    </row>
    <row r="246" spans="2:14" s="141" customFormat="1" ht="9.4499999999999993" customHeight="1">
      <c r="B246" s="191" t="str">
        <f>Plan1!A301</f>
        <v>09.07.000</v>
      </c>
      <c r="C246" s="267" t="str">
        <f>'[2]page 1'!$B$301</f>
        <v>REDE DE BAIXA TENSAO: ENFIACAO</v>
      </c>
      <c r="D246" s="268"/>
      <c r="E246" s="268"/>
      <c r="F246" s="268"/>
      <c r="G246" s="269"/>
      <c r="H246" s="166"/>
      <c r="I246" s="178"/>
      <c r="J246" s="182"/>
      <c r="K246" s="180"/>
      <c r="L246" s="181"/>
      <c r="N246" s="189"/>
    </row>
    <row r="247" spans="2:14" s="141" customFormat="1" ht="9.4499999999999993" customHeight="1">
      <c r="B247" s="212"/>
      <c r="C247" s="261" t="str">
        <f>'[2]page 1'!$B$302</f>
        <v>DESCRIÇÃO DOS SERVIÇOS</v>
      </c>
      <c r="D247" s="262"/>
      <c r="E247" s="262"/>
      <c r="F247" s="262"/>
      <c r="G247" s="263"/>
      <c r="H247" s="213"/>
      <c r="I247" s="205"/>
      <c r="J247" s="182"/>
      <c r="K247" s="180"/>
      <c r="L247" s="181"/>
      <c r="N247" s="189"/>
    </row>
    <row r="248" spans="2:14" s="141" customFormat="1" ht="9.4499999999999993" customHeight="1">
      <c r="B248" s="149" t="str">
        <f>Plan1!A304</f>
        <v>09.07.004</v>
      </c>
      <c r="C248" s="252" t="str">
        <f>'[2]page 1'!$B$304</f>
        <v>FIO DE 2,50 MM2 - 750 V DE ISOLACAO</v>
      </c>
      <c r="D248" s="253"/>
      <c r="E248" s="253"/>
      <c r="F248" s="253"/>
      <c r="G248" s="254"/>
      <c r="H248" s="166" t="s">
        <v>25</v>
      </c>
      <c r="I248" s="178">
        <v>156</v>
      </c>
      <c r="J248" s="179">
        <f t="shared" ref="J248:J290" si="26">SUM(L248/1.2971)</f>
        <v>3.0221262817053427</v>
      </c>
      <c r="K248" s="180">
        <f t="shared" si="24"/>
        <v>471.45169994603344</v>
      </c>
      <c r="L248" s="181">
        <v>3.92</v>
      </c>
      <c r="N248" s="189"/>
    </row>
    <row r="249" spans="2:14" s="141" customFormat="1" ht="9.4499999999999993" customHeight="1">
      <c r="B249" s="149"/>
      <c r="C249" s="252"/>
      <c r="D249" s="253"/>
      <c r="E249" s="253"/>
      <c r="F249" s="253"/>
      <c r="G249" s="254"/>
      <c r="H249" s="166"/>
      <c r="I249" s="178"/>
      <c r="J249" s="179">
        <f t="shared" si="26"/>
        <v>0</v>
      </c>
      <c r="K249" s="180"/>
      <c r="L249" s="181"/>
      <c r="N249" s="189"/>
    </row>
    <row r="250" spans="2:14" s="141" customFormat="1" ht="9.4499999999999993" customHeight="1">
      <c r="B250" s="191" t="str">
        <f>Plan1!A306</f>
        <v>09.08.000</v>
      </c>
      <c r="C250" s="266" t="str">
        <f>'[2]page 1'!$B$306</f>
        <v>PONTOS DE: INTERRUPTORES E TOMADAS</v>
      </c>
      <c r="D250" s="264"/>
      <c r="E250" s="264"/>
      <c r="F250" s="264"/>
      <c r="G250" s="265"/>
      <c r="H250" s="166"/>
      <c r="I250" s="178"/>
      <c r="J250" s="179">
        <f t="shared" si="26"/>
        <v>0</v>
      </c>
      <c r="K250" s="180"/>
      <c r="L250" s="181"/>
      <c r="N250" s="189"/>
    </row>
    <row r="251" spans="2:14" s="141" customFormat="1" ht="9.4499999999999993" customHeight="1">
      <c r="B251" s="149" t="str">
        <f>Plan1!A307</f>
        <v>09.08.055</v>
      </c>
      <c r="C251" s="252" t="str">
        <f>'[2]page 1'!$B$307</f>
        <v>BOTOEIRA PARA ACIONAMENTO DA BOMBA DE INCENDIO</v>
      </c>
      <c r="D251" s="253"/>
      <c r="E251" s="253"/>
      <c r="F251" s="253"/>
      <c r="G251" s="254"/>
      <c r="H251" s="166" t="s">
        <v>11</v>
      </c>
      <c r="I251" s="178">
        <v>2</v>
      </c>
      <c r="J251" s="179">
        <f t="shared" si="26"/>
        <v>313.36057358723303</v>
      </c>
      <c r="K251" s="180">
        <f t="shared" si="24"/>
        <v>626.72114717446607</v>
      </c>
      <c r="L251" s="181">
        <v>406.46</v>
      </c>
      <c r="N251" s="189"/>
    </row>
    <row r="252" spans="2:14" s="141" customFormat="1" ht="9.4499999999999993" customHeight="1">
      <c r="B252" s="149" t="str">
        <f>Plan1!A308</f>
        <v>09.08.058</v>
      </c>
      <c r="C252" s="252" t="str">
        <f>'[2]page 1'!$B$308</f>
        <v>INTERRUPTOR DE 1 TECLA SIMPLES CAIXA 4"X2"-ELETR PVC</v>
      </c>
      <c r="D252" s="253"/>
      <c r="E252" s="253"/>
      <c r="F252" s="253"/>
      <c r="G252" s="254"/>
      <c r="H252" s="166" t="s">
        <v>11</v>
      </c>
      <c r="I252" s="178">
        <v>3</v>
      </c>
      <c r="J252" s="179">
        <f t="shared" si="26"/>
        <v>103.42302058438055</v>
      </c>
      <c r="K252" s="180">
        <f t="shared" si="24"/>
        <v>310.26906175314167</v>
      </c>
      <c r="L252" s="181">
        <v>134.15</v>
      </c>
      <c r="N252" s="189"/>
    </row>
    <row r="253" spans="2:14" s="141" customFormat="1" ht="9.4499999999999993" customHeight="1">
      <c r="B253" s="149" t="str">
        <f>Plan1!A309</f>
        <v>09.08.067</v>
      </c>
      <c r="C253" s="252" t="str">
        <f>'[2]page 1'!$B$309</f>
        <v>INTERRUPTOR 1 TECLA BIPOL SIMPL CAIXA 4"X2"-ELETR PVC</v>
      </c>
      <c r="D253" s="253"/>
      <c r="E253" s="253"/>
      <c r="F253" s="253"/>
      <c r="G253" s="254"/>
      <c r="H253" s="166" t="s">
        <v>11</v>
      </c>
      <c r="I253" s="178">
        <v>16</v>
      </c>
      <c r="J253" s="179">
        <f t="shared" si="26"/>
        <v>122.26505281011488</v>
      </c>
      <c r="K253" s="180">
        <f t="shared" si="24"/>
        <v>1956.2408449618381</v>
      </c>
      <c r="L253" s="181">
        <v>158.59</v>
      </c>
      <c r="N253" s="189"/>
    </row>
    <row r="254" spans="2:14" s="141" customFormat="1" ht="9.4499999999999993" customHeight="1">
      <c r="B254" s="149" t="str">
        <f>Plan1!A310</f>
        <v>09.08.069</v>
      </c>
      <c r="C254" s="252" t="str">
        <f>'[2]page 1'!$B$310</f>
        <v>2 INTERRUPTORES 1 TECLA BIPOL SIMPL CAIXA 4"X4"-ELETR PVC</v>
      </c>
      <c r="D254" s="253"/>
      <c r="E254" s="253"/>
      <c r="F254" s="253"/>
      <c r="G254" s="254"/>
      <c r="H254" s="166" t="s">
        <v>11</v>
      </c>
      <c r="I254" s="178">
        <v>2</v>
      </c>
      <c r="J254" s="179">
        <f t="shared" si="26"/>
        <v>197.98781898080335</v>
      </c>
      <c r="K254" s="180">
        <f t="shared" si="24"/>
        <v>395.97563796160671</v>
      </c>
      <c r="L254" s="181">
        <v>256.81</v>
      </c>
      <c r="N254" s="189"/>
    </row>
    <row r="255" spans="2:14" s="141" customFormat="1" ht="9.4499999999999993" customHeight="1">
      <c r="B255" s="149" t="str">
        <f>Plan1!A311</f>
        <v>09.08.070</v>
      </c>
      <c r="C255" s="252" t="str">
        <f>'[2]page 1'!$B$311</f>
        <v>3 INTERRUPTORES DE 1 TECLA BIPOLAR EM CAIXA</v>
      </c>
      <c r="D255" s="253"/>
      <c r="E255" s="253"/>
      <c r="F255" s="253"/>
      <c r="G255" s="254"/>
      <c r="H255" s="166" t="s">
        <v>11</v>
      </c>
      <c r="I255" s="178">
        <v>2</v>
      </c>
      <c r="J255" s="179">
        <f t="shared" si="26"/>
        <v>220.22203376763548</v>
      </c>
      <c r="K255" s="180">
        <f t="shared" si="24"/>
        <v>440.44406753527096</v>
      </c>
      <c r="L255" s="181">
        <v>285.64999999999998</v>
      </c>
      <c r="N255" s="189"/>
    </row>
    <row r="256" spans="2:14" s="141" customFormat="1" ht="9.4499999999999993" customHeight="1">
      <c r="B256" s="149" t="str">
        <f>Plan1!A312</f>
        <v>09.08.075</v>
      </c>
      <c r="C256" s="252" t="str">
        <f>'[2]page 1'!$B$312</f>
        <v>INTERRUPTOR 1 TECLA SIMPLES/TOMADA 2P+T UNIV CAIXA</v>
      </c>
      <c r="D256" s="253"/>
      <c r="E256" s="253"/>
      <c r="F256" s="253"/>
      <c r="G256" s="254"/>
      <c r="H256" s="166" t="s">
        <v>11</v>
      </c>
      <c r="I256" s="178">
        <v>3</v>
      </c>
      <c r="J256" s="179">
        <f t="shared" si="26"/>
        <v>116.37499036311772</v>
      </c>
      <c r="K256" s="180">
        <f t="shared" si="24"/>
        <v>349.12497108935315</v>
      </c>
      <c r="L256" s="181">
        <v>150.94999999999999</v>
      </c>
      <c r="N256" s="189"/>
    </row>
    <row r="257" spans="2:14" s="141" customFormat="1" ht="9.4499999999999993" customHeight="1">
      <c r="B257" s="149" t="s">
        <v>97</v>
      </c>
      <c r="C257" s="258" t="s">
        <v>98</v>
      </c>
      <c r="D257" s="259"/>
      <c r="E257" s="259"/>
      <c r="F257" s="259"/>
      <c r="G257" s="260"/>
      <c r="H257" s="166" t="s">
        <v>11</v>
      </c>
      <c r="I257" s="178">
        <v>60</v>
      </c>
      <c r="J257" s="179">
        <f t="shared" si="26"/>
        <v>114.27800477989361</v>
      </c>
      <c r="K257" s="180">
        <f t="shared" si="24"/>
        <v>6856.6802867936167</v>
      </c>
      <c r="L257" s="181">
        <v>148.22999999999999</v>
      </c>
      <c r="N257" s="189"/>
    </row>
    <row r="258" spans="2:14" s="141" customFormat="1" ht="9.4499999999999993" customHeight="1">
      <c r="B258" s="149" t="s">
        <v>99</v>
      </c>
      <c r="C258" s="252" t="s">
        <v>100</v>
      </c>
      <c r="D258" s="253"/>
      <c r="E258" s="253"/>
      <c r="F258" s="253"/>
      <c r="G258" s="254"/>
      <c r="H258" s="166" t="s">
        <v>11</v>
      </c>
      <c r="I258" s="178">
        <v>5</v>
      </c>
      <c r="J258" s="179">
        <f t="shared" si="26"/>
        <v>122.74304217099686</v>
      </c>
      <c r="K258" s="180">
        <f t="shared" si="24"/>
        <v>613.71521085498432</v>
      </c>
      <c r="L258" s="181">
        <v>159.21</v>
      </c>
      <c r="N258" s="189"/>
    </row>
    <row r="259" spans="2:14" s="141" customFormat="1" ht="9.4499999999999993" customHeight="1">
      <c r="B259" s="149" t="str">
        <f>Plan1!A315</f>
        <v>09.08.079</v>
      </c>
      <c r="C259" s="258" t="str">
        <f>'[2]page 1'!$B$315</f>
        <v>TOMADA 2P+T PADRAO NBR 14136 CORRENTE 10A-250V-ELETR.</v>
      </c>
      <c r="D259" s="259"/>
      <c r="E259" s="259"/>
      <c r="F259" s="259"/>
      <c r="G259" s="260"/>
      <c r="H259" s="166" t="s">
        <v>11</v>
      </c>
      <c r="I259" s="178">
        <v>9</v>
      </c>
      <c r="J259" s="179">
        <f t="shared" si="26"/>
        <v>118.38717138231441</v>
      </c>
      <c r="K259" s="180">
        <f t="shared" si="24"/>
        <v>1065.4845424408297</v>
      </c>
      <c r="L259" s="181">
        <v>153.56</v>
      </c>
      <c r="N259" s="189"/>
    </row>
    <row r="260" spans="2:14" s="141" customFormat="1" ht="9.4499999999999993" customHeight="1">
      <c r="B260" s="149" t="str">
        <f>Plan1!A316</f>
        <v>09.08.080</v>
      </c>
      <c r="C260" s="252" t="str">
        <f>'[2]page 1'!$B$316</f>
        <v>TOMADA DE PISO 2P+T PADRAO NBR 14136 CORRENTE</v>
      </c>
      <c r="D260" s="253"/>
      <c r="E260" s="253"/>
      <c r="F260" s="253"/>
      <c r="G260" s="254"/>
      <c r="H260" s="166" t="s">
        <v>11</v>
      </c>
      <c r="I260" s="178">
        <v>4</v>
      </c>
      <c r="J260" s="179">
        <f t="shared" si="26"/>
        <v>151.97748824300362</v>
      </c>
      <c r="K260" s="180">
        <f t="shared" si="24"/>
        <v>607.90995297201448</v>
      </c>
      <c r="L260" s="181">
        <v>197.13</v>
      </c>
      <c r="N260" s="189"/>
    </row>
    <row r="261" spans="2:14" s="141" customFormat="1" ht="9.4499999999999993" customHeight="1">
      <c r="B261" s="149" t="str">
        <f>Plan1!A317</f>
        <v>09.08.081</v>
      </c>
      <c r="C261" s="252" t="str">
        <f>'[2]page 1'!$B$317</f>
        <v>PONTO SECO PARA TELEFONE-ELETRODUTO DE PVC</v>
      </c>
      <c r="D261" s="253"/>
      <c r="E261" s="253"/>
      <c r="F261" s="253"/>
      <c r="G261" s="254"/>
      <c r="H261" s="166" t="s">
        <v>11</v>
      </c>
      <c r="I261" s="178">
        <v>8</v>
      </c>
      <c r="J261" s="179">
        <f t="shared" si="26"/>
        <v>85.182329812659006</v>
      </c>
      <c r="K261" s="180">
        <f t="shared" si="24"/>
        <v>681.45863850127205</v>
      </c>
      <c r="L261" s="181">
        <v>110.49</v>
      </c>
      <c r="N261" s="189"/>
    </row>
    <row r="262" spans="2:14" s="141" customFormat="1" ht="9.4499999999999993" customHeight="1">
      <c r="B262" s="149" t="str">
        <f>Plan1!A318</f>
        <v>09.08.082</v>
      </c>
      <c r="C262" s="252" t="str">
        <f>'[2]page 1'!$B$318</f>
        <v>TOMADA DE PISO PARA TEL/LOGICA - ELETRODUTO DE PVC</v>
      </c>
      <c r="D262" s="253"/>
      <c r="E262" s="253"/>
      <c r="F262" s="253"/>
      <c r="G262" s="254"/>
      <c r="H262" s="166" t="s">
        <v>11</v>
      </c>
      <c r="I262" s="178">
        <v>4</v>
      </c>
      <c r="J262" s="179">
        <f t="shared" si="26"/>
        <v>143.26574666563874</v>
      </c>
      <c r="K262" s="180">
        <f t="shared" si="24"/>
        <v>573.06298666255498</v>
      </c>
      <c r="L262" s="181">
        <v>185.83</v>
      </c>
      <c r="N262" s="189"/>
    </row>
    <row r="263" spans="2:14" s="141" customFormat="1" ht="9.4499999999999993" customHeight="1">
      <c r="B263" s="149" t="str">
        <f>Plan1!A319</f>
        <v>09.08.083</v>
      </c>
      <c r="C263" s="252" t="str">
        <f>'[2]page 1'!$B$319</f>
        <v>BOTAO PARA CIGARRA - ELETRODUTO DE PVC</v>
      </c>
      <c r="D263" s="253"/>
      <c r="E263" s="253"/>
      <c r="F263" s="253"/>
      <c r="G263" s="254"/>
      <c r="H263" s="166" t="s">
        <v>11</v>
      </c>
      <c r="I263" s="178">
        <v>6</v>
      </c>
      <c r="J263" s="179">
        <f t="shared" si="26"/>
        <v>82.214170071698405</v>
      </c>
      <c r="K263" s="180">
        <f t="shared" si="24"/>
        <v>493.28502043019046</v>
      </c>
      <c r="L263" s="181">
        <v>106.64</v>
      </c>
      <c r="N263" s="189"/>
    </row>
    <row r="264" spans="2:14" s="141" customFormat="1" ht="9.4499999999999993" customHeight="1">
      <c r="B264" s="149" t="str">
        <f>Plan1!A320</f>
        <v>09.08.084</v>
      </c>
      <c r="C264" s="252" t="str">
        <f>'[2]page 1'!$B$320</f>
        <v>CIGARRA PARA CHAMADA DE AULA - ELETRODUTO DE PVC</v>
      </c>
      <c r="D264" s="253"/>
      <c r="E264" s="253"/>
      <c r="F264" s="253"/>
      <c r="G264" s="254"/>
      <c r="H264" s="166" t="s">
        <v>11</v>
      </c>
      <c r="I264" s="178">
        <v>6</v>
      </c>
      <c r="J264" s="179">
        <f t="shared" si="26"/>
        <v>169.92521779353945</v>
      </c>
      <c r="K264" s="180">
        <f t="shared" si="24"/>
        <v>1019.5513067612367</v>
      </c>
      <c r="L264" s="181">
        <v>220.41</v>
      </c>
      <c r="N264" s="189"/>
    </row>
    <row r="265" spans="2:14" s="141" customFormat="1" ht="9.4499999999999993" customHeight="1">
      <c r="B265" s="149" t="str">
        <f>Plan1!A321</f>
        <v>09.08.085</v>
      </c>
      <c r="C265" s="252" t="str">
        <f>'[2]page 1'!$B$321</f>
        <v>PONTO SECO P/INSTALACAO DE SOM/TV/ALARME/LOGICA -</v>
      </c>
      <c r="D265" s="253"/>
      <c r="E265" s="253"/>
      <c r="F265" s="253"/>
      <c r="G265" s="254"/>
      <c r="H265" s="166" t="s">
        <v>11</v>
      </c>
      <c r="I265" s="178">
        <v>45</v>
      </c>
      <c r="J265" s="179">
        <f t="shared" si="26"/>
        <v>85.182329812659006</v>
      </c>
      <c r="K265" s="180">
        <f t="shared" si="24"/>
        <v>3833.2048415696554</v>
      </c>
      <c r="L265" s="181">
        <v>110.49</v>
      </c>
      <c r="N265" s="189"/>
    </row>
    <row r="266" spans="2:14" s="141" customFormat="1" ht="9.4499999999999993" customHeight="1">
      <c r="B266" s="149" t="str">
        <f>Plan1!A322</f>
        <v>09.08.086</v>
      </c>
      <c r="C266" s="258" t="str">
        <f>'[2]page 1'!$B$322</f>
        <v>ACIONADOR DO ALARME DE INCENDIO</v>
      </c>
      <c r="D266" s="259"/>
      <c r="E266" s="259"/>
      <c r="F266" s="259"/>
      <c r="G266" s="260"/>
      <c r="H266" s="166" t="s">
        <v>11</v>
      </c>
      <c r="I266" s="178">
        <v>1</v>
      </c>
      <c r="J266" s="179">
        <f t="shared" si="26"/>
        <v>166.80286793616531</v>
      </c>
      <c r="K266" s="180">
        <f t="shared" si="24"/>
        <v>166.80286793616531</v>
      </c>
      <c r="L266" s="181">
        <v>216.36</v>
      </c>
      <c r="N266" s="189"/>
    </row>
    <row r="267" spans="2:14" s="141" customFormat="1" ht="9.4499999999999993" customHeight="1">
      <c r="B267" s="149" t="str">
        <f>Plan1!A323</f>
        <v>09.08.087</v>
      </c>
      <c r="C267" s="252" t="str">
        <f>'[2]page 1'!$B$323</f>
        <v>SIRENE PARA ALARME DE EMERGENCIA- ELETRODUTO DE PVC</v>
      </c>
      <c r="D267" s="253"/>
      <c r="E267" s="253"/>
      <c r="F267" s="253"/>
      <c r="G267" s="254"/>
      <c r="H267" s="166" t="s">
        <v>11</v>
      </c>
      <c r="I267" s="178">
        <v>1</v>
      </c>
      <c r="J267" s="179">
        <f t="shared" si="26"/>
        <v>91.010716213090745</v>
      </c>
      <c r="K267" s="180">
        <f t="shared" si="24"/>
        <v>91.010716213090745</v>
      </c>
      <c r="L267" s="181">
        <v>118.05</v>
      </c>
      <c r="N267" s="189"/>
    </row>
    <row r="268" spans="2:14" s="141" customFormat="1" ht="9.4499999999999993" customHeight="1">
      <c r="B268" s="149"/>
      <c r="C268" s="252"/>
      <c r="D268" s="253"/>
      <c r="E268" s="253"/>
      <c r="F268" s="253"/>
      <c r="G268" s="254"/>
      <c r="I268" s="178"/>
      <c r="J268" s="179">
        <f t="shared" si="26"/>
        <v>0</v>
      </c>
      <c r="K268" s="180"/>
      <c r="L268" s="181"/>
      <c r="N268" s="189"/>
    </row>
    <row r="269" spans="2:14" s="141" customFormat="1" ht="9.4499999999999993" customHeight="1">
      <c r="B269" s="191" t="str">
        <f>Plan1!A325</f>
        <v>09.09.000</v>
      </c>
      <c r="C269" s="267" t="str">
        <f>'[2]page 1'!$B$325</f>
        <v>LUMINARIAS INTERNAS</v>
      </c>
      <c r="D269" s="268"/>
      <c r="E269" s="268"/>
      <c r="F269" s="268"/>
      <c r="G269" s="269"/>
      <c r="H269" s="166"/>
      <c r="I269" s="178"/>
      <c r="J269" s="179">
        <f t="shared" si="26"/>
        <v>0</v>
      </c>
      <c r="K269" s="180"/>
      <c r="L269" s="181"/>
      <c r="N269" s="189"/>
    </row>
    <row r="270" spans="2:14" s="141" customFormat="1" ht="9.4499999999999993" customHeight="1">
      <c r="B270" s="149" t="str">
        <f>Plan1!A326</f>
        <v>09.09.034</v>
      </c>
      <c r="C270" s="252" t="str">
        <f>'[2]page 1'!$B$326</f>
        <v>IL-42 LUMINARIA C/ DIFUSOR P/ LAMPADA FLUOR (2X32W)</v>
      </c>
      <c r="D270" s="253"/>
      <c r="E270" s="253"/>
      <c r="F270" s="253"/>
      <c r="G270" s="254"/>
      <c r="H270" s="166" t="s">
        <v>11</v>
      </c>
      <c r="I270" s="178">
        <v>13</v>
      </c>
      <c r="J270" s="179">
        <f t="shared" si="26"/>
        <v>194.18703261120962</v>
      </c>
      <c r="K270" s="180">
        <f t="shared" si="24"/>
        <v>2524.4314239457249</v>
      </c>
      <c r="L270" s="181">
        <v>251.88</v>
      </c>
      <c r="N270" s="189"/>
    </row>
    <row r="271" spans="2:14" s="141" customFormat="1" ht="9.4499999999999993" customHeight="1">
      <c r="B271" s="149" t="str">
        <f>Plan1!A327</f>
        <v>09.09.044</v>
      </c>
      <c r="C271" s="252" t="str">
        <f>'[2]page 1'!$B$327</f>
        <v>IL-05 ARANDELA BLINDADA</v>
      </c>
      <c r="D271" s="253"/>
      <c r="E271" s="253"/>
      <c r="F271" s="253"/>
      <c r="G271" s="254"/>
      <c r="H271" s="166" t="s">
        <v>11</v>
      </c>
      <c r="I271" s="178">
        <v>5</v>
      </c>
      <c r="J271" s="179">
        <f t="shared" si="26"/>
        <v>208.70403207154422</v>
      </c>
      <c r="K271" s="180">
        <f t="shared" si="24"/>
        <v>1043.5201603577211</v>
      </c>
      <c r="L271" s="181">
        <v>270.70999999999998</v>
      </c>
      <c r="N271" s="189"/>
    </row>
    <row r="272" spans="2:14" s="141" customFormat="1" ht="9.4499999999999993" customHeight="1">
      <c r="B272" s="149" t="str">
        <f>Plan1!A328</f>
        <v>09.09.046</v>
      </c>
      <c r="C272" s="252" t="str">
        <f>'[2]page 1'!$B$328</f>
        <v>IL-59 ILUMINAÇÃO P/PASSAGEM COBERTA E CIRCULAÇÕES -</v>
      </c>
      <c r="D272" s="253"/>
      <c r="E272" s="253"/>
      <c r="F272" s="253"/>
      <c r="G272" s="254"/>
      <c r="H272" s="166" t="s">
        <v>11</v>
      </c>
      <c r="I272" s="178">
        <v>2</v>
      </c>
      <c r="J272" s="179">
        <f t="shared" si="26"/>
        <v>120.08326266286331</v>
      </c>
      <c r="K272" s="180">
        <f t="shared" si="24"/>
        <v>240.16652532572661</v>
      </c>
      <c r="L272" s="181">
        <v>155.76</v>
      </c>
      <c r="N272" s="189"/>
    </row>
    <row r="273" spans="2:14" s="141" customFormat="1" ht="9.4499999999999993" customHeight="1">
      <c r="B273" s="149" t="s">
        <v>101</v>
      </c>
      <c r="C273" s="252" t="s">
        <v>102</v>
      </c>
      <c r="D273" s="253"/>
      <c r="E273" s="253"/>
      <c r="F273" s="253"/>
      <c r="G273" s="254"/>
      <c r="H273" s="166" t="s">
        <v>11</v>
      </c>
      <c r="I273" s="178">
        <v>34</v>
      </c>
      <c r="J273" s="179">
        <f t="shared" si="26"/>
        <v>53.604193971166453</v>
      </c>
      <c r="K273" s="180">
        <f t="shared" si="24"/>
        <v>1822.5425950196593</v>
      </c>
      <c r="L273" s="181">
        <v>69.53</v>
      </c>
      <c r="N273" s="189"/>
    </row>
    <row r="274" spans="2:14" s="141" customFormat="1" ht="9.4499999999999993" customHeight="1">
      <c r="B274" s="149" t="str">
        <f>Plan1!A330</f>
        <v>09.09.051</v>
      </c>
      <c r="C274" s="252" t="str">
        <f>'[2]page 1'!$B$330</f>
        <v>IL-44 LUMINARIA PARA LAMPADA FLUORESCENTE (1X32W)</v>
      </c>
      <c r="D274" s="253"/>
      <c r="E274" s="253"/>
      <c r="F274" s="253"/>
      <c r="G274" s="254"/>
      <c r="H274" s="166" t="s">
        <v>11</v>
      </c>
      <c r="I274" s="178">
        <v>9</v>
      </c>
      <c r="J274" s="179">
        <f t="shared" si="26"/>
        <v>113.80001541901166</v>
      </c>
      <c r="K274" s="180">
        <f t="shared" ref="K274:K310" si="27">J274*I274</f>
        <v>1024.200138771105</v>
      </c>
      <c r="L274" s="181">
        <v>147.61000000000001</v>
      </c>
      <c r="N274" s="189"/>
    </row>
    <row r="275" spans="2:14" s="141" customFormat="1" ht="9.4499999999999993" customHeight="1">
      <c r="B275" s="149" t="str">
        <f>Plan1!A331</f>
        <v>09.09.052</v>
      </c>
      <c r="C275" s="252" t="str">
        <f>'[2]page 1'!$B$331</f>
        <v>IL-45 LUMINARIA PARA LAMPADA FLUORESCENTE (2X32W)</v>
      </c>
      <c r="D275" s="253"/>
      <c r="E275" s="253"/>
      <c r="F275" s="253"/>
      <c r="G275" s="254"/>
      <c r="H275" s="166" t="s">
        <v>11</v>
      </c>
      <c r="I275" s="178">
        <v>208</v>
      </c>
      <c r="J275" s="179">
        <f t="shared" si="26"/>
        <v>146.53457713360575</v>
      </c>
      <c r="K275" s="180">
        <f t="shared" si="27"/>
        <v>30479.192043789997</v>
      </c>
      <c r="L275" s="181">
        <v>190.07</v>
      </c>
      <c r="N275" s="189"/>
    </row>
    <row r="276" spans="2:14" s="141" customFormat="1" ht="9.4499999999999993" customHeight="1">
      <c r="B276" s="149"/>
      <c r="C276" s="258"/>
      <c r="D276" s="259"/>
      <c r="E276" s="259"/>
      <c r="F276" s="259"/>
      <c r="G276" s="260"/>
      <c r="H276" s="166"/>
      <c r="I276" s="178"/>
      <c r="J276" s="179">
        <f t="shared" si="26"/>
        <v>0</v>
      </c>
      <c r="K276" s="180"/>
      <c r="L276" s="181"/>
      <c r="N276" s="189"/>
    </row>
    <row r="277" spans="2:14" s="141" customFormat="1" ht="9.4499999999999993" customHeight="1">
      <c r="B277" s="191" t="str">
        <f>Plan1!A333</f>
        <v>09.10.000</v>
      </c>
      <c r="C277" s="267" t="str">
        <f>'[2]page 1'!$B$333</f>
        <v>CENTRO DE LUZ</v>
      </c>
      <c r="D277" s="268"/>
      <c r="E277" s="268"/>
      <c r="F277" s="268"/>
      <c r="G277" s="269"/>
      <c r="H277" s="166"/>
      <c r="I277" s="178"/>
      <c r="J277" s="179">
        <f t="shared" si="26"/>
        <v>0</v>
      </c>
      <c r="K277" s="180"/>
      <c r="L277" s="181"/>
      <c r="N277" s="189"/>
    </row>
    <row r="278" spans="2:14" s="141" customFormat="1" ht="9.4499999999999993" customHeight="1">
      <c r="B278" s="149" t="str">
        <f>Plan1!A334</f>
        <v>09.10.003</v>
      </c>
      <c r="C278" s="258" t="str">
        <f>'[2]page 1'!$B$334</f>
        <v>CENTRO DE LUZ EM CAIXA FM ELETRODUTO DE PVC</v>
      </c>
      <c r="D278" s="259"/>
      <c r="E278" s="259"/>
      <c r="F278" s="259"/>
      <c r="G278" s="260"/>
      <c r="H278" s="166" t="s">
        <v>11</v>
      </c>
      <c r="I278" s="178">
        <v>271</v>
      </c>
      <c r="J278" s="179">
        <f t="shared" si="26"/>
        <v>174.51237375684221</v>
      </c>
      <c r="K278" s="180">
        <f t="shared" si="27"/>
        <v>47292.853288104241</v>
      </c>
      <c r="L278" s="181">
        <v>226.36</v>
      </c>
      <c r="N278" s="189"/>
    </row>
    <row r="279" spans="2:14" s="141" customFormat="1" ht="9.4499999999999993" customHeight="1">
      <c r="B279" s="149"/>
      <c r="C279" s="267"/>
      <c r="D279" s="268"/>
      <c r="E279" s="268"/>
      <c r="F279" s="268"/>
      <c r="G279" s="269"/>
      <c r="H279" s="166"/>
      <c r="I279" s="178"/>
      <c r="J279" s="179">
        <f t="shared" si="26"/>
        <v>0</v>
      </c>
      <c r="K279" s="180"/>
      <c r="L279" s="181"/>
      <c r="N279" s="189"/>
    </row>
    <row r="280" spans="2:14" s="141" customFormat="1" ht="9.4499999999999993" customHeight="1">
      <c r="B280" s="191" t="str">
        <f>Plan1!A335</f>
        <v>09.11.000</v>
      </c>
      <c r="C280" s="266" t="str">
        <f>'[2]page 1'!$B$335</f>
        <v>ILUMINACAO EXTERNA</v>
      </c>
      <c r="D280" s="264"/>
      <c r="E280" s="264"/>
      <c r="F280" s="264"/>
      <c r="G280" s="265"/>
      <c r="H280" s="166"/>
      <c r="I280" s="178"/>
      <c r="J280" s="179">
        <f t="shared" si="26"/>
        <v>0</v>
      </c>
      <c r="K280" s="180"/>
      <c r="L280" s="181"/>
      <c r="N280" s="189"/>
    </row>
    <row r="281" spans="2:14" s="141" customFormat="1" ht="9.4499999999999993" customHeight="1">
      <c r="B281" s="149" t="str">
        <f>Plan1!A336</f>
        <v>09.11.035</v>
      </c>
      <c r="C281" s="252" t="str">
        <f>'[2]page 1'!$B$336</f>
        <v>IL-06 LUZ DE OBSTACULO COM LAMPADA DE 60W</v>
      </c>
      <c r="D281" s="253"/>
      <c r="E281" s="253"/>
      <c r="F281" s="253"/>
      <c r="G281" s="254"/>
      <c r="H281" s="166" t="s">
        <v>11</v>
      </c>
      <c r="I281" s="178">
        <v>1</v>
      </c>
      <c r="J281" s="179">
        <f t="shared" si="26"/>
        <v>277.81204224809193</v>
      </c>
      <c r="K281" s="180">
        <f t="shared" si="27"/>
        <v>277.81204224809193</v>
      </c>
      <c r="L281" s="181">
        <v>360.35</v>
      </c>
      <c r="N281" s="189"/>
    </row>
    <row r="282" spans="2:14" s="141" customFormat="1" ht="9.4499999999999993" customHeight="1">
      <c r="B282" s="149"/>
      <c r="C282" s="258"/>
      <c r="D282" s="259"/>
      <c r="E282" s="259"/>
      <c r="F282" s="259"/>
      <c r="G282" s="260"/>
      <c r="H282" s="166"/>
      <c r="I282" s="178"/>
      <c r="J282" s="179">
        <f t="shared" si="26"/>
        <v>0</v>
      </c>
      <c r="K282" s="180"/>
      <c r="L282" s="181"/>
      <c r="N282" s="189"/>
    </row>
    <row r="283" spans="2:14" s="141" customFormat="1" ht="9.4499999999999993" customHeight="1">
      <c r="B283" s="191" t="str">
        <f>Plan1!A338</f>
        <v>09.13.000</v>
      </c>
      <c r="C283" s="267" t="str">
        <f>'[2]page 1'!$B$338</f>
        <v>PARA RAIOS</v>
      </c>
      <c r="D283" s="268"/>
      <c r="E283" s="268"/>
      <c r="F283" s="268"/>
      <c r="G283" s="269"/>
      <c r="H283" s="166"/>
      <c r="I283" s="178"/>
      <c r="J283" s="179">
        <f t="shared" si="26"/>
        <v>0</v>
      </c>
      <c r="K283" s="180"/>
      <c r="L283" s="181"/>
      <c r="N283" s="189"/>
    </row>
    <row r="284" spans="2:14" s="141" customFormat="1" ht="9.4499999999999993" customHeight="1">
      <c r="B284" s="149" t="s">
        <v>103</v>
      </c>
      <c r="C284" s="258" t="s">
        <v>104</v>
      </c>
      <c r="D284" s="259"/>
      <c r="E284" s="259"/>
      <c r="F284" s="259"/>
      <c r="G284" s="260"/>
      <c r="H284" s="166" t="s">
        <v>25</v>
      </c>
      <c r="I284" s="178">
        <v>209</v>
      </c>
      <c r="J284" s="179">
        <f t="shared" si="26"/>
        <v>36.866856834476913</v>
      </c>
      <c r="K284" s="180">
        <f t="shared" si="27"/>
        <v>7705.1730784056745</v>
      </c>
      <c r="L284" s="181">
        <v>47.82</v>
      </c>
      <c r="N284" s="189"/>
    </row>
    <row r="285" spans="2:14" s="141" customFormat="1" ht="9.4499999999999993" customHeight="1">
      <c r="B285" s="149" t="s">
        <v>105</v>
      </c>
      <c r="C285" s="252" t="s">
        <v>106</v>
      </c>
      <c r="D285" s="253"/>
      <c r="E285" s="253"/>
      <c r="F285" s="253"/>
      <c r="G285" s="254"/>
      <c r="H285" s="166" t="s">
        <v>25</v>
      </c>
      <c r="I285" s="178">
        <v>34</v>
      </c>
      <c r="J285" s="179">
        <f t="shared" si="26"/>
        <v>26.728856680286796</v>
      </c>
      <c r="K285" s="180">
        <f t="shared" si="27"/>
        <v>908.7811271297511</v>
      </c>
      <c r="L285" s="181">
        <v>34.67</v>
      </c>
      <c r="N285" s="189"/>
    </row>
    <row r="286" spans="2:14" s="141" customFormat="1" ht="9.4499999999999993" customHeight="1">
      <c r="B286" s="149" t="s">
        <v>107</v>
      </c>
      <c r="C286" s="258" t="s">
        <v>108</v>
      </c>
      <c r="D286" s="259"/>
      <c r="E286" s="259"/>
      <c r="F286" s="259"/>
      <c r="G286" s="260"/>
      <c r="H286" s="166" t="s">
        <v>25</v>
      </c>
      <c r="I286" s="178">
        <v>14</v>
      </c>
      <c r="J286" s="179">
        <f t="shared" si="26"/>
        <v>29.272993601110169</v>
      </c>
      <c r="K286" s="180">
        <f t="shared" si="27"/>
        <v>409.82191041554239</v>
      </c>
      <c r="L286" s="181">
        <v>37.97</v>
      </c>
      <c r="N286" s="189"/>
    </row>
    <row r="287" spans="2:14" s="141" customFormat="1" ht="9.4499999999999993" customHeight="1">
      <c r="B287" s="149" t="s">
        <v>109</v>
      </c>
      <c r="C287" s="252" t="s">
        <v>110</v>
      </c>
      <c r="D287" s="253"/>
      <c r="E287" s="253"/>
      <c r="F287" s="253"/>
      <c r="G287" s="254"/>
      <c r="H287" s="166" t="s">
        <v>25</v>
      </c>
      <c r="I287" s="178">
        <v>140</v>
      </c>
      <c r="J287" s="179">
        <f t="shared" si="26"/>
        <v>32.395343458484312</v>
      </c>
      <c r="K287" s="180">
        <f t="shared" si="27"/>
        <v>4535.3480841878036</v>
      </c>
      <c r="L287" s="181">
        <v>42.02</v>
      </c>
      <c r="N287" s="189"/>
    </row>
    <row r="288" spans="2:14" s="141" customFormat="1" ht="9.4499999999999993" customHeight="1">
      <c r="B288" s="149" t="str">
        <f>Plan1!A343</f>
        <v>09.13.027</v>
      </c>
      <c r="C288" s="258" t="s">
        <v>111</v>
      </c>
      <c r="D288" s="259"/>
      <c r="E288" s="259"/>
      <c r="F288" s="259"/>
      <c r="G288" s="260"/>
      <c r="H288" s="166" t="s">
        <v>11</v>
      </c>
      <c r="I288" s="178">
        <v>10</v>
      </c>
      <c r="J288" s="179">
        <f t="shared" si="26"/>
        <v>162.95582453164752</v>
      </c>
      <c r="K288" s="180">
        <f t="shared" si="27"/>
        <v>1629.5582453164752</v>
      </c>
      <c r="L288" s="181">
        <v>211.37</v>
      </c>
      <c r="N288" s="189"/>
    </row>
    <row r="289" spans="2:14" s="141" customFormat="1" ht="9.4499999999999993" customHeight="1">
      <c r="B289" s="149" t="str">
        <f>Plan1!A344</f>
        <v>09.13.033</v>
      </c>
      <c r="C289" s="252" t="str">
        <f>'[2]page 1'!$B$344</f>
        <v>CONEXAO EXOTERMICA CABO/HASTE</v>
      </c>
      <c r="D289" s="253"/>
      <c r="E289" s="253"/>
      <c r="F289" s="253"/>
      <c r="G289" s="254"/>
      <c r="H289" s="166" t="s">
        <v>11</v>
      </c>
      <c r="I289" s="178">
        <v>10</v>
      </c>
      <c r="J289" s="179">
        <f t="shared" si="26"/>
        <v>54.14385937861384</v>
      </c>
      <c r="K289" s="180">
        <f t="shared" si="27"/>
        <v>541.43859378613843</v>
      </c>
      <c r="L289" s="181">
        <v>70.23</v>
      </c>
      <c r="N289" s="189"/>
    </row>
    <row r="290" spans="2:14" s="141" customFormat="1" ht="9.4499999999999993" customHeight="1">
      <c r="B290" s="149" t="str">
        <f>Plan1!A345</f>
        <v>09.13.034</v>
      </c>
      <c r="C290" s="252" t="str">
        <f>'[2]page 1'!$B$345</f>
        <v>CONEXAO EXOTERMICA EM ESTRUTURA METALICA</v>
      </c>
      <c r="D290" s="253"/>
      <c r="E290" s="253"/>
      <c r="F290" s="253"/>
      <c r="G290" s="254"/>
      <c r="H290" s="166" t="s">
        <v>11</v>
      </c>
      <c r="I290" s="178">
        <v>28</v>
      </c>
      <c r="J290" s="179">
        <f t="shared" si="26"/>
        <v>38.855909336211553</v>
      </c>
      <c r="K290" s="180">
        <f t="shared" si="27"/>
        <v>1087.9654614139235</v>
      </c>
      <c r="L290" s="181">
        <v>50.4</v>
      </c>
      <c r="N290" s="189"/>
    </row>
    <row r="291" spans="2:14" s="141" customFormat="1" ht="9.4499999999999993" customHeight="1">
      <c r="B291" s="149"/>
      <c r="C291" s="252"/>
      <c r="D291" s="253"/>
      <c r="E291" s="253"/>
      <c r="F291" s="253"/>
      <c r="G291" s="254"/>
      <c r="H291" s="166"/>
      <c r="I291" s="178"/>
      <c r="J291" s="182"/>
      <c r="K291" s="180"/>
      <c r="L291" s="181"/>
      <c r="N291" s="189"/>
    </row>
    <row r="292" spans="2:14" s="141" customFormat="1" ht="9.4499999999999993" customHeight="1">
      <c r="B292" s="214" t="s">
        <v>112</v>
      </c>
      <c r="C292" s="249" t="str">
        <f>'[2]page 1'!$B$347</f>
        <v>IMPERMEABILIZACOES / JUNTAS DE DILATACAO</v>
      </c>
      <c r="D292" s="250"/>
      <c r="E292" s="250"/>
      <c r="F292" s="250"/>
      <c r="G292" s="251"/>
      <c r="H292" s="215"/>
      <c r="I292" s="204"/>
      <c r="J292" s="182"/>
      <c r="K292" s="177"/>
      <c r="L292" s="181"/>
      <c r="N292" s="189"/>
    </row>
    <row r="293" spans="2:14" s="141" customFormat="1" ht="9.4499999999999993" customHeight="1">
      <c r="B293" s="193" t="str">
        <f>Plan1!A348</f>
        <v>11.02.000</v>
      </c>
      <c r="C293" s="267" t="str">
        <f>'[2]page 1'!$B$348</f>
        <v>IMPERMEABILIZACOES: LAJES, CALHAS, MARQUISES</v>
      </c>
      <c r="D293" s="268"/>
      <c r="E293" s="268"/>
      <c r="F293" s="268"/>
      <c r="G293" s="269"/>
      <c r="H293" s="211"/>
      <c r="I293" s="178"/>
      <c r="J293" s="182"/>
      <c r="K293" s="180"/>
      <c r="L293" s="181"/>
      <c r="N293" s="189"/>
    </row>
    <row r="294" spans="2:14" s="141" customFormat="1" ht="9.4499999999999993" customHeight="1">
      <c r="B294" s="194" t="str">
        <f>Plan1!A349</f>
        <v>11.02.026</v>
      </c>
      <c r="C294" s="252" t="str">
        <f>'[2]page 1'!$B$349</f>
        <v>IMPERM C/ EMULSAO ACRILICA ESTRUT C/ VEU DE POLIESTER-6</v>
      </c>
      <c r="D294" s="253"/>
      <c r="E294" s="253"/>
      <c r="F294" s="253"/>
      <c r="G294" s="254"/>
      <c r="H294" s="211" t="s">
        <v>17</v>
      </c>
      <c r="I294" s="178">
        <v>150.47999999999999</v>
      </c>
      <c r="J294" s="179">
        <f t="shared" ref="J294" si="28">SUM(L294/1.2971)</f>
        <v>47.19759463418395</v>
      </c>
      <c r="K294" s="180">
        <f t="shared" si="27"/>
        <v>7102.2940405520003</v>
      </c>
      <c r="L294" s="181">
        <v>61.22</v>
      </c>
      <c r="N294" s="189"/>
    </row>
    <row r="295" spans="2:14" s="141" customFormat="1" ht="9.4499999999999993" customHeight="1">
      <c r="B295" s="149"/>
      <c r="C295" s="252"/>
      <c r="D295" s="253"/>
      <c r="E295" s="253"/>
      <c r="F295" s="253"/>
      <c r="G295" s="254"/>
      <c r="H295" s="166"/>
      <c r="I295" s="178"/>
      <c r="J295" s="182"/>
      <c r="K295" s="180"/>
      <c r="L295" s="181"/>
      <c r="N295" s="189"/>
    </row>
    <row r="296" spans="2:14" s="141" customFormat="1" ht="9.4499999999999993" customHeight="1">
      <c r="B296" s="194" t="str">
        <f>Plan1!A355</f>
        <v>11.04.000</v>
      </c>
      <c r="C296" s="267" t="str">
        <f>'[2]page 1'!$B$355</f>
        <v>JUNTAS DE DILATACAO</v>
      </c>
      <c r="D296" s="268"/>
      <c r="E296" s="268"/>
      <c r="F296" s="268"/>
      <c r="G296" s="269"/>
      <c r="H296" s="211"/>
      <c r="I296" s="178"/>
      <c r="J296" s="182"/>
      <c r="K296" s="180"/>
      <c r="L296" s="181"/>
      <c r="N296" s="189"/>
    </row>
    <row r="297" spans="2:14" s="141" customFormat="1" ht="9.4499999999999993" customHeight="1">
      <c r="B297" s="194" t="str">
        <f>Plan1!A356</f>
        <v>11.04.004</v>
      </c>
      <c r="C297" s="252" t="str">
        <f>'[2]page 1'!$B$356</f>
        <v>JUNTAS DE DILATACAO/MASTIQUE ELASTICO OU POLIURETANO</v>
      </c>
      <c r="D297" s="253"/>
      <c r="E297" s="253"/>
      <c r="F297" s="253"/>
      <c r="G297" s="254"/>
      <c r="H297" s="211" t="s">
        <v>113</v>
      </c>
      <c r="I297" s="178">
        <v>35720</v>
      </c>
      <c r="J297" s="179">
        <f t="shared" ref="J297:J298" si="29">SUM(L297/1.2971)</f>
        <v>0.16189962223421478</v>
      </c>
      <c r="K297" s="180">
        <f t="shared" si="27"/>
        <v>5783.0545062061519</v>
      </c>
      <c r="L297" s="181">
        <v>0.21</v>
      </c>
      <c r="N297" s="189"/>
    </row>
    <row r="298" spans="2:14" s="141" customFormat="1" ht="9.4499999999999993" customHeight="1">
      <c r="B298" s="194" t="str">
        <f>Plan1!A357</f>
        <v>11.04.022</v>
      </c>
      <c r="C298" s="252" t="str">
        <f>'[2]page 1'!$B$357</f>
        <v>JUNTA ELASTICA ESTRUTURAL NEOPRENE (REF 2027M)</v>
      </c>
      <c r="D298" s="253"/>
      <c r="E298" s="253"/>
      <c r="F298" s="253"/>
      <c r="G298" s="254"/>
      <c r="H298" s="211" t="s">
        <v>25</v>
      </c>
      <c r="I298" s="178">
        <v>61.2</v>
      </c>
      <c r="J298" s="179">
        <f t="shared" si="29"/>
        <v>147.99938323953435</v>
      </c>
      <c r="K298" s="180">
        <f t="shared" si="27"/>
        <v>9057.5622542595029</v>
      </c>
      <c r="L298" s="181">
        <v>191.97</v>
      </c>
      <c r="N298" s="189"/>
    </row>
    <row r="299" spans="2:14" s="141" customFormat="1" ht="9.4499999999999993" customHeight="1">
      <c r="B299" s="194"/>
      <c r="C299" s="252"/>
      <c r="D299" s="253"/>
      <c r="E299" s="253"/>
      <c r="F299" s="253"/>
      <c r="G299" s="254"/>
      <c r="H299" s="211"/>
      <c r="I299" s="178"/>
      <c r="J299" s="182"/>
      <c r="K299" s="207"/>
      <c r="L299" s="181"/>
      <c r="N299" s="189"/>
    </row>
    <row r="300" spans="2:14" s="141" customFormat="1" ht="9.4499999999999993" customHeight="1">
      <c r="B300" s="214" t="s">
        <v>114</v>
      </c>
      <c r="C300" s="249" t="str">
        <f>'[2]page 1'!$B$364</f>
        <v>REVESTIMENTO DE PAREDES INTERNAS</v>
      </c>
      <c r="D300" s="250"/>
      <c r="E300" s="250"/>
      <c r="F300" s="250"/>
      <c r="G300" s="251"/>
      <c r="H300" s="215"/>
      <c r="I300" s="204"/>
      <c r="J300" s="182"/>
      <c r="K300" s="177"/>
      <c r="L300" s="181"/>
      <c r="N300" s="189"/>
    </row>
    <row r="301" spans="2:14" s="141" customFormat="1" ht="9.4499999999999993" customHeight="1">
      <c r="B301" s="149" t="s">
        <v>115</v>
      </c>
      <c r="C301" s="252" t="s">
        <v>116</v>
      </c>
      <c r="D301" s="253"/>
      <c r="E301" s="253"/>
      <c r="F301" s="253"/>
      <c r="G301" s="254"/>
      <c r="H301" s="166" t="s">
        <v>17</v>
      </c>
      <c r="I301" s="178">
        <v>281.49</v>
      </c>
      <c r="J301" s="179">
        <f t="shared" ref="J301:J305" si="30">SUM(L301/1.2971)</f>
        <v>9.8990054737491331</v>
      </c>
      <c r="K301" s="180">
        <f t="shared" si="27"/>
        <v>2786.4710508056437</v>
      </c>
      <c r="L301" s="181">
        <v>12.84</v>
      </c>
      <c r="N301" s="189"/>
    </row>
    <row r="302" spans="2:14" s="141" customFormat="1" ht="9.4499999999999993" customHeight="1">
      <c r="B302" s="149" t="str">
        <f>Plan1!A366</f>
        <v>12.02.005</v>
      </c>
      <c r="C302" s="252" t="str">
        <f>'[2]page 1'!$B$366</f>
        <v>EMBOCO</v>
      </c>
      <c r="D302" s="253"/>
      <c r="E302" s="253"/>
      <c r="F302" s="253"/>
      <c r="G302" s="254"/>
      <c r="H302" s="166" t="s">
        <v>17</v>
      </c>
      <c r="I302" s="178">
        <v>281.49</v>
      </c>
      <c r="J302" s="179">
        <f t="shared" si="30"/>
        <v>27.630868861305995</v>
      </c>
      <c r="K302" s="180">
        <f t="shared" si="27"/>
        <v>7777.8132757690246</v>
      </c>
      <c r="L302" s="181">
        <v>35.840000000000003</v>
      </c>
      <c r="N302" s="189"/>
    </row>
    <row r="303" spans="2:14" s="141" customFormat="1" ht="9.4499999999999993" customHeight="1">
      <c r="B303" s="149" t="str">
        <f>Plan1!A367</f>
        <v>12.02.009</v>
      </c>
      <c r="C303" s="252" t="str">
        <f>'[2]page 1'!$B$367</f>
        <v>REVESTIMENTO COM GESSO</v>
      </c>
      <c r="D303" s="253"/>
      <c r="E303" s="253"/>
      <c r="F303" s="253"/>
      <c r="G303" s="254"/>
      <c r="H303" s="166" t="s">
        <v>17</v>
      </c>
      <c r="I303" s="178">
        <v>1834.57</v>
      </c>
      <c r="J303" s="179">
        <f t="shared" si="30"/>
        <v>17.115102921902707</v>
      </c>
      <c r="K303" s="180">
        <f t="shared" si="27"/>
        <v>31398.854367435048</v>
      </c>
      <c r="L303" s="181">
        <v>22.2</v>
      </c>
      <c r="N303" s="189"/>
    </row>
    <row r="304" spans="2:14" s="141" customFormat="1" ht="9.4499999999999993" customHeight="1">
      <c r="B304" s="149" t="s">
        <v>117</v>
      </c>
      <c r="C304" s="252" t="s">
        <v>118</v>
      </c>
      <c r="D304" s="253"/>
      <c r="E304" s="253"/>
      <c r="F304" s="253"/>
      <c r="G304" s="254"/>
      <c r="H304" s="166" t="s">
        <v>17</v>
      </c>
      <c r="I304" s="178">
        <v>281.49</v>
      </c>
      <c r="J304" s="179">
        <f t="shared" si="30"/>
        <v>48.199830390871952</v>
      </c>
      <c r="K304" s="180">
        <f t="shared" si="27"/>
        <v>13567.770256726546</v>
      </c>
      <c r="L304" s="181">
        <v>62.52</v>
      </c>
      <c r="N304" s="189"/>
    </row>
    <row r="305" spans="2:14" s="141" customFormat="1" ht="9.4499999999999993" customHeight="1">
      <c r="B305" s="149" t="s">
        <v>119</v>
      </c>
      <c r="C305" s="252" t="s">
        <v>120</v>
      </c>
      <c r="D305" s="253"/>
      <c r="E305" s="253"/>
      <c r="F305" s="253"/>
      <c r="G305" s="254"/>
      <c r="H305" s="166" t="s">
        <v>25</v>
      </c>
      <c r="I305" s="178">
        <v>4.2</v>
      </c>
      <c r="J305" s="179">
        <f t="shared" si="30"/>
        <v>8.0178860535039718</v>
      </c>
      <c r="K305" s="180">
        <f t="shared" si="27"/>
        <v>33.675121424716686</v>
      </c>
      <c r="L305" s="181">
        <v>10.4</v>
      </c>
      <c r="N305" s="189"/>
    </row>
    <row r="306" spans="2:14" s="141" customFormat="1" ht="9.4499999999999993" customHeight="1">
      <c r="B306" s="149"/>
      <c r="C306" s="252"/>
      <c r="D306" s="253"/>
      <c r="E306" s="253"/>
      <c r="F306" s="253"/>
      <c r="G306" s="254"/>
      <c r="H306" s="166"/>
      <c r="I306" s="178"/>
      <c r="J306" s="182"/>
      <c r="K306" s="180"/>
      <c r="L306" s="181"/>
      <c r="N306" s="189"/>
    </row>
    <row r="307" spans="2:14" s="141" customFormat="1" ht="9.4499999999999993" customHeight="1">
      <c r="B307" s="191" t="str">
        <f>Plan1!A371</f>
        <v>12.04.000</v>
      </c>
      <c r="C307" s="267" t="str">
        <f>'[2]page 1'!$B$371</f>
        <v>REVESTIMENTO DE PAREDES EXTERNAS</v>
      </c>
      <c r="D307" s="268"/>
      <c r="E307" s="268"/>
      <c r="F307" s="268"/>
      <c r="G307" s="269"/>
      <c r="H307" s="166"/>
      <c r="I307" s="178"/>
      <c r="J307" s="182"/>
      <c r="K307" s="180"/>
      <c r="L307" s="181"/>
      <c r="N307" s="189"/>
    </row>
    <row r="308" spans="2:14" s="141" customFormat="1" ht="9.4499999999999993" customHeight="1">
      <c r="B308" s="149" t="s">
        <v>121</v>
      </c>
      <c r="C308" s="252" t="s">
        <v>122</v>
      </c>
      <c r="D308" s="253"/>
      <c r="E308" s="253"/>
      <c r="F308" s="253"/>
      <c r="G308" s="254"/>
      <c r="H308" s="166" t="s">
        <v>17</v>
      </c>
      <c r="I308" s="178">
        <v>61.34</v>
      </c>
      <c r="J308" s="179">
        <f t="shared" ref="J308:J310" si="31">SUM(L308/1.2971)</f>
        <v>5.3272685220877349</v>
      </c>
      <c r="K308" s="180">
        <f t="shared" si="27"/>
        <v>326.77465114486171</v>
      </c>
      <c r="L308" s="181">
        <v>6.91</v>
      </c>
      <c r="N308" s="189"/>
    </row>
    <row r="309" spans="2:14" s="141" customFormat="1" ht="9.4499999999999993" customHeight="1">
      <c r="B309" s="149" t="str">
        <f>Plan1!A373</f>
        <v>12.04.005</v>
      </c>
      <c r="C309" s="252" t="s">
        <v>123</v>
      </c>
      <c r="D309" s="253"/>
      <c r="E309" s="253"/>
      <c r="F309" s="253"/>
      <c r="G309" s="254"/>
      <c r="H309" s="166" t="s">
        <v>17</v>
      </c>
      <c r="I309" s="178">
        <v>61.34</v>
      </c>
      <c r="J309" s="179">
        <f t="shared" si="31"/>
        <v>27.630868861305995</v>
      </c>
      <c r="K309" s="180">
        <f t="shared" si="27"/>
        <v>1694.8774959525099</v>
      </c>
      <c r="L309" s="181">
        <v>35.840000000000003</v>
      </c>
      <c r="N309" s="189"/>
    </row>
    <row r="310" spans="2:14" s="141" customFormat="1" ht="9.4499999999999993" customHeight="1">
      <c r="B310" s="149" t="str">
        <f>Plan1!A374</f>
        <v>12.04.007</v>
      </c>
      <c r="C310" s="252" t="str">
        <f>'[2]page 1'!$B$374</f>
        <v>REBOCO</v>
      </c>
      <c r="D310" s="253"/>
      <c r="E310" s="253"/>
      <c r="F310" s="253"/>
      <c r="G310" s="254"/>
      <c r="H310" s="166" t="s">
        <v>17</v>
      </c>
      <c r="I310" s="178">
        <v>61.34</v>
      </c>
      <c r="J310" s="179">
        <f t="shared" si="31"/>
        <v>21.077788913730632</v>
      </c>
      <c r="K310" s="180">
        <f t="shared" si="27"/>
        <v>1292.911571968237</v>
      </c>
      <c r="L310" s="181">
        <v>27.34</v>
      </c>
      <c r="N310" s="189"/>
    </row>
    <row r="311" spans="2:14" s="141" customFormat="1" ht="9.4499999999999993" customHeight="1">
      <c r="B311" s="149"/>
      <c r="C311" s="252"/>
      <c r="D311" s="253"/>
      <c r="E311" s="253"/>
      <c r="F311" s="253"/>
      <c r="G311" s="254"/>
      <c r="H311" s="166"/>
      <c r="I311" s="178"/>
      <c r="J311" s="182"/>
      <c r="K311" s="180"/>
      <c r="L311" s="181"/>
      <c r="N311" s="189"/>
    </row>
    <row r="312" spans="2:14" s="141" customFormat="1" ht="9.4499999999999993" customHeight="1">
      <c r="B312" s="214" t="s">
        <v>124</v>
      </c>
      <c r="C312" s="249" t="str">
        <f>'[2]page 1'!$B$376</f>
        <v>PISOS INTERNOS / RODAPES / PEITORIS</v>
      </c>
      <c r="D312" s="250"/>
      <c r="E312" s="250"/>
      <c r="F312" s="250"/>
      <c r="G312" s="251"/>
      <c r="H312" s="215"/>
      <c r="I312" s="204"/>
      <c r="J312" s="182"/>
      <c r="K312" s="177"/>
      <c r="L312" s="181"/>
      <c r="N312" s="189"/>
    </row>
    <row r="313" spans="2:14" s="141" customFormat="1" ht="9.4499999999999993" customHeight="1">
      <c r="B313" s="212"/>
      <c r="C313" s="261" t="str">
        <f>'[2]page 1'!$B$383</f>
        <v>DESCRIÇÃO DOS SERVIÇOS</v>
      </c>
      <c r="D313" s="262"/>
      <c r="E313" s="262"/>
      <c r="F313" s="262"/>
      <c r="G313" s="263"/>
      <c r="H313" s="213"/>
      <c r="I313" s="205"/>
      <c r="J313" s="182"/>
      <c r="K313" s="180"/>
      <c r="L313" s="181"/>
      <c r="N313" s="189"/>
    </row>
    <row r="314" spans="2:14" s="141" customFormat="1" ht="9.4499999999999993" customHeight="1">
      <c r="B314" s="191" t="str">
        <f>Plan1!A386</f>
        <v>13.02.000</v>
      </c>
      <c r="C314" s="266" t="str">
        <f>'[2]page 1'!$B$386</f>
        <v>REVESTIMENTO DE PISOS</v>
      </c>
      <c r="D314" s="264"/>
      <c r="E314" s="264"/>
      <c r="F314" s="264"/>
      <c r="G314" s="265"/>
      <c r="H314" s="166"/>
      <c r="I314" s="178"/>
      <c r="J314" s="182"/>
      <c r="K314" s="180"/>
      <c r="L314" s="181"/>
      <c r="N314" s="189"/>
    </row>
    <row r="315" spans="2:14" s="141" customFormat="1" ht="9.4499999999999993" customHeight="1">
      <c r="B315" s="149" t="str">
        <f>Plan1!A387</f>
        <v>13.02.005</v>
      </c>
      <c r="C315" s="252" t="str">
        <f>'[2]page 1'!$B$387</f>
        <v>CIMENTADO DESEMPENADO ALISADO E=3,50CM INCL ARG REG</v>
      </c>
      <c r="D315" s="253"/>
      <c r="E315" s="253"/>
      <c r="F315" s="253"/>
      <c r="G315" s="254"/>
      <c r="H315" s="166" t="s">
        <v>17</v>
      </c>
      <c r="I315" s="178">
        <v>7.77</v>
      </c>
      <c r="J315" s="179">
        <f t="shared" ref="J315:J319" si="32">SUM(L315/1.2971)</f>
        <v>47.59077943103847</v>
      </c>
      <c r="K315" s="180">
        <f t="shared" ref="K315:K318" si="33">J315*I315</f>
        <v>369.7803561791689</v>
      </c>
      <c r="L315" s="181">
        <v>61.73</v>
      </c>
      <c r="N315" s="189"/>
    </row>
    <row r="316" spans="2:14" s="141" customFormat="1" ht="9.4499999999999993" customHeight="1">
      <c r="B316" s="149" t="str">
        <f>Plan1!A388</f>
        <v>13.02.019</v>
      </c>
      <c r="C316" s="252" t="str">
        <f>'[2]page 1'!$B$388</f>
        <v>LADRILHO HIDRAULICO 25X25 E=2CM - PISO TATIL DE ALERTA</v>
      </c>
      <c r="D316" s="253"/>
      <c r="E316" s="253"/>
      <c r="F316" s="253"/>
      <c r="G316" s="254"/>
      <c r="H316" s="166" t="s">
        <v>17</v>
      </c>
      <c r="I316" s="178">
        <v>8.76</v>
      </c>
      <c r="J316" s="179">
        <f t="shared" si="32"/>
        <v>101.29519697787372</v>
      </c>
      <c r="K316" s="180">
        <f t="shared" si="33"/>
        <v>887.34592552617369</v>
      </c>
      <c r="L316" s="181">
        <v>131.38999999999999</v>
      </c>
      <c r="N316" s="189"/>
    </row>
    <row r="317" spans="2:14" s="141" customFormat="1" ht="9.4499999999999993" customHeight="1">
      <c r="B317" s="149" t="s">
        <v>125</v>
      </c>
      <c r="C317" s="258" t="s">
        <v>126</v>
      </c>
      <c r="D317" s="259"/>
      <c r="E317" s="259"/>
      <c r="F317" s="259"/>
      <c r="G317" s="260"/>
      <c r="H317" s="166" t="s">
        <v>17</v>
      </c>
      <c r="I317" s="178">
        <v>99.52</v>
      </c>
      <c r="J317" s="179">
        <f t="shared" si="32"/>
        <v>52.378382545678825</v>
      </c>
      <c r="K317" s="180">
        <f t="shared" si="33"/>
        <v>5212.6966309459567</v>
      </c>
      <c r="L317" s="181">
        <v>67.94</v>
      </c>
      <c r="N317" s="189"/>
    </row>
    <row r="318" spans="2:14" s="141" customFormat="1" ht="9.4499999999999993" customHeight="1">
      <c r="B318" s="149" t="str">
        <f>Plan1!A390</f>
        <v>13.02.032</v>
      </c>
      <c r="C318" s="258" t="str">
        <f>'[2]page 1'!$B$390</f>
        <v>FAIXA ANTIDERRAPANTE A BASE DE RES.E AREIA QUARTZOSA</v>
      </c>
      <c r="D318" s="259"/>
      <c r="E318" s="259"/>
      <c r="F318" s="259"/>
      <c r="G318" s="260"/>
      <c r="H318" s="166" t="s">
        <v>25</v>
      </c>
      <c r="I318" s="178">
        <v>301.5</v>
      </c>
      <c r="J318" s="179">
        <f t="shared" si="32"/>
        <v>12.46627091203454</v>
      </c>
      <c r="K318" s="180">
        <f t="shared" si="33"/>
        <v>3758.5806799784136</v>
      </c>
      <c r="L318" s="181">
        <v>16.170000000000002</v>
      </c>
      <c r="N318" s="189"/>
    </row>
    <row r="319" spans="2:14" s="141" customFormat="1" ht="9.4499999999999993" customHeight="1">
      <c r="B319" s="149"/>
      <c r="C319" s="267" t="s">
        <v>127</v>
      </c>
      <c r="D319" s="268"/>
      <c r="E319" s="268"/>
      <c r="F319" s="268"/>
      <c r="G319" s="269"/>
      <c r="H319" s="166"/>
      <c r="I319" s="178"/>
      <c r="J319" s="179">
        <f t="shared" si="32"/>
        <v>0</v>
      </c>
      <c r="K319" s="180"/>
      <c r="L319" s="181"/>
      <c r="N319" s="189"/>
    </row>
    <row r="320" spans="2:14" s="141" customFormat="1" ht="9.4499999999999993" customHeight="1">
      <c r="B320" s="149"/>
      <c r="C320" s="196"/>
      <c r="D320" s="197"/>
      <c r="E320" s="197"/>
      <c r="F320" s="197"/>
      <c r="G320" s="201"/>
      <c r="H320" s="166"/>
      <c r="I320" s="178"/>
      <c r="J320" s="179"/>
      <c r="K320" s="180"/>
      <c r="L320" s="181"/>
      <c r="N320" s="189"/>
    </row>
    <row r="321" spans="2:14" s="141" customFormat="1" ht="9.4499999999999993" customHeight="1">
      <c r="B321" s="149" t="s">
        <v>128</v>
      </c>
      <c r="C321" s="252" t="s">
        <v>129</v>
      </c>
      <c r="D321" s="253"/>
      <c r="E321" s="253"/>
      <c r="F321" s="253"/>
      <c r="G321" s="254"/>
      <c r="H321" s="166" t="s">
        <v>17</v>
      </c>
      <c r="I321" s="178">
        <v>1742.87</v>
      </c>
      <c r="J321" s="179">
        <f>SUM(L321/1.2971)</f>
        <v>25.233212551075475</v>
      </c>
      <c r="K321" s="180">
        <f t="shared" ref="K321:K326" si="34">J321*I321</f>
        <v>43978.209158892911</v>
      </c>
      <c r="L321" s="181">
        <v>32.729999999999997</v>
      </c>
      <c r="N321" s="189"/>
    </row>
    <row r="322" spans="2:14" s="141" customFormat="1" ht="9.4499999999999993" customHeight="1">
      <c r="B322" s="149" t="s">
        <v>130</v>
      </c>
      <c r="C322" s="252" t="s">
        <v>131</v>
      </c>
      <c r="D322" s="253"/>
      <c r="E322" s="253"/>
      <c r="F322" s="253"/>
      <c r="G322" s="254"/>
      <c r="H322" s="166" t="s">
        <v>25</v>
      </c>
      <c r="I322" s="178">
        <v>966.5</v>
      </c>
      <c r="J322" s="179">
        <f t="shared" ref="J322:J329" si="35">SUM(L322/1.2971)</f>
        <v>3.2071544214015884</v>
      </c>
      <c r="K322" s="180">
        <f t="shared" si="34"/>
        <v>3099.7147482846353</v>
      </c>
      <c r="L322" s="181">
        <v>4.16</v>
      </c>
      <c r="N322" s="189"/>
    </row>
    <row r="323" spans="2:14" s="141" customFormat="1" ht="9.4499999999999993" customHeight="1">
      <c r="B323" s="149" t="s">
        <v>132</v>
      </c>
      <c r="C323" s="252" t="s">
        <v>133</v>
      </c>
      <c r="D323" s="253"/>
      <c r="E323" s="253"/>
      <c r="F323" s="253"/>
      <c r="G323" s="254"/>
      <c r="H323" s="166" t="s">
        <v>17</v>
      </c>
      <c r="I323" s="178">
        <v>281.49</v>
      </c>
      <c r="J323" s="179">
        <f t="shared" si="35"/>
        <v>13.514763703646597</v>
      </c>
      <c r="K323" s="180">
        <f t="shared" si="34"/>
        <v>3804.2708349394807</v>
      </c>
      <c r="L323" s="181">
        <v>17.53</v>
      </c>
      <c r="N323" s="189"/>
    </row>
    <row r="324" spans="2:14" s="141" customFormat="1" ht="9.4499999999999993" customHeight="1">
      <c r="B324" s="149">
        <v>10106</v>
      </c>
      <c r="C324" s="252" t="s">
        <v>134</v>
      </c>
      <c r="D324" s="253"/>
      <c r="E324" s="253"/>
      <c r="F324" s="253"/>
      <c r="G324" s="254"/>
      <c r="H324" s="166" t="s">
        <v>135</v>
      </c>
      <c r="I324" s="178">
        <v>27.2</v>
      </c>
      <c r="J324" s="179">
        <v>24.87</v>
      </c>
      <c r="K324" s="180">
        <f t="shared" si="34"/>
        <v>676.46400000000006</v>
      </c>
      <c r="L324" s="181"/>
      <c r="N324" s="189"/>
    </row>
    <row r="325" spans="2:14" s="141" customFormat="1" ht="9.4499999999999993" customHeight="1">
      <c r="B325" s="149" t="s">
        <v>136</v>
      </c>
      <c r="C325" s="252" t="s">
        <v>137</v>
      </c>
      <c r="D325" s="253"/>
      <c r="E325" s="253"/>
      <c r="F325" s="253"/>
      <c r="G325" s="254"/>
      <c r="H325" s="166"/>
      <c r="I325" s="178"/>
      <c r="J325" s="179"/>
      <c r="K325" s="180">
        <f t="shared" si="34"/>
        <v>0</v>
      </c>
      <c r="L325" s="181"/>
      <c r="N325" s="189"/>
    </row>
    <row r="326" spans="2:14" s="141" customFormat="1" ht="9.4499999999999993" customHeight="1">
      <c r="B326" s="149">
        <v>10110</v>
      </c>
      <c r="C326" s="252" t="s">
        <v>138</v>
      </c>
      <c r="D326" s="253"/>
      <c r="E326" s="253"/>
      <c r="F326" s="253"/>
      <c r="G326" s="254"/>
      <c r="H326" s="166" t="s">
        <v>139</v>
      </c>
      <c r="I326" s="178">
        <v>544</v>
      </c>
      <c r="J326" s="179">
        <v>1.02</v>
      </c>
      <c r="K326" s="180">
        <f t="shared" si="34"/>
        <v>554.88</v>
      </c>
      <c r="L326" s="181"/>
      <c r="N326" s="189"/>
    </row>
    <row r="327" spans="2:14" s="141" customFormat="1" ht="9.4499999999999993" customHeight="1">
      <c r="B327" s="149" t="s">
        <v>136</v>
      </c>
      <c r="C327" s="252" t="s">
        <v>140</v>
      </c>
      <c r="D327" s="253"/>
      <c r="E327" s="253"/>
      <c r="F327" s="253"/>
      <c r="G327" s="254"/>
      <c r="H327" s="166"/>
      <c r="I327" s="178"/>
      <c r="J327" s="179">
        <f t="shared" si="35"/>
        <v>0</v>
      </c>
      <c r="K327" s="180"/>
      <c r="L327" s="181"/>
      <c r="N327" s="189"/>
    </row>
    <row r="328" spans="2:14" s="141" customFormat="1" ht="9.4499999999999993" customHeight="1">
      <c r="B328" s="216" t="str">
        <f>'[1]page 1'!$A$391</f>
        <v>13.02.034</v>
      </c>
      <c r="C328" s="273" t="str">
        <f>'[1]page 1'!$B$391</f>
        <v>GRANILITE CINZA / CIM. COMUM 8MM C/ POLIMENTO</v>
      </c>
      <c r="D328" s="274"/>
      <c r="E328" s="274"/>
      <c r="F328" s="274"/>
      <c r="G328" s="275"/>
      <c r="H328" s="217" t="s">
        <v>17</v>
      </c>
      <c r="I328" s="218">
        <v>1742.87</v>
      </c>
      <c r="J328" s="219">
        <f t="shared" si="35"/>
        <v>94.634183948808882</v>
      </c>
      <c r="K328" s="180">
        <f>J328*I328</f>
        <v>164935.08017886052</v>
      </c>
      <c r="L328" s="181">
        <v>122.75</v>
      </c>
      <c r="N328" s="189"/>
    </row>
    <row r="329" spans="2:14" s="141" customFormat="1" ht="9.4499999999999993" customHeight="1">
      <c r="B329" s="149" t="str">
        <f>'[1]page 1'!$A$392</f>
        <v>13.02.052</v>
      </c>
      <c r="C329" s="252" t="str">
        <f>'[1]page 1'!$B$392</f>
        <v>TRATAMENTO SELADOR PARA GRANILITE - BASE AGUA</v>
      </c>
      <c r="D329" s="253"/>
      <c r="E329" s="253"/>
      <c r="F329" s="253"/>
      <c r="G329" s="254"/>
      <c r="H329" s="166" t="s">
        <v>17</v>
      </c>
      <c r="I329" s="178">
        <v>1949.41</v>
      </c>
      <c r="J329" s="179">
        <f t="shared" si="35"/>
        <v>7.3702875645671124</v>
      </c>
      <c r="K329" s="180">
        <f>J329*I329</f>
        <v>14367.712281242775</v>
      </c>
      <c r="L329" s="181">
        <v>9.56</v>
      </c>
      <c r="N329" s="189"/>
    </row>
    <row r="330" spans="2:14" s="141" customFormat="1" ht="9.4499999999999993" customHeight="1">
      <c r="B330" s="149"/>
      <c r="C330" s="258"/>
      <c r="D330" s="259"/>
      <c r="E330" s="259"/>
      <c r="F330" s="259"/>
      <c r="G330" s="260"/>
      <c r="H330" s="166"/>
      <c r="I330" s="178"/>
      <c r="J330" s="179">
        <f t="shared" ref="J330:J366" si="36">SUM(L330/1.2971)</f>
        <v>0</v>
      </c>
      <c r="K330" s="180"/>
      <c r="L330" s="181"/>
      <c r="N330" s="189"/>
    </row>
    <row r="331" spans="2:14" s="141" customFormat="1" ht="9.4499999999999993" customHeight="1">
      <c r="B331" s="191" t="str">
        <f>'[1]page 1'!$A$394</f>
        <v>13.04.000</v>
      </c>
      <c r="C331" s="267" t="str">
        <f>'[2]page 1'!$B$394</f>
        <v>REVESTIMENTO DE DEGRAUS</v>
      </c>
      <c r="D331" s="268"/>
      <c r="E331" s="268"/>
      <c r="F331" s="268"/>
      <c r="G331" s="269"/>
      <c r="H331" s="166"/>
      <c r="I331" s="178"/>
      <c r="J331" s="179">
        <f t="shared" si="36"/>
        <v>0</v>
      </c>
      <c r="K331" s="180"/>
      <c r="L331" s="181"/>
      <c r="N331" s="189"/>
    </row>
    <row r="332" spans="2:14" s="141" customFormat="1" ht="9.4499999999999993" customHeight="1">
      <c r="B332" s="149" t="str">
        <f>'[1]page 1'!$A$395</f>
        <v>13.04.026</v>
      </c>
      <c r="C332" s="252" t="str">
        <f>'[2]page 1'!$B$395</f>
        <v>DEGRAUS DE GRANILITE MOLDADOS NO LOCAL</v>
      </c>
      <c r="D332" s="253"/>
      <c r="E332" s="253"/>
      <c r="F332" s="253"/>
      <c r="G332" s="254"/>
      <c r="H332" s="166" t="s">
        <v>25</v>
      </c>
      <c r="I332" s="178">
        <v>301.5</v>
      </c>
      <c r="J332" s="179">
        <f t="shared" si="36"/>
        <v>113.12157890679207</v>
      </c>
      <c r="K332" s="180">
        <f t="shared" ref="K332:K338" si="37">J332*I332</f>
        <v>34106.156040397807</v>
      </c>
      <c r="L332" s="181">
        <v>146.72999999999999</v>
      </c>
      <c r="N332" s="189"/>
    </row>
    <row r="333" spans="2:14" s="141" customFormat="1" ht="9.4499999999999993" customHeight="1">
      <c r="B333" s="191"/>
      <c r="C333" s="258"/>
      <c r="D333" s="259"/>
      <c r="E333" s="259"/>
      <c r="F333" s="259"/>
      <c r="G333" s="260"/>
      <c r="H333" s="166"/>
      <c r="I333" s="178"/>
      <c r="J333" s="179">
        <f t="shared" si="36"/>
        <v>0</v>
      </c>
      <c r="K333" s="180"/>
      <c r="L333" s="181"/>
      <c r="N333" s="189"/>
    </row>
    <row r="334" spans="2:14" s="141" customFormat="1" ht="9.4499999999999993" customHeight="1">
      <c r="B334" s="191" t="str">
        <f>'[1]page 1'!$A$397</f>
        <v>13.05.000</v>
      </c>
      <c r="C334" s="267" t="str">
        <f>'[2]page 1'!$B$397</f>
        <v>REVESTIMENTO DE RODAPES</v>
      </c>
      <c r="D334" s="268"/>
      <c r="E334" s="268"/>
      <c r="F334" s="268"/>
      <c r="G334" s="269"/>
      <c r="H334" s="166"/>
      <c r="I334" s="178"/>
      <c r="J334" s="179">
        <f t="shared" si="36"/>
        <v>0</v>
      </c>
      <c r="K334" s="180"/>
      <c r="L334" s="181"/>
      <c r="N334" s="189"/>
    </row>
    <row r="335" spans="2:14" s="141" customFormat="1" ht="9.4499999999999993" customHeight="1">
      <c r="B335" s="149" t="s">
        <v>141</v>
      </c>
      <c r="C335" s="258" t="s">
        <v>142</v>
      </c>
      <c r="D335" s="259"/>
      <c r="E335" s="259"/>
      <c r="F335" s="259"/>
      <c r="G335" s="260"/>
      <c r="H335" s="166" t="s">
        <v>25</v>
      </c>
      <c r="I335" s="178">
        <v>10.7</v>
      </c>
      <c r="J335" s="179">
        <f t="shared" si="36"/>
        <v>19.798010947498266</v>
      </c>
      <c r="K335" s="180">
        <f t="shared" si="37"/>
        <v>211.83871713823143</v>
      </c>
      <c r="L335" s="181">
        <v>25.68</v>
      </c>
      <c r="N335" s="189"/>
    </row>
    <row r="336" spans="2:14" s="141" customFormat="1" ht="9.4499999999999993" customHeight="1">
      <c r="B336" s="149" t="s">
        <v>143</v>
      </c>
      <c r="C336" s="252" t="s">
        <v>144</v>
      </c>
      <c r="D336" s="253"/>
      <c r="E336" s="253"/>
      <c r="F336" s="253"/>
      <c r="G336" s="254"/>
      <c r="H336" s="166" t="s">
        <v>25</v>
      </c>
      <c r="I336" s="178">
        <v>955.8</v>
      </c>
      <c r="J336" s="179">
        <f t="shared" si="36"/>
        <v>31.871097062678288</v>
      </c>
      <c r="K336" s="180">
        <f t="shared" si="37"/>
        <v>30462.394572507907</v>
      </c>
      <c r="L336" s="181">
        <v>41.34</v>
      </c>
      <c r="N336" s="189"/>
    </row>
    <row r="337" spans="2:14" s="141" customFormat="1" ht="9.4499999999999993" customHeight="1">
      <c r="B337" s="149" t="str">
        <f>'[1]page 1'!$A$400</f>
        <v>13.05.025</v>
      </c>
      <c r="C337" s="252" t="s">
        <v>145</v>
      </c>
      <c r="D337" s="253"/>
      <c r="E337" s="253"/>
      <c r="F337" s="253"/>
      <c r="G337" s="254"/>
      <c r="H337" s="166" t="s">
        <v>25</v>
      </c>
      <c r="I337" s="178">
        <v>56.4</v>
      </c>
      <c r="J337" s="179">
        <f t="shared" si="36"/>
        <v>31.655230899699333</v>
      </c>
      <c r="K337" s="180">
        <f t="shared" si="37"/>
        <v>1785.3550227430424</v>
      </c>
      <c r="L337" s="181">
        <v>41.06</v>
      </c>
      <c r="N337" s="189"/>
    </row>
    <row r="338" spans="2:14" s="141" customFormat="1" ht="9.4499999999999993" customHeight="1">
      <c r="B338" s="149" t="s">
        <v>146</v>
      </c>
      <c r="C338" s="252" t="s">
        <v>147</v>
      </c>
      <c r="D338" s="253"/>
      <c r="E338" s="253"/>
      <c r="F338" s="253"/>
      <c r="G338" s="254"/>
      <c r="H338" s="166" t="s">
        <v>25</v>
      </c>
      <c r="I338" s="178">
        <v>100.6</v>
      </c>
      <c r="J338" s="179">
        <f t="shared" si="36"/>
        <v>9.4441446303291965</v>
      </c>
      <c r="K338" s="180">
        <f t="shared" si="37"/>
        <v>950.08094981111708</v>
      </c>
      <c r="L338" s="181">
        <v>12.25</v>
      </c>
      <c r="N338" s="189"/>
    </row>
    <row r="339" spans="2:14" s="141" customFormat="1" ht="9.4499999999999993" customHeight="1">
      <c r="B339" s="149"/>
      <c r="C339" s="252"/>
      <c r="D339" s="253"/>
      <c r="E339" s="253"/>
      <c r="F339" s="253"/>
      <c r="G339" s="254"/>
      <c r="H339" s="166"/>
      <c r="I339" s="178"/>
      <c r="J339" s="179">
        <f t="shared" si="36"/>
        <v>0</v>
      </c>
      <c r="K339" s="180"/>
      <c r="L339" s="181"/>
      <c r="N339" s="189"/>
    </row>
    <row r="340" spans="2:14" s="141" customFormat="1" ht="9.4499999999999993" customHeight="1">
      <c r="B340" s="191" t="str">
        <f>'[1]page 1'!$A$403</f>
        <v>13.06.000</v>
      </c>
      <c r="C340" s="267" t="str">
        <f>'[2]page 1'!$B$403</f>
        <v>REVESTIMENTO DE SOLEIRAS</v>
      </c>
      <c r="D340" s="268"/>
      <c r="E340" s="268"/>
      <c r="F340" s="268"/>
      <c r="G340" s="269"/>
      <c r="H340" s="166"/>
      <c r="I340" s="178"/>
      <c r="J340" s="179">
        <f t="shared" si="36"/>
        <v>0</v>
      </c>
      <c r="K340" s="180"/>
      <c r="L340" s="181"/>
      <c r="N340" s="189"/>
    </row>
    <row r="341" spans="2:14" s="141" customFormat="1" ht="9.4499999999999993" customHeight="1">
      <c r="B341" s="149" t="str">
        <f>'[1]page 1'!$A$404</f>
        <v>13.06.076</v>
      </c>
      <c r="C341" s="258" t="s">
        <v>148</v>
      </c>
      <c r="D341" s="259"/>
      <c r="E341" s="259"/>
      <c r="F341" s="259"/>
      <c r="G341" s="260"/>
      <c r="H341" s="166" t="s">
        <v>25</v>
      </c>
      <c r="I341" s="178">
        <v>29.4</v>
      </c>
      <c r="J341" s="179">
        <f t="shared" si="36"/>
        <v>88.281551152571126</v>
      </c>
      <c r="K341" s="180">
        <f t="shared" ref="K341:K345" si="38">J341*I341</f>
        <v>2595.4776038855912</v>
      </c>
      <c r="L341" s="181">
        <v>114.51</v>
      </c>
      <c r="N341" s="189"/>
    </row>
    <row r="342" spans="2:14" s="141" customFormat="1" ht="9.4499999999999993" customHeight="1">
      <c r="B342" s="149" t="s">
        <v>149</v>
      </c>
      <c r="C342" s="252" t="s">
        <v>150</v>
      </c>
      <c r="D342" s="253"/>
      <c r="E342" s="253"/>
      <c r="F342" s="253"/>
      <c r="G342" s="254"/>
      <c r="H342" s="166" t="s">
        <v>25</v>
      </c>
      <c r="I342" s="178">
        <v>1.8</v>
      </c>
      <c r="J342" s="179">
        <f t="shared" si="36"/>
        <v>89.029373217176783</v>
      </c>
      <c r="K342" s="180">
        <f t="shared" si="38"/>
        <v>160.25287179091822</v>
      </c>
      <c r="L342" s="181">
        <v>115.48</v>
      </c>
      <c r="N342" s="189"/>
    </row>
    <row r="343" spans="2:14" s="141" customFormat="1" ht="9.4499999999999993" customHeight="1">
      <c r="B343" s="149"/>
      <c r="C343" s="252"/>
      <c r="D343" s="253"/>
      <c r="E343" s="253"/>
      <c r="F343" s="253"/>
      <c r="G343" s="254"/>
      <c r="H343" s="166"/>
      <c r="I343" s="178"/>
      <c r="J343" s="179">
        <f t="shared" si="36"/>
        <v>0</v>
      </c>
      <c r="K343" s="180"/>
      <c r="L343" s="181"/>
      <c r="N343" s="189"/>
    </row>
    <row r="344" spans="2:14" s="141" customFormat="1" ht="9.4499999999999993" customHeight="1">
      <c r="B344" s="191" t="str">
        <f>Plan1!A407</f>
        <v>13.07.000</v>
      </c>
      <c r="C344" s="267" t="str">
        <f>'[2]page 1'!$B$407</f>
        <v>REVESTIMENTO DE PEITORIS</v>
      </c>
      <c r="D344" s="268"/>
      <c r="E344" s="268"/>
      <c r="F344" s="268"/>
      <c r="G344" s="269"/>
      <c r="H344" s="166"/>
      <c r="I344" s="178"/>
      <c r="J344" s="179">
        <f t="shared" si="36"/>
        <v>0</v>
      </c>
      <c r="K344" s="180"/>
      <c r="L344" s="181"/>
      <c r="N344" s="189"/>
    </row>
    <row r="345" spans="2:14" s="141" customFormat="1" ht="9.4499999999999993" customHeight="1">
      <c r="B345" s="149" t="str">
        <f>Plan1!A408</f>
        <v>13.07.002</v>
      </c>
      <c r="C345" s="258" t="str">
        <f>'[2]page 1'!$B$408</f>
        <v>PE-02 PEITORIL</v>
      </c>
      <c r="D345" s="259"/>
      <c r="E345" s="259"/>
      <c r="F345" s="259"/>
      <c r="G345" s="260"/>
      <c r="H345" s="166" t="s">
        <v>25</v>
      </c>
      <c r="I345" s="178">
        <v>347.6</v>
      </c>
      <c r="J345" s="179">
        <f t="shared" si="36"/>
        <v>66.802867936165299</v>
      </c>
      <c r="K345" s="180">
        <f t="shared" si="38"/>
        <v>23220.676894611061</v>
      </c>
      <c r="L345" s="181">
        <v>86.65</v>
      </c>
      <c r="N345" s="189"/>
    </row>
    <row r="346" spans="2:14" s="141" customFormat="1" ht="9.4499999999999993" customHeight="1">
      <c r="B346" s="149"/>
      <c r="C346" s="252"/>
      <c r="D346" s="253"/>
      <c r="E346" s="253"/>
      <c r="F346" s="253"/>
      <c r="G346" s="254"/>
      <c r="H346" s="166"/>
      <c r="I346" s="178"/>
      <c r="J346" s="179">
        <f t="shared" si="36"/>
        <v>0</v>
      </c>
      <c r="K346" s="180"/>
      <c r="L346" s="181"/>
      <c r="N346" s="189"/>
    </row>
    <row r="347" spans="2:14" s="141" customFormat="1" ht="9.4499999999999993" customHeight="1">
      <c r="B347" s="214" t="s">
        <v>151</v>
      </c>
      <c r="C347" s="249" t="s">
        <v>152</v>
      </c>
      <c r="D347" s="250"/>
      <c r="E347" s="250"/>
      <c r="F347" s="250"/>
      <c r="G347" s="251"/>
      <c r="H347" s="215"/>
      <c r="I347" s="204"/>
      <c r="J347" s="179">
        <f t="shared" si="36"/>
        <v>0</v>
      </c>
      <c r="K347" s="177"/>
      <c r="L347" s="181"/>
      <c r="N347" s="189"/>
    </row>
    <row r="348" spans="2:14" s="141" customFormat="1" ht="9.4499999999999993" customHeight="1">
      <c r="B348" s="191" t="str">
        <f>Plan1!A411</f>
        <v>14.01.000</v>
      </c>
      <c r="C348" s="267" t="str">
        <f>'[2]page 1'!$B$411</f>
        <v>VIDROS</v>
      </c>
      <c r="D348" s="268"/>
      <c r="E348" s="268"/>
      <c r="F348" s="268"/>
      <c r="G348" s="269"/>
      <c r="H348" s="166"/>
      <c r="I348" s="178"/>
      <c r="J348" s="179">
        <f t="shared" si="36"/>
        <v>0</v>
      </c>
      <c r="K348" s="180"/>
      <c r="L348" s="181"/>
      <c r="N348" s="189"/>
    </row>
    <row r="349" spans="2:14" s="141" customFormat="1" ht="9.4499999999999993" customHeight="1">
      <c r="B349" s="149" t="str">
        <f>Plan1!A412</f>
        <v>14.01.002</v>
      </c>
      <c r="C349" s="258" t="str">
        <f>'[2]page 1'!$B$412</f>
        <v>VIDRO LISO COMUM INCOLOR DE 3MM</v>
      </c>
      <c r="D349" s="259"/>
      <c r="E349" s="259"/>
      <c r="F349" s="259"/>
      <c r="G349" s="260"/>
      <c r="H349" s="166" t="s">
        <v>17</v>
      </c>
      <c r="I349" s="178">
        <v>379.01</v>
      </c>
      <c r="J349" s="179">
        <f t="shared" si="36"/>
        <v>76.948577596176094</v>
      </c>
      <c r="K349" s="180">
        <f t="shared" ref="K349:K353" si="39">J349*I349</f>
        <v>29164.280394726702</v>
      </c>
      <c r="L349" s="181">
        <v>99.81</v>
      </c>
      <c r="N349" s="189"/>
    </row>
    <row r="350" spans="2:14" s="141" customFormat="1" ht="9.4499999999999993" customHeight="1">
      <c r="B350" s="149" t="str">
        <f>Plan1!A413</f>
        <v>14.01.035</v>
      </c>
      <c r="C350" s="252" t="str">
        <f>'[2]page 1'!$B$413</f>
        <v>VIDRO IMPRESSO INCOLOR (E=4MM)</v>
      </c>
      <c r="D350" s="253"/>
      <c r="E350" s="253"/>
      <c r="F350" s="253"/>
      <c r="G350" s="254"/>
      <c r="H350" s="166" t="s">
        <v>17</v>
      </c>
      <c r="I350" s="178">
        <v>10.34</v>
      </c>
      <c r="J350" s="179">
        <f t="shared" si="36"/>
        <v>83.254953357489782</v>
      </c>
      <c r="K350" s="180">
        <f t="shared" si="39"/>
        <v>860.85621771644435</v>
      </c>
      <c r="L350" s="181">
        <v>107.99</v>
      </c>
      <c r="N350" s="189"/>
    </row>
    <row r="351" spans="2:14" s="141" customFormat="1" ht="9.4499999999999993" customHeight="1">
      <c r="B351" s="149"/>
      <c r="C351" s="252"/>
      <c r="D351" s="253"/>
      <c r="E351" s="253"/>
      <c r="F351" s="253"/>
      <c r="G351" s="254"/>
      <c r="H351" s="166"/>
      <c r="I351" s="178"/>
      <c r="J351" s="179">
        <f t="shared" si="36"/>
        <v>0</v>
      </c>
      <c r="K351" s="180"/>
      <c r="L351" s="181"/>
      <c r="N351" s="189"/>
    </row>
    <row r="352" spans="2:14" s="141" customFormat="1" ht="9.4499999999999993" customHeight="1">
      <c r="B352" s="191" t="str">
        <f>Plan1!A415</f>
        <v>14.02.000</v>
      </c>
      <c r="C352" s="267" t="str">
        <f>'[2]page 1'!$B$415</f>
        <v>ESPELHOS</v>
      </c>
      <c r="D352" s="268"/>
      <c r="E352" s="268"/>
      <c r="F352" s="268"/>
      <c r="G352" s="269"/>
      <c r="H352" s="166"/>
      <c r="I352" s="178"/>
      <c r="J352" s="179">
        <f t="shared" si="36"/>
        <v>0</v>
      </c>
      <c r="K352" s="180"/>
      <c r="L352" s="181"/>
      <c r="N352" s="189"/>
    </row>
    <row r="353" spans="2:14" s="141" customFormat="1" ht="9.4499999999999993" customHeight="1">
      <c r="B353" s="149" t="str">
        <f>Plan1!A416</f>
        <v>14.02.001</v>
      </c>
      <c r="C353" s="252" t="str">
        <f>'[2]page 1'!$B$416</f>
        <v>EP-01 ESPELHO</v>
      </c>
      <c r="D353" s="253"/>
      <c r="E353" s="253"/>
      <c r="F353" s="253"/>
      <c r="G353" s="254"/>
      <c r="H353" s="166" t="s">
        <v>11</v>
      </c>
      <c r="I353" s="178">
        <v>6</v>
      </c>
      <c r="J353" s="179">
        <f t="shared" si="36"/>
        <v>217.43890216637118</v>
      </c>
      <c r="K353" s="180">
        <f t="shared" si="39"/>
        <v>1304.633412998227</v>
      </c>
      <c r="L353" s="181">
        <v>282.04000000000002</v>
      </c>
      <c r="N353" s="189"/>
    </row>
    <row r="354" spans="2:14" s="141" customFormat="1" ht="9.4499999999999993" customHeight="1">
      <c r="B354" s="149"/>
      <c r="C354" s="252"/>
      <c r="D354" s="253"/>
      <c r="E354" s="253"/>
      <c r="F354" s="253"/>
      <c r="G354" s="254"/>
      <c r="H354" s="166"/>
      <c r="I354" s="178"/>
      <c r="J354" s="179">
        <f t="shared" si="36"/>
        <v>0</v>
      </c>
      <c r="K354" s="180"/>
      <c r="L354" s="181"/>
      <c r="N354" s="189"/>
    </row>
    <row r="355" spans="2:14" s="141" customFormat="1" ht="9.4499999999999993" customHeight="1">
      <c r="B355" s="214" t="s">
        <v>153</v>
      </c>
      <c r="C355" s="249" t="str">
        <f>'[2]page 1'!$B$418</f>
        <v>PINTURA</v>
      </c>
      <c r="D355" s="250"/>
      <c r="E355" s="250"/>
      <c r="F355" s="250"/>
      <c r="G355" s="251"/>
      <c r="H355" s="215"/>
      <c r="I355" s="204"/>
      <c r="J355" s="179">
        <f t="shared" si="36"/>
        <v>0</v>
      </c>
      <c r="K355" s="177"/>
      <c r="L355" s="181"/>
      <c r="N355" s="189"/>
    </row>
    <row r="356" spans="2:14" s="141" customFormat="1" ht="9.4499999999999993" customHeight="1">
      <c r="B356" s="191" t="str">
        <f>Plan1!A419</f>
        <v>15.02.000</v>
      </c>
      <c r="C356" s="267" t="str">
        <f>'[2]page 1'!$B$419</f>
        <v>FORROS / PAREDES INTERNAS</v>
      </c>
      <c r="D356" s="268"/>
      <c r="E356" s="268"/>
      <c r="F356" s="268"/>
      <c r="G356" s="269"/>
      <c r="H356" s="166"/>
      <c r="I356" s="178"/>
      <c r="J356" s="179">
        <f t="shared" si="36"/>
        <v>0</v>
      </c>
      <c r="K356" s="180"/>
      <c r="L356" s="181"/>
      <c r="N356" s="189"/>
    </row>
    <row r="357" spans="2:14" s="141" customFormat="1" ht="9.4499999999999993" customHeight="1">
      <c r="B357" s="149" t="str">
        <f>Plan1!A420</f>
        <v>15.02.005</v>
      </c>
      <c r="C357" s="252" t="str">
        <f>'[2]page 1'!$B$420</f>
        <v>LATEX</v>
      </c>
      <c r="D357" s="253"/>
      <c r="E357" s="253"/>
      <c r="F357" s="253"/>
      <c r="G357" s="254"/>
      <c r="H357" s="166" t="s">
        <v>17</v>
      </c>
      <c r="I357" s="178">
        <v>1928.07</v>
      </c>
      <c r="J357" s="179">
        <f t="shared" si="36"/>
        <v>21.224269524323493</v>
      </c>
      <c r="K357" s="180">
        <f t="shared" ref="K357:K359" si="40">J357*I357</f>
        <v>40921.877341762396</v>
      </c>
      <c r="L357" s="181">
        <v>27.53</v>
      </c>
      <c r="N357" s="189"/>
    </row>
    <row r="358" spans="2:14" s="141" customFormat="1" ht="9.4499999999999993" customHeight="1">
      <c r="B358" s="149" t="str">
        <f>Plan1!A421</f>
        <v>15.02.019</v>
      </c>
      <c r="C358" s="252" t="str">
        <f>'[2]page 1'!$B$421</f>
        <v>ESMALTE</v>
      </c>
      <c r="D358" s="253"/>
      <c r="E358" s="253"/>
      <c r="F358" s="253"/>
      <c r="G358" s="254"/>
      <c r="H358" s="166" t="s">
        <v>17</v>
      </c>
      <c r="I358" s="178">
        <v>1834.57</v>
      </c>
      <c r="J358" s="179">
        <f t="shared" si="36"/>
        <v>21.756225425950198</v>
      </c>
      <c r="K358" s="180">
        <f t="shared" si="40"/>
        <v>39913.318479685455</v>
      </c>
      <c r="L358" s="181">
        <v>28.22</v>
      </c>
      <c r="N358" s="189"/>
    </row>
    <row r="359" spans="2:14" s="141" customFormat="1" ht="9.4499999999999993" customHeight="1">
      <c r="B359" s="149" t="s">
        <v>154</v>
      </c>
      <c r="C359" s="252" t="s">
        <v>155</v>
      </c>
      <c r="D359" s="253"/>
      <c r="E359" s="253"/>
      <c r="F359" s="253"/>
      <c r="G359" s="254"/>
      <c r="H359" s="166" t="s">
        <v>17</v>
      </c>
      <c r="I359" s="178">
        <v>1834.57</v>
      </c>
      <c r="J359" s="179">
        <f t="shared" si="36"/>
        <v>2.3205612520237451</v>
      </c>
      <c r="K359" s="180">
        <f t="shared" si="40"/>
        <v>4257.2320561252018</v>
      </c>
      <c r="L359" s="181">
        <v>3.01</v>
      </c>
      <c r="N359" s="189"/>
    </row>
    <row r="360" spans="2:14" s="141" customFormat="1" ht="9.4499999999999993" customHeight="1">
      <c r="B360" s="149"/>
      <c r="C360" s="252" t="s">
        <v>156</v>
      </c>
      <c r="D360" s="253"/>
      <c r="E360" s="253"/>
      <c r="F360" s="253"/>
      <c r="G360" s="254"/>
      <c r="H360" s="166"/>
      <c r="I360" s="178"/>
      <c r="J360" s="179">
        <f t="shared" si="36"/>
        <v>0</v>
      </c>
      <c r="K360" s="180"/>
      <c r="L360" s="181"/>
      <c r="N360" s="220"/>
    </row>
    <row r="361" spans="2:14" s="141" customFormat="1" ht="9.4499999999999993" customHeight="1">
      <c r="B361" s="193" t="str">
        <f>Plan1!A424</f>
        <v>15.03.000</v>
      </c>
      <c r="C361" s="267" t="str">
        <f>'[2]page 1'!$B$424</f>
        <v>ESQUADRIAS</v>
      </c>
      <c r="D361" s="268"/>
      <c r="E361" s="268"/>
      <c r="F361" s="268"/>
      <c r="G361" s="269"/>
      <c r="H361" s="211"/>
      <c r="I361" s="178"/>
      <c r="J361" s="179">
        <f t="shared" si="36"/>
        <v>0</v>
      </c>
      <c r="K361" s="180"/>
      <c r="L361" s="181"/>
      <c r="N361" s="189"/>
    </row>
    <row r="362" spans="2:14" s="141" customFormat="1" ht="9.4499999999999993" customHeight="1">
      <c r="B362" s="149" t="str">
        <f>Plan1!A425</f>
        <v>15.03.007</v>
      </c>
      <c r="C362" s="252" t="str">
        <f>'[2]page 1'!$B$425</f>
        <v>ESMALTE COM MASSA CORRIDA EM ESQUADRIAS DE MADEIRA</v>
      </c>
      <c r="D362" s="253"/>
      <c r="E362" s="253"/>
      <c r="F362" s="253"/>
      <c r="G362" s="254"/>
      <c r="H362" s="166" t="s">
        <v>17</v>
      </c>
      <c r="I362" s="178">
        <v>257.31</v>
      </c>
      <c r="J362" s="179">
        <f t="shared" si="36"/>
        <v>39.542055354251794</v>
      </c>
      <c r="K362" s="180">
        <f t="shared" ref="K362:K366" si="41">J362*I362</f>
        <v>10174.566263202529</v>
      </c>
      <c r="L362" s="181">
        <v>51.29</v>
      </c>
      <c r="N362" s="189"/>
    </row>
    <row r="363" spans="2:14" s="141" customFormat="1" ht="9.4499999999999993" customHeight="1">
      <c r="B363" s="149" t="str">
        <f>Plan1!A426</f>
        <v>15.03.021</v>
      </c>
      <c r="C363" s="252" t="str">
        <f>'[2]page 1'!$B$426</f>
        <v>ESMALTE EM ESQUADRIAS DE FERRO</v>
      </c>
      <c r="D363" s="253"/>
      <c r="E363" s="253"/>
      <c r="F363" s="253"/>
      <c r="G363" s="254"/>
      <c r="H363" s="166" t="s">
        <v>17</v>
      </c>
      <c r="I363" s="178">
        <v>421.05</v>
      </c>
      <c r="J363" s="179">
        <f t="shared" si="36"/>
        <v>23.783825456788222</v>
      </c>
      <c r="K363" s="180">
        <f t="shared" si="41"/>
        <v>10014.179708580681</v>
      </c>
      <c r="L363" s="181">
        <v>30.85</v>
      </c>
      <c r="N363" s="189"/>
    </row>
    <row r="364" spans="2:14" s="141" customFormat="1" ht="9.4499999999999993" customHeight="1">
      <c r="B364" s="149" t="str">
        <f>Plan1!A427</f>
        <v>15.03.060</v>
      </c>
      <c r="C364" s="252" t="str">
        <f>'[2]page 1'!$B$427</f>
        <v>FACE EXTERNA DE CALHAS/CONDUTORES COM TINTA SINTETICA</v>
      </c>
      <c r="D364" s="253"/>
      <c r="E364" s="253"/>
      <c r="F364" s="253"/>
      <c r="G364" s="254"/>
      <c r="H364" s="166" t="s">
        <v>25</v>
      </c>
      <c r="I364" s="178">
        <v>207.83</v>
      </c>
      <c r="J364" s="179">
        <f t="shared" si="36"/>
        <v>10.65453704417547</v>
      </c>
      <c r="K364" s="180">
        <f t="shared" si="41"/>
        <v>2214.3324338909879</v>
      </c>
      <c r="L364" s="181">
        <v>13.82</v>
      </c>
      <c r="N364" s="189"/>
    </row>
    <row r="365" spans="2:14" s="141" customFormat="1" ht="9.4499999999999993" customHeight="1">
      <c r="B365" s="149" t="str">
        <f>Plan1!A428</f>
        <v>15.03.061</v>
      </c>
      <c r="C365" s="252" t="str">
        <f>'[2]page 1'!$B$428</f>
        <v>FACE INTERNA DE CALHAS COM TINTA BETUMINOSA</v>
      </c>
      <c r="D365" s="253"/>
      <c r="E365" s="253"/>
      <c r="F365" s="253"/>
      <c r="G365" s="254"/>
      <c r="H365" s="166" t="s">
        <v>25</v>
      </c>
      <c r="I365" s="178">
        <v>6.1</v>
      </c>
      <c r="J365" s="179">
        <f t="shared" si="36"/>
        <v>6.1521856449001628</v>
      </c>
      <c r="K365" s="180">
        <f t="shared" si="41"/>
        <v>37.528332433890988</v>
      </c>
      <c r="L365" s="181">
        <v>7.98</v>
      </c>
      <c r="N365" s="189"/>
    </row>
    <row r="366" spans="2:14" s="141" customFormat="1" ht="9.4499999999999993" customHeight="1">
      <c r="B366" s="149" t="s">
        <v>157</v>
      </c>
      <c r="C366" s="252" t="s">
        <v>158</v>
      </c>
      <c r="D366" s="253"/>
      <c r="E366" s="253"/>
      <c r="F366" s="253"/>
      <c r="G366" s="254"/>
      <c r="H366" s="166" t="s">
        <v>11</v>
      </c>
      <c r="I366" s="178">
        <v>34</v>
      </c>
      <c r="J366" s="179">
        <f t="shared" si="36"/>
        <v>154.86855292575746</v>
      </c>
      <c r="K366" s="180">
        <f t="shared" si="41"/>
        <v>5265.5307994757532</v>
      </c>
      <c r="L366" s="181">
        <v>200.88</v>
      </c>
      <c r="N366" s="189"/>
    </row>
    <row r="367" spans="2:14" s="141" customFormat="1" ht="9.4499999999999993" customHeight="1">
      <c r="B367" s="149" t="s">
        <v>159</v>
      </c>
      <c r="C367" s="252" t="s">
        <v>160</v>
      </c>
      <c r="D367" s="253"/>
      <c r="E367" s="253"/>
      <c r="F367" s="253"/>
      <c r="G367" s="254"/>
      <c r="H367" s="166" t="s">
        <v>11</v>
      </c>
      <c r="I367" s="178">
        <v>2</v>
      </c>
      <c r="J367" s="179">
        <f t="shared" ref="J367:J399" si="42">SUM(L367/1.2971)</f>
        <v>48.839719373988132</v>
      </c>
      <c r="K367" s="180">
        <f t="shared" ref="K367:K373" si="43">J367*I367</f>
        <v>97.679438747976263</v>
      </c>
      <c r="L367" s="181">
        <v>63.35</v>
      </c>
      <c r="N367" s="189"/>
    </row>
    <row r="368" spans="2:14" s="141" customFormat="1" ht="9.4499999999999993" customHeight="1">
      <c r="B368" s="149" t="s">
        <v>161</v>
      </c>
      <c r="C368" s="252" t="s">
        <v>162</v>
      </c>
      <c r="D368" s="253"/>
      <c r="E368" s="253"/>
      <c r="F368" s="253"/>
      <c r="G368" s="254"/>
      <c r="H368" s="166" t="s">
        <v>11</v>
      </c>
      <c r="I368" s="178">
        <v>2</v>
      </c>
      <c r="J368" s="179">
        <f t="shared" si="42"/>
        <v>50.713129288412617</v>
      </c>
      <c r="K368" s="180">
        <f t="shared" si="43"/>
        <v>101.42625857682523</v>
      </c>
      <c r="L368" s="181">
        <v>65.78</v>
      </c>
      <c r="N368" s="189"/>
    </row>
    <row r="369" spans="2:14" s="141" customFormat="1" ht="9.4499999999999993" customHeight="1">
      <c r="B369" s="149" t="s">
        <v>163</v>
      </c>
      <c r="C369" s="252" t="s">
        <v>164</v>
      </c>
      <c r="D369" s="253"/>
      <c r="E369" s="253"/>
      <c r="F369" s="253"/>
      <c r="G369" s="254"/>
      <c r="H369" s="166" t="s">
        <v>11</v>
      </c>
      <c r="I369" s="178">
        <v>1</v>
      </c>
      <c r="J369" s="179">
        <f t="shared" si="42"/>
        <v>249.52586539202841</v>
      </c>
      <c r="K369" s="180">
        <f t="shared" si="43"/>
        <v>249.52586539202841</v>
      </c>
      <c r="L369" s="181">
        <v>323.66000000000003</v>
      </c>
      <c r="N369" s="189"/>
    </row>
    <row r="370" spans="2:14" s="141" customFormat="1" ht="9.4499999999999993" customHeight="1">
      <c r="B370" s="149" t="s">
        <v>165</v>
      </c>
      <c r="C370" s="252" t="s">
        <v>166</v>
      </c>
      <c r="D370" s="253"/>
      <c r="E370" s="253"/>
      <c r="F370" s="253"/>
      <c r="G370" s="254"/>
      <c r="H370" s="166" t="s">
        <v>11</v>
      </c>
      <c r="I370" s="178">
        <v>1</v>
      </c>
      <c r="J370" s="179">
        <f t="shared" si="42"/>
        <v>329.0571274381312</v>
      </c>
      <c r="K370" s="180">
        <f t="shared" si="43"/>
        <v>329.0571274381312</v>
      </c>
      <c r="L370" s="181">
        <v>426.82</v>
      </c>
      <c r="N370" s="189"/>
    </row>
    <row r="371" spans="2:14" s="141" customFormat="1" ht="9.4499999999999993" customHeight="1">
      <c r="B371" s="149" t="s">
        <v>167</v>
      </c>
      <c r="C371" s="252" t="s">
        <v>168</v>
      </c>
      <c r="D371" s="253"/>
      <c r="E371" s="253"/>
      <c r="F371" s="253"/>
      <c r="G371" s="254"/>
      <c r="H371" s="166" t="s">
        <v>11</v>
      </c>
      <c r="I371" s="178">
        <v>1</v>
      </c>
      <c r="J371" s="179">
        <f t="shared" si="42"/>
        <v>318.84974173155501</v>
      </c>
      <c r="K371" s="180">
        <f t="shared" si="43"/>
        <v>318.84974173155501</v>
      </c>
      <c r="L371" s="181">
        <v>413.58</v>
      </c>
      <c r="N371" s="189"/>
    </row>
    <row r="372" spans="2:14" s="141" customFormat="1" ht="9.4499999999999993" customHeight="1">
      <c r="B372" s="149" t="s">
        <v>169</v>
      </c>
      <c r="C372" s="252" t="s">
        <v>170</v>
      </c>
      <c r="D372" s="253"/>
      <c r="E372" s="253"/>
      <c r="F372" s="253"/>
      <c r="G372" s="254"/>
      <c r="H372" s="166" t="s">
        <v>11</v>
      </c>
      <c r="I372" s="178">
        <v>1</v>
      </c>
      <c r="J372" s="179">
        <f t="shared" si="42"/>
        <v>9998.5429033998935</v>
      </c>
      <c r="K372" s="180">
        <f t="shared" si="43"/>
        <v>9998.5429033998935</v>
      </c>
      <c r="L372" s="181">
        <v>12969.11</v>
      </c>
      <c r="N372" s="189"/>
    </row>
    <row r="373" spans="2:14" s="141" customFormat="1" ht="9.4499999999999993" customHeight="1">
      <c r="B373" s="149" t="s">
        <v>171</v>
      </c>
      <c r="C373" s="252" t="s">
        <v>172</v>
      </c>
      <c r="D373" s="253"/>
      <c r="E373" s="253"/>
      <c r="F373" s="253"/>
      <c r="G373" s="254"/>
      <c r="H373" s="166" t="s">
        <v>11</v>
      </c>
      <c r="I373" s="178">
        <v>36</v>
      </c>
      <c r="J373" s="179">
        <f t="shared" si="42"/>
        <v>61.282861768560636</v>
      </c>
      <c r="K373" s="180">
        <f t="shared" si="43"/>
        <v>2206.1830236681831</v>
      </c>
      <c r="L373" s="181">
        <v>79.489999999999995</v>
      </c>
      <c r="N373" s="189"/>
    </row>
    <row r="374" spans="2:14" s="141" customFormat="1" ht="9.4499999999999993" customHeight="1">
      <c r="B374" s="149"/>
      <c r="C374" s="252"/>
      <c r="D374" s="253"/>
      <c r="E374" s="253"/>
      <c r="F374" s="253"/>
      <c r="G374" s="254"/>
      <c r="H374" s="166"/>
      <c r="I374" s="178"/>
      <c r="J374" s="179">
        <f t="shared" si="42"/>
        <v>0</v>
      </c>
      <c r="K374" s="180"/>
      <c r="L374" s="181"/>
      <c r="N374" s="189"/>
    </row>
    <row r="375" spans="2:14" s="141" customFormat="1" ht="9.4499999999999993" customHeight="1">
      <c r="B375" s="191" t="str">
        <f>Plan1!A432</f>
        <v>15.04.000</v>
      </c>
      <c r="C375" s="267" t="str">
        <f>'[2]page 1'!$B$432</f>
        <v>EXTERNA</v>
      </c>
      <c r="D375" s="268"/>
      <c r="E375" s="268"/>
      <c r="F375" s="268"/>
      <c r="G375" s="269"/>
      <c r="H375" s="166"/>
      <c r="I375" s="178"/>
      <c r="J375" s="179">
        <f t="shared" si="42"/>
        <v>0</v>
      </c>
      <c r="K375" s="180"/>
      <c r="L375" s="181"/>
      <c r="N375" s="189"/>
    </row>
    <row r="376" spans="2:14" s="141" customFormat="1" ht="9.4499999999999993" customHeight="1">
      <c r="B376" s="149" t="str">
        <f>Plan1!A433</f>
        <v>15.04.006</v>
      </c>
      <c r="C376" s="252" t="s">
        <v>173</v>
      </c>
      <c r="D376" s="253"/>
      <c r="E376" s="253"/>
      <c r="F376" s="253"/>
      <c r="G376" s="254"/>
      <c r="H376" s="166" t="s">
        <v>17</v>
      </c>
      <c r="I376" s="178">
        <v>61.34</v>
      </c>
      <c r="J376" s="179">
        <f t="shared" si="42"/>
        <v>19.373988127361038</v>
      </c>
      <c r="K376" s="180">
        <f t="shared" ref="K376:K380" si="44">J376*I376</f>
        <v>1188.4004317323261</v>
      </c>
      <c r="L376" s="181">
        <v>25.13</v>
      </c>
      <c r="N376" s="189"/>
    </row>
    <row r="377" spans="2:14" s="141" customFormat="1" ht="9.4499999999999993" customHeight="1">
      <c r="B377" s="149" t="str">
        <f>Plan1!A434</f>
        <v>15.04.009</v>
      </c>
      <c r="C377" s="252" t="str">
        <f>'[2]page 1'!$B$434</f>
        <v>TRATAMENTO DE CONCRETO COM ESTUQUE E LIXAMENTO</v>
      </c>
      <c r="D377" s="253"/>
      <c r="E377" s="253"/>
      <c r="F377" s="253"/>
      <c r="G377" s="254"/>
      <c r="H377" s="166" t="s">
        <v>17</v>
      </c>
      <c r="I377" s="178">
        <v>1417.22</v>
      </c>
      <c r="J377" s="179">
        <f t="shared" si="42"/>
        <v>30.275229357798171</v>
      </c>
      <c r="K377" s="180">
        <f t="shared" si="44"/>
        <v>42906.660550458728</v>
      </c>
      <c r="L377" s="181">
        <v>39.270000000000003</v>
      </c>
      <c r="N377" s="189"/>
    </row>
    <row r="378" spans="2:14" s="141" customFormat="1" ht="9.4499999999999993" customHeight="1">
      <c r="B378" s="149" t="s">
        <v>174</v>
      </c>
      <c r="C378" s="276" t="s">
        <v>175</v>
      </c>
      <c r="D378" s="253"/>
      <c r="E378" s="253"/>
      <c r="F378" s="253"/>
      <c r="G378" s="254"/>
      <c r="H378" s="166" t="s">
        <v>17</v>
      </c>
      <c r="I378" s="178">
        <v>1417.22</v>
      </c>
      <c r="J378" s="179">
        <f t="shared" si="42"/>
        <v>16.428956903862463</v>
      </c>
      <c r="K378" s="180">
        <f t="shared" si="44"/>
        <v>23283.446303291959</v>
      </c>
      <c r="L378" s="181">
        <v>21.31</v>
      </c>
      <c r="N378" s="189"/>
    </row>
    <row r="379" spans="2:14" s="141" customFormat="1" ht="9.4499999999999993" customHeight="1">
      <c r="B379" s="149" t="str">
        <f>Plan1!A436</f>
        <v>15.04.013</v>
      </c>
      <c r="C379" s="252" t="str">
        <f>'[2]page 1'!$B$436</f>
        <v>HIDROFUGO A BASE DE SILICONE</v>
      </c>
      <c r="D379" s="253"/>
      <c r="E379" s="253"/>
      <c r="F379" s="253"/>
      <c r="G379" s="254"/>
      <c r="H379" s="166" t="s">
        <v>17</v>
      </c>
      <c r="I379" s="178">
        <v>1007.73</v>
      </c>
      <c r="J379" s="179">
        <f t="shared" si="42"/>
        <v>26.158353249556704</v>
      </c>
      <c r="K379" s="180">
        <f t="shared" si="44"/>
        <v>26360.55732017578</v>
      </c>
      <c r="L379" s="181">
        <v>33.93</v>
      </c>
      <c r="N379" s="189"/>
    </row>
    <row r="380" spans="2:14" s="141" customFormat="1" ht="9.4499999999999993" customHeight="1">
      <c r="B380" s="149" t="s">
        <v>165</v>
      </c>
      <c r="C380" s="252" t="s">
        <v>176</v>
      </c>
      <c r="D380" s="253"/>
      <c r="E380" s="253"/>
      <c r="F380" s="253"/>
      <c r="G380" s="254"/>
      <c r="H380" s="166" t="s">
        <v>11</v>
      </c>
      <c r="I380" s="178">
        <v>1</v>
      </c>
      <c r="J380" s="179">
        <f t="shared" si="42"/>
        <v>329.0571274381312</v>
      </c>
      <c r="K380" s="180">
        <f t="shared" si="44"/>
        <v>329.0571274381312</v>
      </c>
      <c r="L380" s="181">
        <v>426.82</v>
      </c>
      <c r="N380" s="189"/>
    </row>
    <row r="381" spans="2:14" s="141" customFormat="1" ht="9.4499999999999993" customHeight="1">
      <c r="B381" s="149"/>
      <c r="C381" s="252" t="s">
        <v>177</v>
      </c>
      <c r="D381" s="253"/>
      <c r="E381" s="253"/>
      <c r="F381" s="253"/>
      <c r="G381" s="254"/>
      <c r="H381" s="166"/>
      <c r="I381" s="178"/>
      <c r="J381" s="179">
        <f t="shared" si="42"/>
        <v>0</v>
      </c>
      <c r="K381" s="180"/>
      <c r="L381" s="181"/>
      <c r="N381" s="189"/>
    </row>
    <row r="382" spans="2:14" s="141" customFormat="1" ht="9.4499999999999993" customHeight="1">
      <c r="B382" s="214" t="s">
        <v>178</v>
      </c>
      <c r="C382" s="249" t="str">
        <f>'[2]page 1'!$B$439</f>
        <v>DESCRIÇÃO DOS SERVIÇOS</v>
      </c>
      <c r="D382" s="250"/>
      <c r="E382" s="250"/>
      <c r="F382" s="250"/>
      <c r="G382" s="251"/>
      <c r="H382" s="215"/>
      <c r="I382" s="204"/>
      <c r="J382" s="179">
        <f t="shared" si="42"/>
        <v>0</v>
      </c>
      <c r="K382" s="177"/>
      <c r="L382" s="181"/>
      <c r="N382" s="189"/>
    </row>
    <row r="383" spans="2:14" s="141" customFormat="1" ht="9.4499999999999993" customHeight="1">
      <c r="B383" s="149"/>
      <c r="C383" s="267" t="str">
        <f>'[2]page 1'!$B$441</f>
        <v>SERVICOS COMPLEMENTARES</v>
      </c>
      <c r="D383" s="268"/>
      <c r="E383" s="268"/>
      <c r="F383" s="268"/>
      <c r="G383" s="269"/>
      <c r="H383" s="166"/>
      <c r="I383" s="178"/>
      <c r="J383" s="179">
        <f t="shared" si="42"/>
        <v>0</v>
      </c>
      <c r="K383" s="180"/>
      <c r="L383" s="181"/>
      <c r="N383" s="189"/>
    </row>
    <row r="384" spans="2:14" s="141" customFormat="1" ht="9.4499999999999993" customHeight="1">
      <c r="B384" s="191" t="str">
        <f>Plan1!A442</f>
        <v>16.06.000</v>
      </c>
      <c r="C384" s="267" t="str">
        <f>'[2]page 1'!$B$442</f>
        <v>COMPLEMENTOS EXTERNOS/CANTEIRO DE OBRA/ALAMBRADO</v>
      </c>
      <c r="D384" s="268"/>
      <c r="E384" s="268"/>
      <c r="F384" s="268"/>
      <c r="G384" s="269"/>
      <c r="H384" s="166"/>
      <c r="I384" s="178"/>
      <c r="J384" s="179">
        <f t="shared" si="42"/>
        <v>0</v>
      </c>
      <c r="K384" s="180"/>
      <c r="L384" s="181"/>
      <c r="N384" s="189"/>
    </row>
    <row r="385" spans="2:14" s="141" customFormat="1" ht="9.4499999999999993" customHeight="1">
      <c r="B385" s="149" t="str">
        <f>Plan1!A443</f>
        <v>16.06.087</v>
      </c>
      <c r="C385" s="252" t="str">
        <f>'[2]page 1'!$B$443</f>
        <v>INSTALACAO DE FAIXAS DE PROTECAO (FP-03/FP-04) POR REGUA</v>
      </c>
      <c r="D385" s="253"/>
      <c r="E385" s="253"/>
      <c r="F385" s="253"/>
      <c r="G385" s="254"/>
      <c r="H385" s="166" t="s">
        <v>11</v>
      </c>
      <c r="I385" s="178">
        <v>152</v>
      </c>
      <c r="J385" s="179">
        <f t="shared" si="42"/>
        <v>7.1775499190501897</v>
      </c>
      <c r="K385" s="180">
        <f t="shared" ref="K385:K393" si="45">J385*I385</f>
        <v>1090.9875876956289</v>
      </c>
      <c r="L385" s="181">
        <v>9.31</v>
      </c>
      <c r="N385" s="189"/>
    </row>
    <row r="386" spans="2:14" s="141" customFormat="1" ht="9.4499999999999993" customHeight="1">
      <c r="B386" s="149" t="str">
        <f>Plan1!A444</f>
        <v>16.06.088</v>
      </c>
      <c r="C386" s="252" t="str">
        <f>'[2]page 1'!$B$444</f>
        <v>INSTALACAO DE FAIXAS DE EXPOSICAO (FP-05) POR REGUA</v>
      </c>
      <c r="D386" s="253"/>
      <c r="E386" s="253"/>
      <c r="F386" s="253"/>
      <c r="G386" s="254"/>
      <c r="H386" s="166" t="s">
        <v>11</v>
      </c>
      <c r="I386" s="178">
        <v>57</v>
      </c>
      <c r="J386" s="179">
        <f t="shared" si="42"/>
        <v>3.5849202066147563</v>
      </c>
      <c r="K386" s="180">
        <f t="shared" si="45"/>
        <v>204.3404517770411</v>
      </c>
      <c r="L386" s="181">
        <v>4.6500000000000004</v>
      </c>
      <c r="N386" s="189"/>
    </row>
    <row r="387" spans="2:14" s="141" customFormat="1" ht="9.4499999999999993" customHeight="1">
      <c r="B387" s="149" t="str">
        <f>Plan1!A445</f>
        <v>16.06.090</v>
      </c>
      <c r="C387" s="252" t="str">
        <f>'[2]page 1'!$B$445</f>
        <v>INSTALACAO DE LOUSA (LG-07)</v>
      </c>
      <c r="D387" s="253"/>
      <c r="E387" s="253"/>
      <c r="F387" s="253"/>
      <c r="G387" s="254"/>
      <c r="H387" s="166" t="s">
        <v>11</v>
      </c>
      <c r="I387" s="178">
        <v>17</v>
      </c>
      <c r="J387" s="179">
        <f t="shared" si="42"/>
        <v>35.895459101071623</v>
      </c>
      <c r="K387" s="180">
        <f t="shared" si="45"/>
        <v>610.22280471821762</v>
      </c>
      <c r="L387" s="181">
        <v>46.56</v>
      </c>
      <c r="N387" s="189"/>
    </row>
    <row r="388" spans="2:14" s="141" customFormat="1" ht="9.4499999999999993" customHeight="1">
      <c r="B388" s="149" t="str">
        <f>Plan1!A446</f>
        <v>16.06.091</v>
      </c>
      <c r="C388" s="252" t="str">
        <f>'[2]page 1'!$B$446</f>
        <v>INSTALACAO DE MURAL (MR-02)</v>
      </c>
      <c r="D388" s="253"/>
      <c r="E388" s="253"/>
      <c r="F388" s="253"/>
      <c r="G388" s="254"/>
      <c r="H388" s="166" t="s">
        <v>11</v>
      </c>
      <c r="I388" s="178">
        <v>23</v>
      </c>
      <c r="J388" s="179">
        <f t="shared" si="42"/>
        <v>8.9738647752679057</v>
      </c>
      <c r="K388" s="180">
        <f t="shared" si="45"/>
        <v>206.39888983116182</v>
      </c>
      <c r="L388" s="181">
        <v>11.64</v>
      </c>
      <c r="N388" s="189"/>
    </row>
    <row r="389" spans="2:14" s="141" customFormat="1" ht="9.4499999999999993" customHeight="1">
      <c r="B389" s="149" t="str">
        <f>Plan1!A447</f>
        <v>16.06.092</v>
      </c>
      <c r="C389" s="252" t="str">
        <f>'[2]page 1'!$B$447</f>
        <v>INSTALACAO DE FOGAO INDUSTRIAL</v>
      </c>
      <c r="D389" s="253"/>
      <c r="E389" s="253"/>
      <c r="F389" s="253"/>
      <c r="G389" s="254"/>
      <c r="H389" s="166" t="s">
        <v>11</v>
      </c>
      <c r="I389" s="178">
        <v>1</v>
      </c>
      <c r="J389" s="179">
        <f t="shared" si="42"/>
        <v>17.947729550535811</v>
      </c>
      <c r="K389" s="180">
        <f t="shared" si="45"/>
        <v>17.947729550535811</v>
      </c>
      <c r="L389" s="181">
        <v>23.28</v>
      </c>
      <c r="N389" s="189"/>
    </row>
    <row r="390" spans="2:14" s="141" customFormat="1" ht="9.4499999999999993" customHeight="1">
      <c r="B390" s="149" t="str">
        <f>Plan1!A448</f>
        <v>16.06.093</v>
      </c>
      <c r="C390" s="252" t="str">
        <f>'[2]page 1'!$B$448</f>
        <v>INSTALACAO DE SUPORTE TV/VIDEO</v>
      </c>
      <c r="D390" s="253"/>
      <c r="E390" s="253"/>
      <c r="F390" s="253"/>
      <c r="G390" s="254"/>
      <c r="H390" s="166" t="s">
        <v>11</v>
      </c>
      <c r="I390" s="178">
        <v>1</v>
      </c>
      <c r="J390" s="179">
        <f t="shared" si="42"/>
        <v>8.9738647752679057</v>
      </c>
      <c r="K390" s="180">
        <f t="shared" si="45"/>
        <v>8.9738647752679057</v>
      </c>
      <c r="L390" s="181">
        <v>11.64</v>
      </c>
      <c r="N390" s="189"/>
    </row>
    <row r="391" spans="2:14" s="141" customFormat="1" ht="9.4499999999999993" customHeight="1">
      <c r="B391" s="149" t="s">
        <v>179</v>
      </c>
      <c r="C391" s="252" t="s">
        <v>180</v>
      </c>
      <c r="D391" s="253"/>
      <c r="E391" s="253"/>
      <c r="F391" s="253"/>
      <c r="G391" s="254"/>
      <c r="H391" s="166" t="s">
        <v>11</v>
      </c>
      <c r="I391" s="178">
        <v>32</v>
      </c>
      <c r="J391" s="179">
        <f t="shared" si="42"/>
        <v>48.438825071312934</v>
      </c>
      <c r="K391" s="180">
        <f t="shared" si="45"/>
        <v>1550.0424022820139</v>
      </c>
      <c r="L391" s="181">
        <v>62.83</v>
      </c>
      <c r="N391" s="189"/>
    </row>
    <row r="392" spans="2:14" s="141" customFormat="1" ht="9.4499999999999993" customHeight="1">
      <c r="B392" s="149" t="s">
        <v>181</v>
      </c>
      <c r="C392" s="252" t="s">
        <v>182</v>
      </c>
      <c r="D392" s="253"/>
      <c r="E392" s="253"/>
      <c r="F392" s="253"/>
      <c r="G392" s="254"/>
      <c r="H392" s="166" t="s">
        <v>11</v>
      </c>
      <c r="I392" s="178">
        <v>6</v>
      </c>
      <c r="J392" s="179">
        <f t="shared" si="42"/>
        <v>54.698943797702576</v>
      </c>
      <c r="K392" s="180">
        <f t="shared" si="45"/>
        <v>328.19366278621544</v>
      </c>
      <c r="L392" s="181">
        <v>70.95</v>
      </c>
      <c r="N392" s="189"/>
    </row>
    <row r="393" spans="2:14" s="141" customFormat="1" ht="9.4499999999999993" customHeight="1">
      <c r="B393" s="149" t="s">
        <v>183</v>
      </c>
      <c r="C393" s="252" t="s">
        <v>184</v>
      </c>
      <c r="D393" s="253"/>
      <c r="E393" s="253"/>
      <c r="F393" s="253"/>
      <c r="G393" s="254"/>
      <c r="H393" s="166" t="s">
        <v>11</v>
      </c>
      <c r="I393" s="178">
        <v>3</v>
      </c>
      <c r="J393" s="179">
        <f t="shared" si="42"/>
        <v>53.9202837098142</v>
      </c>
      <c r="K393" s="180">
        <f t="shared" si="45"/>
        <v>161.76085112944259</v>
      </c>
      <c r="L393" s="181">
        <v>69.94</v>
      </c>
      <c r="N393" s="189"/>
    </row>
    <row r="394" spans="2:14" s="141" customFormat="1" ht="9.4499999999999993" customHeight="1">
      <c r="B394" s="149"/>
      <c r="C394" s="252"/>
      <c r="D394" s="253"/>
      <c r="E394" s="253"/>
      <c r="F394" s="253"/>
      <c r="G394" s="254"/>
      <c r="H394" s="166"/>
      <c r="I394" s="178"/>
      <c r="J394" s="179">
        <f t="shared" si="42"/>
        <v>0</v>
      </c>
      <c r="K394" s="180"/>
      <c r="L394" s="181"/>
      <c r="N394" s="189"/>
    </row>
    <row r="395" spans="2:14" s="141" customFormat="1" ht="9.4499999999999993" customHeight="1">
      <c r="B395" s="193" t="str">
        <f>Plan1!A453</f>
        <v>16.11.000</v>
      </c>
      <c r="C395" s="267" t="str">
        <f>'[2]page 1'!$B$453</f>
        <v>LIMPEZA FINAL</v>
      </c>
      <c r="D395" s="268"/>
      <c r="E395" s="268"/>
      <c r="F395" s="268"/>
      <c r="G395" s="269"/>
      <c r="H395" s="211"/>
      <c r="I395" s="178"/>
      <c r="J395" s="179">
        <f t="shared" si="42"/>
        <v>0</v>
      </c>
      <c r="K395" s="180"/>
      <c r="L395" s="181"/>
      <c r="N395" s="189"/>
    </row>
    <row r="396" spans="2:14" s="141" customFormat="1" ht="9.4499999999999993" customHeight="1">
      <c r="B396" s="149" t="str">
        <f>Plan1!A454</f>
        <v>16.11.005</v>
      </c>
      <c r="C396" s="252" t="str">
        <f>'[2]page 1'!$B$454</f>
        <v>LIMPEZA DA OBRA</v>
      </c>
      <c r="D396" s="253"/>
      <c r="E396" s="253"/>
      <c r="F396" s="253"/>
      <c r="G396" s="254"/>
      <c r="H396" s="166" t="s">
        <v>17</v>
      </c>
      <c r="I396" s="178">
        <v>1995.84</v>
      </c>
      <c r="J396" s="179">
        <f t="shared" si="42"/>
        <v>11.232749980726236</v>
      </c>
      <c r="K396" s="180">
        <f>J396*I396</f>
        <v>22418.771721532652</v>
      </c>
      <c r="L396" s="181">
        <v>14.57</v>
      </c>
      <c r="N396" s="189"/>
    </row>
    <row r="397" spans="2:14" s="141" customFormat="1" ht="9.4499999999999993" customHeight="1">
      <c r="B397" s="149"/>
      <c r="C397" s="252"/>
      <c r="D397" s="253"/>
      <c r="E397" s="253"/>
      <c r="F397" s="253"/>
      <c r="G397" s="254"/>
      <c r="H397" s="166"/>
      <c r="I397" s="178"/>
      <c r="J397" s="179">
        <f t="shared" si="42"/>
        <v>0</v>
      </c>
      <c r="K397" s="180"/>
      <c r="L397" s="181"/>
      <c r="N397" s="189"/>
    </row>
    <row r="398" spans="2:14" s="141" customFormat="1" ht="9.4499999999999993" customHeight="1">
      <c r="B398" s="191" t="str">
        <f>Plan1!A459</f>
        <v>16.20.000</v>
      </c>
      <c r="C398" s="267" t="str">
        <f>'[2]page 1'!$B$459</f>
        <v>SERVICOS COMPLEMENTARES - ELETRICA</v>
      </c>
      <c r="D398" s="268"/>
      <c r="E398" s="268"/>
      <c r="F398" s="268"/>
      <c r="G398" s="269"/>
      <c r="H398" s="166"/>
      <c r="I398" s="178"/>
      <c r="J398" s="179">
        <f t="shared" si="42"/>
        <v>0</v>
      </c>
      <c r="K398" s="180"/>
      <c r="L398" s="181"/>
      <c r="N398" s="189"/>
    </row>
    <row r="399" spans="2:14" s="141" customFormat="1" ht="9.4499999999999993" customHeight="1">
      <c r="B399" s="149" t="str">
        <f>Plan1!A460</f>
        <v>16.20.023</v>
      </c>
      <c r="C399" s="252" t="str">
        <f>'[2]page 1'!$B$460</f>
        <v>ELEVADOR 3 PARADAS MAQ CONJUGADA PORTA UNILATERAL</v>
      </c>
      <c r="D399" s="253"/>
      <c r="E399" s="253"/>
      <c r="F399" s="253"/>
      <c r="G399" s="254"/>
      <c r="H399" s="166" t="s">
        <v>11</v>
      </c>
      <c r="I399" s="178">
        <v>1</v>
      </c>
      <c r="J399" s="179">
        <f t="shared" si="42"/>
        <v>73234.993446920053</v>
      </c>
      <c r="K399" s="180">
        <f>J399*I399</f>
        <v>73234.993446920053</v>
      </c>
      <c r="L399" s="181">
        <v>94993.11</v>
      </c>
      <c r="N399" s="189"/>
    </row>
    <row r="400" spans="2:14" s="141" customFormat="1" ht="9.4499999999999993" customHeight="1">
      <c r="B400" s="149"/>
      <c r="C400" s="252"/>
      <c r="D400" s="253"/>
      <c r="E400" s="253"/>
      <c r="F400" s="253"/>
      <c r="G400" s="254"/>
      <c r="H400" s="166"/>
      <c r="I400" s="178"/>
      <c r="J400" s="179">
        <f t="shared" ref="J400:J409" si="46">SUM(L400/1.2971)</f>
        <v>0</v>
      </c>
      <c r="K400" s="180"/>
      <c r="L400" s="181"/>
      <c r="N400" s="189"/>
    </row>
    <row r="401" spans="2:14" s="141" customFormat="1" ht="9.4499999999999993" customHeight="1">
      <c r="B401" s="214" t="s">
        <v>185</v>
      </c>
      <c r="C401" s="249" t="str">
        <f>'[2]page 1'!$B$465</f>
        <v>PISOS E EQUIPAMENTOS</v>
      </c>
      <c r="D401" s="250"/>
      <c r="E401" s="250"/>
      <c r="F401" s="250"/>
      <c r="G401" s="251"/>
      <c r="H401" s="215"/>
      <c r="I401" s="204"/>
      <c r="J401" s="179">
        <f t="shared" si="46"/>
        <v>0</v>
      </c>
      <c r="K401" s="177"/>
      <c r="L401" s="181"/>
      <c r="N401" s="189"/>
    </row>
    <row r="402" spans="2:14" s="141" customFormat="1" ht="9.4499999999999993" customHeight="1">
      <c r="B402" s="214" t="s">
        <v>186</v>
      </c>
      <c r="C402" s="249" t="str">
        <f>'[2]page 1'!$B$466</f>
        <v>SERVIÇOS COMPLEMENTARES ACABAMENTOS</v>
      </c>
      <c r="D402" s="250"/>
      <c r="E402" s="250"/>
      <c r="F402" s="250"/>
      <c r="G402" s="251"/>
      <c r="H402" s="215"/>
      <c r="I402" s="204"/>
      <c r="J402" s="179">
        <f t="shared" si="46"/>
        <v>0</v>
      </c>
      <c r="K402" s="177"/>
      <c r="L402" s="181"/>
      <c r="N402" s="189"/>
    </row>
    <row r="403" spans="2:14" s="141" customFormat="1" ht="9.4499999999999993" customHeight="1">
      <c r="B403" s="191" t="str">
        <f>Plan1!A467</f>
        <v>16.01.000</v>
      </c>
      <c r="C403" s="267" t="str">
        <f>'[2]page 1'!$B$467</f>
        <v>FECHO MUROS/ ALAMBRADOS/ PORTAS</v>
      </c>
      <c r="D403" s="268"/>
      <c r="E403" s="268"/>
      <c r="F403" s="268"/>
      <c r="G403" s="269"/>
      <c r="H403" s="166"/>
      <c r="I403" s="178"/>
      <c r="J403" s="179">
        <f t="shared" si="46"/>
        <v>0</v>
      </c>
      <c r="K403" s="180"/>
      <c r="L403" s="181"/>
      <c r="N403" s="189"/>
    </row>
    <row r="404" spans="2:14" s="141" customFormat="1" ht="9.4499999999999993" customHeight="1">
      <c r="B404" s="149" t="str">
        <f>Plan1!A468</f>
        <v>16.01.064</v>
      </c>
      <c r="C404" s="252" t="str">
        <f>'[2]page 1'!$B$468</f>
        <v>PT-29 PORTÃO DE TELA PARA QUADRA</v>
      </c>
      <c r="D404" s="253"/>
      <c r="E404" s="253"/>
      <c r="F404" s="253"/>
      <c r="G404" s="254"/>
      <c r="H404" s="166" t="s">
        <v>17</v>
      </c>
      <c r="I404" s="178">
        <v>7.5</v>
      </c>
      <c r="J404" s="179">
        <f t="shared" si="46"/>
        <v>638.08495875414383</v>
      </c>
      <c r="K404" s="180">
        <f t="shared" ref="K404:K409" si="47">J404*I404</f>
        <v>4785.6371906560789</v>
      </c>
      <c r="L404" s="181">
        <v>827.66</v>
      </c>
      <c r="N404" s="189"/>
    </row>
    <row r="405" spans="2:14" s="141" customFormat="1" ht="9.4499999999999993" customHeight="1">
      <c r="B405" s="149"/>
      <c r="C405" s="252"/>
      <c r="D405" s="253"/>
      <c r="E405" s="253"/>
      <c r="F405" s="253"/>
      <c r="G405" s="254"/>
      <c r="H405" s="166"/>
      <c r="I405" s="178"/>
      <c r="J405" s="179">
        <f t="shared" si="46"/>
        <v>0</v>
      </c>
      <c r="K405" s="180"/>
      <c r="L405" s="181"/>
      <c r="N405" s="189"/>
    </row>
    <row r="406" spans="2:14" s="141" customFormat="1" ht="9.4499999999999993" customHeight="1">
      <c r="B406" s="191" t="str">
        <f>Plan1!A470</f>
        <v>16.04.000</v>
      </c>
      <c r="C406" s="267" t="str">
        <f>'[2]page 1'!$B$470</f>
        <v>QUADRA DE ESPORTE</v>
      </c>
      <c r="D406" s="268"/>
      <c r="E406" s="268"/>
      <c r="F406" s="268"/>
      <c r="G406" s="269"/>
      <c r="H406" s="166"/>
      <c r="I406" s="178"/>
      <c r="J406" s="179">
        <f t="shared" si="46"/>
        <v>0</v>
      </c>
      <c r="K406" s="180"/>
      <c r="L406" s="181"/>
      <c r="N406" s="189"/>
    </row>
    <row r="407" spans="2:14" s="141" customFormat="1" ht="9.4499999999999993" customHeight="1">
      <c r="B407" s="149" t="str">
        <f>Plan1!A471</f>
        <v>16.04.001</v>
      </c>
      <c r="C407" s="252" t="str">
        <f>'[2]page 1'!$B$471</f>
        <v>QE-02 POSTE PARA REDE DE VOLEIBOL</v>
      </c>
      <c r="D407" s="253"/>
      <c r="E407" s="253"/>
      <c r="F407" s="253"/>
      <c r="G407" s="254"/>
      <c r="H407" s="166" t="s">
        <v>187</v>
      </c>
      <c r="I407" s="178">
        <v>1</v>
      </c>
      <c r="J407" s="179">
        <f t="shared" si="46"/>
        <v>891.56580063217962</v>
      </c>
      <c r="K407" s="180">
        <f t="shared" si="47"/>
        <v>891.56580063217962</v>
      </c>
      <c r="L407" s="181">
        <v>1156.45</v>
      </c>
      <c r="N407" s="189"/>
    </row>
    <row r="408" spans="2:14" s="141" customFormat="1" ht="9.4499999999999993" customHeight="1">
      <c r="B408" s="149" t="str">
        <f>Plan1!A472</f>
        <v>16.04.002</v>
      </c>
      <c r="C408" s="252" t="str">
        <f>'[2]page 1'!$B$472</f>
        <v>QE-03 TRAVE DE FUTEBOL DE SALAO (FUNDACAO DIRETA)</v>
      </c>
      <c r="D408" s="253"/>
      <c r="E408" s="253"/>
      <c r="F408" s="253"/>
      <c r="G408" s="254"/>
      <c r="H408" s="166" t="s">
        <v>11</v>
      </c>
      <c r="I408" s="178">
        <v>2</v>
      </c>
      <c r="J408" s="179">
        <f t="shared" si="46"/>
        <v>917.56225425950208</v>
      </c>
      <c r="K408" s="180">
        <f t="shared" si="47"/>
        <v>1835.1245085190042</v>
      </c>
      <c r="L408" s="181">
        <v>1190.17</v>
      </c>
      <c r="N408" s="189"/>
    </row>
    <row r="409" spans="2:14" s="141" customFormat="1" ht="9.4499999999999993" customHeight="1">
      <c r="B409" s="149" t="s">
        <v>188</v>
      </c>
      <c r="C409" s="276" t="s">
        <v>189</v>
      </c>
      <c r="D409" s="253"/>
      <c r="E409" s="253"/>
      <c r="F409" s="253"/>
      <c r="G409" s="254"/>
      <c r="H409" s="166" t="s">
        <v>11</v>
      </c>
      <c r="I409" s="178">
        <v>2</v>
      </c>
      <c r="J409" s="179">
        <f t="shared" si="46"/>
        <v>4180.5489168144322</v>
      </c>
      <c r="K409" s="180">
        <f t="shared" si="47"/>
        <v>8361.0978336288645</v>
      </c>
      <c r="L409" s="181">
        <v>5422.59</v>
      </c>
      <c r="N409" s="189"/>
    </row>
    <row r="410" spans="2:14" s="141" customFormat="1" ht="9.4499999999999993" customHeight="1">
      <c r="B410" s="149"/>
      <c r="C410" s="252"/>
      <c r="D410" s="253"/>
      <c r="E410" s="253"/>
      <c r="F410" s="253"/>
      <c r="G410" s="254"/>
      <c r="H410" s="166"/>
      <c r="I410" s="178"/>
      <c r="J410" s="179">
        <f t="shared" ref="J410:J443" si="48">SUM(L410/1.2971)</f>
        <v>0</v>
      </c>
      <c r="K410" s="180"/>
      <c r="L410" s="181"/>
      <c r="N410" s="189"/>
    </row>
    <row r="411" spans="2:14" s="141" customFormat="1" ht="9.4499999999999993" customHeight="1">
      <c r="B411" s="214" t="s">
        <v>190</v>
      </c>
      <c r="C411" s="249" t="str">
        <f>'[2]page 1'!$B$483</f>
        <v>COBERTURA DA QUADRA</v>
      </c>
      <c r="D411" s="250"/>
      <c r="E411" s="250"/>
      <c r="F411" s="250"/>
      <c r="G411" s="251"/>
      <c r="H411" s="215"/>
      <c r="I411" s="204"/>
      <c r="J411" s="179">
        <f t="shared" si="48"/>
        <v>0</v>
      </c>
      <c r="K411" s="177"/>
      <c r="L411" s="181"/>
      <c r="N411" s="189"/>
    </row>
    <row r="412" spans="2:14" s="141" customFormat="1" ht="9.4499999999999993" customHeight="1">
      <c r="B412" s="214" t="s">
        <v>191</v>
      </c>
      <c r="C412" s="249" t="str">
        <f>'[2]page 1'!$B$527</f>
        <v>COBERTURA</v>
      </c>
      <c r="D412" s="250"/>
      <c r="E412" s="250"/>
      <c r="F412" s="250"/>
      <c r="G412" s="251"/>
      <c r="H412" s="215"/>
      <c r="I412" s="204"/>
      <c r="J412" s="179">
        <f t="shared" si="48"/>
        <v>0</v>
      </c>
      <c r="K412" s="177"/>
      <c r="L412" s="181"/>
      <c r="N412" s="189"/>
    </row>
    <row r="413" spans="2:14" s="141" customFormat="1" ht="9.4499999999999993" customHeight="1">
      <c r="B413" s="149"/>
      <c r="C413" s="252"/>
      <c r="D413" s="253"/>
      <c r="E413" s="253"/>
      <c r="F413" s="253"/>
      <c r="G413" s="254"/>
      <c r="H413" s="166"/>
      <c r="I413" s="178"/>
      <c r="J413" s="179">
        <f t="shared" si="48"/>
        <v>0</v>
      </c>
      <c r="K413" s="180"/>
      <c r="L413" s="181"/>
      <c r="N413" s="189"/>
    </row>
    <row r="414" spans="2:14" s="141" customFormat="1" ht="9.4499999999999993" customHeight="1">
      <c r="B414" s="149" t="s">
        <v>192</v>
      </c>
      <c r="C414" s="252" t="s">
        <v>193</v>
      </c>
      <c r="D414" s="253"/>
      <c r="E414" s="253"/>
      <c r="F414" s="253"/>
      <c r="G414" s="254"/>
      <c r="H414" s="166" t="s">
        <v>17</v>
      </c>
      <c r="I414" s="178">
        <v>35.17</v>
      </c>
      <c r="J414" s="179">
        <f t="shared" si="48"/>
        <v>39.896692622002931</v>
      </c>
      <c r="K414" s="180">
        <f t="shared" ref="K414:K419" si="49">J414*I414</f>
        <v>1403.166679515843</v>
      </c>
      <c r="L414" s="181">
        <v>51.75</v>
      </c>
      <c r="N414" s="189"/>
    </row>
    <row r="415" spans="2:14" s="141" customFormat="1" ht="9.4499999999999993" customHeight="1">
      <c r="B415" s="149"/>
      <c r="C415" s="252" t="s">
        <v>194</v>
      </c>
      <c r="D415" s="253"/>
      <c r="E415" s="253"/>
      <c r="F415" s="253"/>
      <c r="G415" s="254"/>
      <c r="H415" s="166"/>
      <c r="I415" s="178"/>
      <c r="J415" s="179">
        <f t="shared" si="48"/>
        <v>0</v>
      </c>
      <c r="K415" s="180"/>
      <c r="L415" s="181"/>
      <c r="N415" s="189"/>
    </row>
    <row r="416" spans="2:14" s="141" customFormat="1" ht="9.4499999999999993" customHeight="1">
      <c r="B416" s="214" t="s">
        <v>195</v>
      </c>
      <c r="C416" s="249" t="str">
        <f>'[2]page 1'!$B$533</f>
        <v>INSTALAÇOES HIDRAULICAS</v>
      </c>
      <c r="D416" s="250"/>
      <c r="E416" s="250"/>
      <c r="F416" s="250"/>
      <c r="G416" s="251"/>
      <c r="H416" s="215"/>
      <c r="I416" s="204"/>
      <c r="J416" s="179">
        <f t="shared" si="48"/>
        <v>0</v>
      </c>
      <c r="K416" s="177"/>
      <c r="L416" s="181"/>
      <c r="N416" s="189"/>
    </row>
    <row r="417" spans="2:14" s="141" customFormat="1" ht="9.4499999999999993" customHeight="1">
      <c r="B417" s="191" t="str">
        <f>Plan1!A534</f>
        <v>08.11.000</v>
      </c>
      <c r="C417" s="267" t="str">
        <f>'[2]page 1'!$B$534</f>
        <v>REDE DE AGUAS PLUVIAIS: TUBULACOES</v>
      </c>
      <c r="D417" s="268"/>
      <c r="E417" s="268"/>
      <c r="F417" s="268"/>
      <c r="G417" s="269"/>
      <c r="H417" s="166"/>
      <c r="I417" s="178"/>
      <c r="J417" s="179">
        <f t="shared" si="48"/>
        <v>0</v>
      </c>
      <c r="K417" s="180"/>
      <c r="L417" s="181"/>
      <c r="N417" s="189"/>
    </row>
    <row r="418" spans="2:14" s="141" customFormat="1" ht="9.4499999999999993" customHeight="1">
      <c r="B418" s="149" t="str">
        <f>Plan1!A535</f>
        <v>08.11.004</v>
      </c>
      <c r="C418" s="252" t="str">
        <f>'[2]page 1'!$B$535</f>
        <v>TUBO DE FERRO FUNDIDO DN 100MM (4")-INCLUSIVE CONEXOES</v>
      </c>
      <c r="D418" s="253"/>
      <c r="E418" s="253"/>
      <c r="F418" s="253"/>
      <c r="G418" s="254"/>
      <c r="H418" s="166" t="s">
        <v>25</v>
      </c>
      <c r="I418" s="178">
        <v>24</v>
      </c>
      <c r="J418" s="179">
        <f t="shared" si="48"/>
        <v>182.74612597332512</v>
      </c>
      <c r="K418" s="180">
        <f t="shared" si="49"/>
        <v>4385.9070233598031</v>
      </c>
      <c r="L418" s="181">
        <v>237.04</v>
      </c>
      <c r="N418" s="189"/>
    </row>
    <row r="419" spans="2:14" s="141" customFormat="1" ht="9.4499999999999993" customHeight="1">
      <c r="B419" s="149" t="str">
        <f>Plan1!A536</f>
        <v>08.11.053</v>
      </c>
      <c r="C419" s="252" t="str">
        <f>'[2]page 1'!$B$536</f>
        <v>TUBO DE PVC "R"PARA AGUAS PLUVIAIS 100MM - INCL.</v>
      </c>
      <c r="D419" s="253"/>
      <c r="E419" s="253"/>
      <c r="F419" s="253"/>
      <c r="G419" s="254"/>
      <c r="H419" s="166" t="s">
        <v>25</v>
      </c>
      <c r="I419" s="178">
        <v>40</v>
      </c>
      <c r="J419" s="179">
        <f t="shared" si="48"/>
        <v>59.756379616066617</v>
      </c>
      <c r="K419" s="180">
        <f t="shared" si="49"/>
        <v>2390.2551846426645</v>
      </c>
      <c r="L419" s="181">
        <v>77.510000000000005</v>
      </c>
      <c r="N419" s="189"/>
    </row>
    <row r="420" spans="2:14" s="141" customFormat="1" ht="9.4499999999999993" customHeight="1">
      <c r="B420" s="149"/>
      <c r="C420" s="252"/>
      <c r="D420" s="253"/>
      <c r="E420" s="253"/>
      <c r="F420" s="253"/>
      <c r="G420" s="254"/>
      <c r="H420" s="166"/>
      <c r="I420" s="178"/>
      <c r="J420" s="179">
        <f t="shared" si="48"/>
        <v>0</v>
      </c>
      <c r="K420" s="180"/>
      <c r="L420" s="181"/>
      <c r="N420" s="189"/>
    </row>
    <row r="421" spans="2:14" s="141" customFormat="1" ht="9.4499999999999993" customHeight="1">
      <c r="B421" s="193" t="str">
        <f>Plan1!A538</f>
        <v>08.12.000</v>
      </c>
      <c r="C421" s="267" t="str">
        <f>'[2]page 1'!$B$538</f>
        <v>REDE DE AGUAS PLUVIAIS: DEMAIS SERVIÇOS</v>
      </c>
      <c r="D421" s="268"/>
      <c r="E421" s="268"/>
      <c r="F421" s="268"/>
      <c r="G421" s="269"/>
      <c r="H421" s="211"/>
      <c r="I421" s="178"/>
      <c r="J421" s="179">
        <f t="shared" si="48"/>
        <v>0</v>
      </c>
      <c r="K421" s="180"/>
      <c r="L421" s="181"/>
      <c r="N421" s="189"/>
    </row>
    <row r="422" spans="2:14" s="141" customFormat="1" ht="9.4499999999999993" customHeight="1">
      <c r="B422" s="149" t="str">
        <f>Plan1!A539</f>
        <v>08.12.016</v>
      </c>
      <c r="C422" s="252" t="str">
        <f>'[2]page 1'!$B$539</f>
        <v>CALHA OU AGUA FURTADA EM CHAPA GALV.N 24 - CORTE 0,50M</v>
      </c>
      <c r="D422" s="253"/>
      <c r="E422" s="253"/>
      <c r="F422" s="253"/>
      <c r="G422" s="254"/>
      <c r="H422" s="166" t="s">
        <v>25</v>
      </c>
      <c r="I422" s="178">
        <v>63</v>
      </c>
      <c r="J422" s="179">
        <f t="shared" si="48"/>
        <v>83.100763241076251</v>
      </c>
      <c r="K422" s="180">
        <f t="shared" ref="K422:K429" si="50">J422*I422</f>
        <v>5235.3480841878036</v>
      </c>
      <c r="L422" s="181">
        <v>107.79</v>
      </c>
      <c r="N422" s="189"/>
    </row>
    <row r="423" spans="2:14" s="141" customFormat="1" ht="9.4499999999999993" customHeight="1">
      <c r="B423" s="149"/>
      <c r="C423" s="252"/>
      <c r="D423" s="253"/>
      <c r="E423" s="253"/>
      <c r="F423" s="253"/>
      <c r="G423" s="254"/>
      <c r="H423" s="166"/>
      <c r="I423" s="178"/>
      <c r="J423" s="179">
        <f t="shared" si="48"/>
        <v>0</v>
      </c>
      <c r="K423" s="180"/>
      <c r="L423" s="181"/>
      <c r="N423" s="189"/>
    </row>
    <row r="424" spans="2:14" s="141" customFormat="1" ht="9.4499999999999993" customHeight="1">
      <c r="B424" s="214" t="s">
        <v>196</v>
      </c>
      <c r="C424" s="249" t="str">
        <f>'[2]page 1'!$B$541</f>
        <v>INSTALAÇOES ELETRICAS</v>
      </c>
      <c r="D424" s="250"/>
      <c r="E424" s="250"/>
      <c r="F424" s="250"/>
      <c r="G424" s="251"/>
      <c r="H424" s="215"/>
      <c r="I424" s="204"/>
      <c r="J424" s="179">
        <f t="shared" si="48"/>
        <v>0</v>
      </c>
      <c r="K424" s="177"/>
      <c r="L424" s="181"/>
      <c r="N424" s="189"/>
    </row>
    <row r="425" spans="2:14" s="141" customFormat="1" ht="9.4499999999999993" customHeight="1">
      <c r="B425" s="193" t="str">
        <f>Plan1!A542</f>
        <v>09.05.000</v>
      </c>
      <c r="C425" s="267" t="str">
        <f>Plan1!B542</f>
        <v>REDE DE BAIXA TENSAO:DUTO/QUADROS PARCIAIS</v>
      </c>
      <c r="D425" s="268"/>
      <c r="E425" s="268"/>
      <c r="F425" s="268"/>
      <c r="G425" s="269"/>
      <c r="H425" s="211"/>
      <c r="I425" s="178"/>
      <c r="J425" s="179">
        <f t="shared" si="48"/>
        <v>0</v>
      </c>
      <c r="K425" s="180"/>
      <c r="L425" s="181"/>
      <c r="N425" s="189"/>
    </row>
    <row r="426" spans="2:14" s="141" customFormat="1" ht="9.4499999999999993" customHeight="1">
      <c r="B426" s="149" t="str">
        <f>Plan1!A543</f>
        <v>09.05.002</v>
      </c>
      <c r="C426" s="252" t="str">
        <f>'[2]page 1'!$B$543</f>
        <v>ELETROD ACO GALV QUENTE (NBR 5624) 20 MM (3/4") - INCL</v>
      </c>
      <c r="D426" s="253"/>
      <c r="E426" s="253"/>
      <c r="F426" s="253"/>
      <c r="G426" s="254"/>
      <c r="H426" s="166" t="s">
        <v>25</v>
      </c>
      <c r="I426" s="178">
        <v>68</v>
      </c>
      <c r="J426" s="179">
        <f t="shared" si="48"/>
        <v>37.07501349163519</v>
      </c>
      <c r="K426" s="180">
        <f t="shared" si="50"/>
        <v>2521.100917431193</v>
      </c>
      <c r="L426" s="181">
        <v>48.09</v>
      </c>
      <c r="N426" s="189"/>
    </row>
    <row r="427" spans="2:14" s="141" customFormat="1" ht="9.4499999999999993" customHeight="1">
      <c r="B427" s="149" t="str">
        <f>Plan1!A544</f>
        <v>09.05.003</v>
      </c>
      <c r="C427" s="252" t="str">
        <f>'[2]page 1'!$B$544</f>
        <v>ELETROD ACO GALV QUENTE (NBR 5624) 25 MM (1") - INCL</v>
      </c>
      <c r="D427" s="253"/>
      <c r="E427" s="253"/>
      <c r="F427" s="253"/>
      <c r="G427" s="254"/>
      <c r="H427" s="166" t="s">
        <v>25</v>
      </c>
      <c r="I427" s="178">
        <v>8</v>
      </c>
      <c r="J427" s="179">
        <f t="shared" si="48"/>
        <v>44.345077480533504</v>
      </c>
      <c r="K427" s="180">
        <f t="shared" si="50"/>
        <v>354.76061984426804</v>
      </c>
      <c r="L427" s="181">
        <v>57.52</v>
      </c>
      <c r="N427" s="189"/>
    </row>
    <row r="428" spans="2:14" s="141" customFormat="1" ht="9.4499999999999993" customHeight="1">
      <c r="B428" s="149" t="str">
        <f>Plan1!A545</f>
        <v>09.05.070</v>
      </c>
      <c r="C428" s="252" t="str">
        <f>'[2]page 1'!$B$545</f>
        <v>DISJUNTOR BIPOLAR TERMOMAGNETICO 2X10A A 2X50A</v>
      </c>
      <c r="D428" s="253"/>
      <c r="E428" s="253"/>
      <c r="F428" s="253"/>
      <c r="G428" s="254"/>
      <c r="H428" s="166" t="s">
        <v>11</v>
      </c>
      <c r="I428" s="178">
        <v>2</v>
      </c>
      <c r="J428" s="179">
        <f t="shared" si="48"/>
        <v>60.589006244699718</v>
      </c>
      <c r="K428" s="180">
        <f t="shared" si="50"/>
        <v>121.17801248939944</v>
      </c>
      <c r="L428" s="181">
        <v>78.59</v>
      </c>
      <c r="N428" s="189"/>
    </row>
    <row r="429" spans="2:14" s="141" customFormat="1" ht="9.4499999999999993" customHeight="1">
      <c r="B429" s="149" t="str">
        <f>Plan1!A546</f>
        <v>09.05.073</v>
      </c>
      <c r="C429" s="252" t="str">
        <f>'[2]page 1'!$B$546</f>
        <v>DISJUNTOR UNIPOLAR TERMOMAGNETICO 1X10A A 1X30A</v>
      </c>
      <c r="D429" s="253"/>
      <c r="E429" s="253"/>
      <c r="F429" s="253"/>
      <c r="G429" s="254"/>
      <c r="H429" s="166" t="s">
        <v>11</v>
      </c>
      <c r="I429" s="178">
        <v>1</v>
      </c>
      <c r="J429" s="179">
        <f t="shared" si="48"/>
        <v>20.514994988821218</v>
      </c>
      <c r="K429" s="180">
        <f t="shared" si="50"/>
        <v>20.514994988821218</v>
      </c>
      <c r="L429" s="181">
        <v>26.61</v>
      </c>
      <c r="N429" s="189"/>
    </row>
    <row r="430" spans="2:14" s="141" customFormat="1" ht="9.4499999999999993" customHeight="1">
      <c r="B430" s="149"/>
      <c r="C430" s="252"/>
      <c r="D430" s="253"/>
      <c r="E430" s="253"/>
      <c r="F430" s="253"/>
      <c r="G430" s="254"/>
      <c r="H430" s="166"/>
      <c r="I430" s="178"/>
      <c r="J430" s="179">
        <f t="shared" si="48"/>
        <v>0</v>
      </c>
      <c r="K430" s="180"/>
      <c r="L430" s="181"/>
      <c r="N430" s="189"/>
    </row>
    <row r="431" spans="2:14" s="141" customFormat="1" ht="9.4499999999999993" customHeight="1">
      <c r="B431" s="191" t="str">
        <f>Plan1!A548</f>
        <v>09.06.000</v>
      </c>
      <c r="C431" s="267" t="str">
        <f>'[2]page 1'!$B$548</f>
        <v>REDE DE BAIXA TENSAO: CAIXAS DE PASSAGEM</v>
      </c>
      <c r="D431" s="268"/>
      <c r="E431" s="268"/>
      <c r="F431" s="268"/>
      <c r="G431" s="269"/>
      <c r="H431" s="166"/>
      <c r="I431" s="178"/>
      <c r="J431" s="179">
        <f t="shared" si="48"/>
        <v>0</v>
      </c>
      <c r="K431" s="180"/>
      <c r="L431" s="181"/>
      <c r="N431" s="189"/>
    </row>
    <row r="432" spans="2:14" s="141" customFormat="1" ht="9.4499999999999993" customHeight="1">
      <c r="B432" s="149" t="str">
        <f>Plan1!A549</f>
        <v>09.06.037</v>
      </c>
      <c r="C432" s="252" t="str">
        <f>'[2]page 1'!$B$549</f>
        <v>CAIXA DE PASSAGEM A PROVA DE UMIDADE EM ALUMINIO</v>
      </c>
      <c r="D432" s="253"/>
      <c r="E432" s="253"/>
      <c r="F432" s="253"/>
      <c r="G432" s="254"/>
      <c r="H432" s="166" t="s">
        <v>11</v>
      </c>
      <c r="I432" s="178">
        <v>1</v>
      </c>
      <c r="J432" s="179">
        <f t="shared" si="48"/>
        <v>109.69855832241153</v>
      </c>
      <c r="K432" s="180">
        <f>J432*I432</f>
        <v>109.69855832241153</v>
      </c>
      <c r="L432" s="181">
        <v>142.29</v>
      </c>
      <c r="N432" s="189"/>
    </row>
    <row r="433" spans="2:14" s="141" customFormat="1" ht="9.4499999999999993" customHeight="1">
      <c r="B433" s="149"/>
      <c r="C433" s="252"/>
      <c r="D433" s="253"/>
      <c r="E433" s="253"/>
      <c r="F433" s="253"/>
      <c r="G433" s="254"/>
      <c r="H433" s="166"/>
      <c r="I433" s="178"/>
      <c r="J433" s="179">
        <f t="shared" si="48"/>
        <v>0</v>
      </c>
      <c r="K433" s="180"/>
      <c r="L433" s="181"/>
      <c r="N433" s="189"/>
    </row>
    <row r="434" spans="2:14" s="141" customFormat="1" ht="9.4499999999999993" customHeight="1">
      <c r="B434" s="191" t="str">
        <f>Plan1!A551</f>
        <v>09.07.000</v>
      </c>
      <c r="C434" s="267" t="str">
        <f>'[2]page 1'!$B$551</f>
        <v>REDE DE BAIXA TENSAO:ENFIACAO</v>
      </c>
      <c r="D434" s="268"/>
      <c r="E434" s="268"/>
      <c r="F434" s="268"/>
      <c r="G434" s="269"/>
      <c r="H434" s="166"/>
      <c r="I434" s="178"/>
      <c r="J434" s="179">
        <f t="shared" si="48"/>
        <v>0</v>
      </c>
      <c r="K434" s="180"/>
      <c r="L434" s="181"/>
      <c r="N434" s="189"/>
    </row>
    <row r="435" spans="2:14" s="141" customFormat="1" ht="9.4499999999999993" customHeight="1">
      <c r="B435" s="149" t="str">
        <f>Plan1!A552</f>
        <v>09.07.004</v>
      </c>
      <c r="C435" s="252" t="str">
        <f>'[2]page 1'!$B$552</f>
        <v>FIO DE 2,50 MM2 - 750 V DE ISOLACAO</v>
      </c>
      <c r="D435" s="253"/>
      <c r="E435" s="253"/>
      <c r="F435" s="253"/>
      <c r="G435" s="254"/>
      <c r="H435" s="166" t="s">
        <v>25</v>
      </c>
      <c r="I435" s="178">
        <v>250</v>
      </c>
      <c r="J435" s="179">
        <f t="shared" si="48"/>
        <v>3.8547529103384477</v>
      </c>
      <c r="K435" s="180">
        <f>J435*I435</f>
        <v>963.68822758461192</v>
      </c>
      <c r="L435" s="181">
        <v>5</v>
      </c>
      <c r="N435" s="189"/>
    </row>
    <row r="436" spans="2:14" s="141" customFormat="1" ht="9.4499999999999993" customHeight="1">
      <c r="B436" s="149"/>
      <c r="C436" s="252"/>
      <c r="D436" s="253"/>
      <c r="E436" s="253"/>
      <c r="F436" s="253"/>
      <c r="G436" s="254"/>
      <c r="H436" s="166"/>
      <c r="I436" s="178"/>
      <c r="J436" s="179">
        <f t="shared" si="48"/>
        <v>0</v>
      </c>
      <c r="K436" s="180"/>
      <c r="L436" s="181"/>
      <c r="N436" s="189"/>
    </row>
    <row r="437" spans="2:14" s="141" customFormat="1" ht="9.4499999999999993" customHeight="1">
      <c r="B437" s="191" t="str">
        <f>Plan1!A554</f>
        <v>09.08.000</v>
      </c>
      <c r="C437" s="267" t="str">
        <f>'[2]page 1'!$B$554</f>
        <v>PONTOS DE: INTERRUPTORES E TOMADAS</v>
      </c>
      <c r="D437" s="268"/>
      <c r="E437" s="268"/>
      <c r="F437" s="268"/>
      <c r="G437" s="269"/>
      <c r="H437" s="166"/>
      <c r="I437" s="178"/>
      <c r="J437" s="179">
        <f t="shared" si="48"/>
        <v>0</v>
      </c>
      <c r="K437" s="180"/>
      <c r="L437" s="181"/>
      <c r="N437" s="189"/>
    </row>
    <row r="438" spans="2:14" s="141" customFormat="1" ht="9.4499999999999993" customHeight="1">
      <c r="B438" s="149" t="s">
        <v>97</v>
      </c>
      <c r="C438" s="252" t="s">
        <v>197</v>
      </c>
      <c r="D438" s="253"/>
      <c r="E438" s="253"/>
      <c r="F438" s="253"/>
      <c r="G438" s="254"/>
      <c r="H438" s="166" t="s">
        <v>11</v>
      </c>
      <c r="I438" s="178">
        <v>1</v>
      </c>
      <c r="J438" s="179">
        <f t="shared" si="48"/>
        <v>114.27800477989361</v>
      </c>
      <c r="K438" s="180">
        <f>J438*I438</f>
        <v>114.27800477989361</v>
      </c>
      <c r="L438" s="181">
        <v>148.22999999999999</v>
      </c>
      <c r="N438" s="189"/>
    </row>
    <row r="439" spans="2:14" s="141" customFormat="1" ht="9.4499999999999993" customHeight="1">
      <c r="B439" s="149"/>
      <c r="C439" s="252" t="s">
        <v>198</v>
      </c>
      <c r="D439" s="253"/>
      <c r="E439" s="253"/>
      <c r="F439" s="253"/>
      <c r="G439" s="254"/>
      <c r="H439" s="166"/>
      <c r="I439" s="178"/>
      <c r="J439" s="179">
        <f t="shared" si="48"/>
        <v>0</v>
      </c>
      <c r="K439" s="180"/>
      <c r="L439" s="181"/>
      <c r="N439" s="189"/>
    </row>
    <row r="440" spans="2:14" s="141" customFormat="1" ht="9.4499999999999993" customHeight="1">
      <c r="B440" s="191" t="str">
        <f>Plan1!A557</f>
        <v>09.09.000</v>
      </c>
      <c r="C440" s="267" t="str">
        <f>'[2]page 1'!$B$557</f>
        <v>LUMINARIAS INTERNAS</v>
      </c>
      <c r="D440" s="268"/>
      <c r="E440" s="268"/>
      <c r="F440" s="268"/>
      <c r="G440" s="269"/>
      <c r="H440" s="166"/>
      <c r="I440" s="178"/>
      <c r="J440" s="179">
        <f t="shared" si="48"/>
        <v>0</v>
      </c>
      <c r="K440" s="180"/>
      <c r="L440" s="181"/>
      <c r="N440" s="189"/>
    </row>
    <row r="441" spans="2:14" s="141" customFormat="1" ht="9.4499999999999993" customHeight="1">
      <c r="B441" s="149" t="str">
        <f>Plan1!A558</f>
        <v>09.09.037</v>
      </c>
      <c r="C441" s="252" t="str">
        <f>'[2]page 1'!$B$558</f>
        <v>IL-58 ILUMINACAO P/ QUADRA DE ESP.COB.LAMP.VAPOR</v>
      </c>
      <c r="D441" s="253"/>
      <c r="E441" s="253"/>
      <c r="F441" s="253"/>
      <c r="G441" s="254"/>
      <c r="H441" s="166" t="s">
        <v>11</v>
      </c>
      <c r="I441" s="178">
        <v>8</v>
      </c>
      <c r="J441" s="179">
        <f t="shared" si="48"/>
        <v>460.28833551769333</v>
      </c>
      <c r="K441" s="180">
        <f t="shared" ref="K441:K449" si="51">J441*I441</f>
        <v>3682.3066841415466</v>
      </c>
      <c r="L441" s="181">
        <v>597.04</v>
      </c>
      <c r="N441" s="189"/>
    </row>
    <row r="442" spans="2:14" s="141" customFormat="1" ht="9.4499999999999993" customHeight="1">
      <c r="B442" s="149"/>
      <c r="C442" s="252"/>
      <c r="D442" s="253"/>
      <c r="E442" s="253"/>
      <c r="F442" s="253"/>
      <c r="G442" s="254"/>
      <c r="H442" s="166"/>
      <c r="I442" s="178"/>
      <c r="J442" s="179">
        <f t="shared" si="48"/>
        <v>0</v>
      </c>
      <c r="K442" s="180"/>
      <c r="L442" s="181"/>
      <c r="N442" s="189"/>
    </row>
    <row r="443" spans="2:14" s="141" customFormat="1" ht="9.4499999999999993" customHeight="1">
      <c r="B443" s="191" t="str">
        <f>Plan1!A560</f>
        <v>09.13.000</v>
      </c>
      <c r="C443" s="267" t="str">
        <f>'[2]page 1'!$B$560</f>
        <v>PARA RAIOS</v>
      </c>
      <c r="D443" s="268"/>
      <c r="E443" s="268"/>
      <c r="F443" s="268"/>
      <c r="G443" s="269"/>
      <c r="H443" s="166"/>
      <c r="I443" s="178"/>
      <c r="J443" s="179">
        <f t="shared" si="48"/>
        <v>0</v>
      </c>
      <c r="K443" s="180"/>
      <c r="L443" s="181"/>
      <c r="N443" s="189"/>
    </row>
    <row r="444" spans="2:14" s="141" customFormat="1" ht="9.4499999999999993" customHeight="1">
      <c r="B444" s="149" t="s">
        <v>107</v>
      </c>
      <c r="C444" s="252" t="s">
        <v>199</v>
      </c>
      <c r="D444" s="253"/>
      <c r="E444" s="253"/>
      <c r="F444" s="253"/>
      <c r="G444" s="254"/>
      <c r="H444" s="166" t="s">
        <v>25</v>
      </c>
      <c r="I444" s="178">
        <v>32</v>
      </c>
      <c r="J444" s="179">
        <f t="shared" ref="J444:J458" si="52">SUM(L444/1.2971)</f>
        <v>29.272993601110169</v>
      </c>
      <c r="K444" s="180">
        <f t="shared" si="51"/>
        <v>936.73579523552542</v>
      </c>
      <c r="L444" s="181">
        <v>37.97</v>
      </c>
      <c r="N444" s="189"/>
    </row>
    <row r="445" spans="2:14" s="141" customFormat="1" ht="9.4499999999999993" customHeight="1">
      <c r="B445" s="149" t="str">
        <f>Plan1!A562</f>
        <v>09.13.025</v>
      </c>
      <c r="C445" s="252" t="s">
        <v>200</v>
      </c>
      <c r="D445" s="253"/>
      <c r="E445" s="253"/>
      <c r="F445" s="253"/>
      <c r="G445" s="254"/>
      <c r="H445" s="166" t="s">
        <v>25</v>
      </c>
      <c r="I445" s="178">
        <v>124</v>
      </c>
      <c r="J445" s="179">
        <f t="shared" si="52"/>
        <v>32.395343458484312</v>
      </c>
      <c r="K445" s="180">
        <f t="shared" si="51"/>
        <v>4017.0225888520549</v>
      </c>
      <c r="L445" s="181">
        <v>42.02</v>
      </c>
      <c r="N445" s="189"/>
    </row>
    <row r="446" spans="2:14" s="141" customFormat="1" ht="9.4499999999999993" customHeight="1">
      <c r="B446" s="149" t="str">
        <f>Plan1!A563</f>
        <v>09.13.027</v>
      </c>
      <c r="C446" s="252" t="str">
        <f>'[2]page 1'!$B$563</f>
        <v>TERRA SIMPLES - 1 HASTE</v>
      </c>
      <c r="D446" s="253"/>
      <c r="E446" s="253"/>
      <c r="F446" s="253"/>
      <c r="G446" s="254"/>
      <c r="H446" s="166" t="s">
        <v>11</v>
      </c>
      <c r="I446" s="178">
        <v>8</v>
      </c>
      <c r="J446" s="179">
        <f t="shared" si="52"/>
        <v>162.95582453164752</v>
      </c>
      <c r="K446" s="180">
        <f t="shared" si="51"/>
        <v>1303.6465962531802</v>
      </c>
      <c r="L446" s="181">
        <v>211.37</v>
      </c>
      <c r="N446" s="189"/>
    </row>
    <row r="447" spans="2:14" s="141" customFormat="1" ht="9.4499999999999993" customHeight="1">
      <c r="B447" s="149" t="str">
        <f>Plan1!A564</f>
        <v>09.13.032</v>
      </c>
      <c r="C447" s="252" t="str">
        <f>'[2]page 1'!$B$564</f>
        <v>CONEXAO EXOTERMICA CABO/CABO</v>
      </c>
      <c r="D447" s="253"/>
      <c r="E447" s="253"/>
      <c r="F447" s="253"/>
      <c r="G447" s="254"/>
      <c r="H447" s="166" t="s">
        <v>11</v>
      </c>
      <c r="I447" s="178">
        <v>4</v>
      </c>
      <c r="J447" s="179">
        <f t="shared" si="52"/>
        <v>42.995913961915043</v>
      </c>
      <c r="K447" s="180">
        <f t="shared" si="51"/>
        <v>171.98365584766017</v>
      </c>
      <c r="L447" s="181">
        <v>55.77</v>
      </c>
      <c r="N447" s="189"/>
    </row>
    <row r="448" spans="2:14" s="141" customFormat="1" ht="9.4499999999999993" customHeight="1">
      <c r="B448" s="149" t="str">
        <f>Plan1!A565</f>
        <v>09.13.033</v>
      </c>
      <c r="C448" s="252" t="str">
        <f>'[2]page 1'!$B$565</f>
        <v>CONEXAO EXOTERMICA CABO/HASTE</v>
      </c>
      <c r="D448" s="253"/>
      <c r="E448" s="253"/>
      <c r="F448" s="253"/>
      <c r="G448" s="254"/>
      <c r="H448" s="166" t="s">
        <v>11</v>
      </c>
      <c r="I448" s="178">
        <v>8</v>
      </c>
      <c r="J448" s="179">
        <f t="shared" si="52"/>
        <v>54.14385937861384</v>
      </c>
      <c r="K448" s="180">
        <f t="shared" si="51"/>
        <v>433.15087502891072</v>
      </c>
      <c r="L448" s="181">
        <v>70.23</v>
      </c>
      <c r="N448" s="189"/>
    </row>
    <row r="449" spans="2:14" s="141" customFormat="1" ht="9.4499999999999993" customHeight="1">
      <c r="B449" s="149" t="str">
        <f>Plan1!A566</f>
        <v>09.13.034</v>
      </c>
      <c r="C449" s="252" t="str">
        <f>'[2]page 1'!$B$566</f>
        <v>CONEXAO EXOTERMICA EM ESTRUTURA METALICA</v>
      </c>
      <c r="D449" s="253"/>
      <c r="E449" s="253"/>
      <c r="F449" s="253"/>
      <c r="G449" s="254"/>
      <c r="H449" s="166" t="s">
        <v>11</v>
      </c>
      <c r="I449" s="178">
        <v>24</v>
      </c>
      <c r="J449" s="179">
        <f t="shared" si="52"/>
        <v>38.855909336211553</v>
      </c>
      <c r="K449" s="180">
        <f t="shared" si="51"/>
        <v>932.54182406907728</v>
      </c>
      <c r="L449" s="181">
        <v>50.4</v>
      </c>
      <c r="N449" s="189"/>
    </row>
    <row r="450" spans="2:14" s="141" customFormat="1" ht="9.4499999999999993" customHeight="1">
      <c r="B450" s="149"/>
      <c r="C450" s="252"/>
      <c r="D450" s="253"/>
      <c r="E450" s="253"/>
      <c r="F450" s="253"/>
      <c r="G450" s="254"/>
      <c r="H450" s="166"/>
      <c r="I450" s="178"/>
      <c r="J450" s="179">
        <f t="shared" si="52"/>
        <v>0</v>
      </c>
      <c r="K450" s="180"/>
      <c r="L450" s="181"/>
      <c r="N450" s="189"/>
    </row>
    <row r="451" spans="2:14" s="141" customFormat="1" ht="9.4499999999999993" customHeight="1">
      <c r="B451" s="214" t="s">
        <v>201</v>
      </c>
      <c r="C451" s="249" t="str">
        <f>'[2]page 1'!$B$568</f>
        <v>PINTURA</v>
      </c>
      <c r="D451" s="250"/>
      <c r="E451" s="250"/>
      <c r="F451" s="250"/>
      <c r="G451" s="251"/>
      <c r="H451" s="215"/>
      <c r="I451" s="204"/>
      <c r="J451" s="179">
        <f t="shared" si="52"/>
        <v>0</v>
      </c>
      <c r="K451" s="177"/>
      <c r="L451" s="181"/>
      <c r="N451" s="189"/>
    </row>
    <row r="452" spans="2:14" s="141" customFormat="1" ht="9.4499999999999993" customHeight="1">
      <c r="B452" s="149"/>
      <c r="C452" s="252"/>
      <c r="D452" s="253"/>
      <c r="E452" s="253"/>
      <c r="F452" s="253"/>
      <c r="G452" s="254"/>
      <c r="H452" s="166"/>
      <c r="I452" s="178"/>
      <c r="J452" s="179">
        <f t="shared" si="52"/>
        <v>0</v>
      </c>
      <c r="K452" s="180"/>
      <c r="L452" s="181"/>
      <c r="N452" s="189"/>
    </row>
    <row r="453" spans="2:14" s="141" customFormat="1" ht="9.4499999999999993" customHeight="1">
      <c r="B453" s="191" t="str">
        <f>Plan1!A569</f>
        <v>15.01.000</v>
      </c>
      <c r="C453" s="267" t="str">
        <f>'[2]page 1'!$B$569</f>
        <v>ESTRUTURA</v>
      </c>
      <c r="D453" s="268"/>
      <c r="E453" s="268"/>
      <c r="F453" s="268"/>
      <c r="G453" s="269"/>
      <c r="H453" s="166"/>
      <c r="I453" s="178"/>
      <c r="J453" s="179">
        <f t="shared" si="52"/>
        <v>0</v>
      </c>
      <c r="K453" s="180"/>
      <c r="L453" s="181"/>
      <c r="N453" s="189"/>
    </row>
    <row r="454" spans="2:14" s="141" customFormat="1" ht="9.4499999999999993" customHeight="1">
      <c r="B454" s="149" t="str">
        <f>Plan1!A570</f>
        <v>15.01.004</v>
      </c>
      <c r="C454" s="252" t="str">
        <f>'[2]page 1'!$B$570</f>
        <v>ESMALTE EM ESTRUTURA METALICA</v>
      </c>
      <c r="D454" s="253"/>
      <c r="E454" s="253"/>
      <c r="F454" s="253"/>
      <c r="G454" s="254"/>
      <c r="H454" s="166" t="s">
        <v>17</v>
      </c>
      <c r="I454" s="178">
        <v>703.36</v>
      </c>
      <c r="J454" s="179">
        <f t="shared" si="52"/>
        <v>13.406830622157122</v>
      </c>
      <c r="K454" s="180">
        <f t="shared" ref="K454:K458" si="53">J454*I454</f>
        <v>9429.8283864004334</v>
      </c>
      <c r="L454" s="181">
        <v>17.39</v>
      </c>
      <c r="N454" s="189"/>
    </row>
    <row r="455" spans="2:14" s="141" customFormat="1" ht="9.4499999999999993" customHeight="1">
      <c r="B455" s="149"/>
      <c r="C455" s="252"/>
      <c r="D455" s="253"/>
      <c r="E455" s="253"/>
      <c r="F455" s="253"/>
      <c r="G455" s="254"/>
      <c r="H455" s="166"/>
      <c r="I455" s="178"/>
      <c r="J455" s="179">
        <f t="shared" si="52"/>
        <v>0</v>
      </c>
      <c r="K455" s="180"/>
      <c r="L455" s="181"/>
      <c r="N455" s="189"/>
    </row>
    <row r="456" spans="2:14" s="141" customFormat="1" ht="9.4499999999999993" customHeight="1">
      <c r="B456" s="191" t="str">
        <f>Plan1!A572</f>
        <v>15.03.000</v>
      </c>
      <c r="C456" s="267" t="str">
        <f>'[2]page 1'!$B$572</f>
        <v>ESQUADRIAS</v>
      </c>
      <c r="D456" s="268"/>
      <c r="E456" s="268"/>
      <c r="F456" s="268"/>
      <c r="G456" s="269"/>
      <c r="H456" s="166"/>
      <c r="I456" s="178"/>
      <c r="J456" s="179">
        <f t="shared" si="52"/>
        <v>0</v>
      </c>
      <c r="K456" s="180"/>
      <c r="L456" s="181"/>
      <c r="N456" s="189"/>
    </row>
    <row r="457" spans="2:14" s="141" customFormat="1" ht="9.4499999999999993" customHeight="1">
      <c r="B457" s="149" t="str">
        <f>Plan1!A573</f>
        <v>15.03.060</v>
      </c>
      <c r="C457" s="252" t="str">
        <f>'[2]page 1'!$B$573</f>
        <v>FACE EXTERNA DE CALHAS/CONDUTORES COM TINTA SINTETICA</v>
      </c>
      <c r="D457" s="253"/>
      <c r="E457" s="253"/>
      <c r="F457" s="253"/>
      <c r="G457" s="254"/>
      <c r="H457" s="166" t="s">
        <v>25</v>
      </c>
      <c r="I457" s="178">
        <v>77</v>
      </c>
      <c r="J457" s="179">
        <f t="shared" si="52"/>
        <v>10.65453704417547</v>
      </c>
      <c r="K457" s="180">
        <f t="shared" si="53"/>
        <v>820.39935240151112</v>
      </c>
      <c r="L457" s="181">
        <v>13.82</v>
      </c>
      <c r="N457" s="189"/>
    </row>
    <row r="458" spans="2:14" s="141" customFormat="1" ht="9.4499999999999993" customHeight="1">
      <c r="B458" s="149" t="str">
        <f>Plan1!A574</f>
        <v>15.03.061</v>
      </c>
      <c r="C458" s="252" t="str">
        <f>'[2]page 1'!$B$574</f>
        <v>FACE INTERNA DE CALHAS COM TINTA BETUMINOSA</v>
      </c>
      <c r="D458" s="253"/>
      <c r="E458" s="253"/>
      <c r="F458" s="253"/>
      <c r="G458" s="254"/>
      <c r="H458" s="166" t="s">
        <v>25</v>
      </c>
      <c r="I458" s="178">
        <v>63</v>
      </c>
      <c r="J458" s="179">
        <f t="shared" si="52"/>
        <v>6.1521856449001628</v>
      </c>
      <c r="K458" s="180">
        <f t="shared" si="53"/>
        <v>387.58769562871026</v>
      </c>
      <c r="L458" s="181">
        <v>7.98</v>
      </c>
      <c r="N458" s="189"/>
    </row>
    <row r="459" spans="2:14" s="141" customFormat="1" ht="9.4499999999999993" customHeight="1">
      <c r="B459" s="149"/>
      <c r="C459" s="252"/>
      <c r="D459" s="253"/>
      <c r="E459" s="253"/>
      <c r="F459" s="253"/>
      <c r="G459" s="254"/>
      <c r="H459" s="166"/>
      <c r="I459" s="178"/>
      <c r="J459" s="182"/>
      <c r="K459" s="180"/>
      <c r="L459" s="181"/>
      <c r="N459" s="189"/>
    </row>
    <row r="460" spans="2:14" s="141" customFormat="1" ht="9.4499999999999993" customHeight="1">
      <c r="B460" s="214" t="s">
        <v>202</v>
      </c>
      <c r="C460" s="249" t="s">
        <v>203</v>
      </c>
      <c r="D460" s="250"/>
      <c r="E460" s="250"/>
      <c r="F460" s="250"/>
      <c r="G460" s="251"/>
      <c r="H460" s="215"/>
      <c r="I460" s="204"/>
      <c r="J460" s="182"/>
      <c r="K460" s="177"/>
      <c r="L460" s="181"/>
      <c r="N460" s="189"/>
    </row>
    <row r="461" spans="2:14" s="141" customFormat="1" ht="9.4499999999999993" customHeight="1">
      <c r="B461" s="149">
        <v>60247</v>
      </c>
      <c r="C461" s="252" t="s">
        <v>204</v>
      </c>
      <c r="D461" s="253"/>
      <c r="E461" s="253"/>
      <c r="F461" s="253"/>
      <c r="G461" s="254"/>
      <c r="H461" s="166" t="s">
        <v>17</v>
      </c>
      <c r="I461" s="178">
        <v>102.72</v>
      </c>
      <c r="J461" s="182">
        <v>63.34</v>
      </c>
      <c r="K461" s="180">
        <f>J461*I461</f>
        <v>6506.2848000000004</v>
      </c>
      <c r="L461" s="182"/>
      <c r="N461" s="189"/>
    </row>
    <row r="462" spans="2:14" s="141" customFormat="1" ht="9.4499999999999993" customHeight="1">
      <c r="B462" s="149" t="s">
        <v>136</v>
      </c>
      <c r="C462" s="252" t="s">
        <v>205</v>
      </c>
      <c r="D462" s="253"/>
      <c r="E462" s="253"/>
      <c r="F462" s="253"/>
      <c r="G462" s="254"/>
      <c r="H462" s="166"/>
      <c r="I462" s="178"/>
      <c r="J462" s="179">
        <f>SUM(L462/1.2971)</f>
        <v>0</v>
      </c>
      <c r="K462" s="180"/>
      <c r="L462" s="181"/>
      <c r="N462" s="189"/>
    </row>
    <row r="463" spans="2:14" s="141" customFormat="1" ht="9.4499999999999993" customHeight="1">
      <c r="B463" s="149">
        <v>60130</v>
      </c>
      <c r="C463" s="252" t="s">
        <v>206</v>
      </c>
      <c r="D463" s="253"/>
      <c r="E463" s="253"/>
      <c r="F463" s="253"/>
      <c r="G463" s="254"/>
      <c r="H463" s="166" t="s">
        <v>207</v>
      </c>
      <c r="I463" s="178">
        <v>2592.6999999999998</v>
      </c>
      <c r="J463" s="182">
        <v>8.42</v>
      </c>
      <c r="K463" s="180">
        <f>J463*I463</f>
        <v>21830.534</v>
      </c>
      <c r="L463" s="181"/>
      <c r="N463" s="189"/>
    </row>
    <row r="464" spans="2:14" s="141" customFormat="1" ht="9.4499999999999993" customHeight="1">
      <c r="B464" s="149" t="s">
        <v>136</v>
      </c>
      <c r="C464" s="252" t="s">
        <v>208</v>
      </c>
      <c r="D464" s="253"/>
      <c r="E464" s="253"/>
      <c r="F464" s="253"/>
      <c r="G464" s="254"/>
      <c r="H464" s="166"/>
      <c r="I464" s="178"/>
      <c r="J464" s="182"/>
      <c r="K464" s="180"/>
      <c r="L464" s="181"/>
      <c r="N464" s="189"/>
    </row>
    <row r="465" spans="2:14" s="141" customFormat="1" ht="9.4499999999999993" customHeight="1">
      <c r="B465" s="149">
        <v>60131</v>
      </c>
      <c r="C465" s="252" t="s">
        <v>209</v>
      </c>
      <c r="D465" s="253"/>
      <c r="E465" s="253"/>
      <c r="F465" s="253"/>
      <c r="G465" s="254"/>
      <c r="H465" s="166" t="s">
        <v>207</v>
      </c>
      <c r="I465" s="178">
        <v>2592.6999999999998</v>
      </c>
      <c r="J465" s="182">
        <v>2.37</v>
      </c>
      <c r="K465" s="180">
        <f t="shared" ref="K465:K469" si="54">J465*I465</f>
        <v>6144.6989999999996</v>
      </c>
      <c r="L465" s="181"/>
      <c r="N465" s="189"/>
    </row>
    <row r="466" spans="2:14" s="141" customFormat="1" ht="9.4499999999999993" customHeight="1">
      <c r="B466" s="149" t="s">
        <v>136</v>
      </c>
      <c r="C466" s="252"/>
      <c r="D466" s="253"/>
      <c r="E466" s="253"/>
      <c r="F466" s="253"/>
      <c r="G466" s="254"/>
      <c r="H466" s="166"/>
      <c r="I466" s="178"/>
      <c r="J466" s="182"/>
      <c r="K466" s="180"/>
      <c r="L466" s="181"/>
      <c r="N466" s="189"/>
    </row>
    <row r="467" spans="2:14" s="141" customFormat="1" ht="9.4499999999999993" customHeight="1">
      <c r="B467" s="149" t="s">
        <v>210</v>
      </c>
      <c r="C467" s="252" t="s">
        <v>211</v>
      </c>
      <c r="D467" s="253"/>
      <c r="E467" s="253"/>
      <c r="F467" s="253"/>
      <c r="G467" s="254"/>
      <c r="H467" s="166" t="s">
        <v>25</v>
      </c>
      <c r="I467" s="178">
        <v>6.6</v>
      </c>
      <c r="J467" s="181">
        <v>49.23</v>
      </c>
      <c r="K467" s="180">
        <f t="shared" si="54"/>
        <v>324.91799999999995</v>
      </c>
      <c r="L467" s="182">
        <v>158.66</v>
      </c>
      <c r="N467" s="189"/>
    </row>
    <row r="468" spans="2:14" s="141" customFormat="1" ht="9.4499999999999993" customHeight="1">
      <c r="B468" s="149" t="s">
        <v>212</v>
      </c>
      <c r="C468" s="252" t="s">
        <v>213</v>
      </c>
      <c r="D468" s="253"/>
      <c r="E468" s="253"/>
      <c r="F468" s="253"/>
      <c r="G468" s="254"/>
      <c r="H468" s="166"/>
      <c r="I468" s="178"/>
      <c r="J468" s="182"/>
      <c r="K468" s="180"/>
      <c r="L468" s="181"/>
      <c r="N468" s="189"/>
    </row>
    <row r="469" spans="2:14" s="141" customFormat="1" ht="9.4499999999999993" customHeight="1">
      <c r="B469" s="194">
        <v>40100</v>
      </c>
      <c r="C469" s="252" t="s">
        <v>214</v>
      </c>
      <c r="D469" s="253"/>
      <c r="E469" s="253"/>
      <c r="F469" s="253"/>
      <c r="G469" s="254"/>
      <c r="H469" s="211" t="s">
        <v>135</v>
      </c>
      <c r="I469" s="178">
        <v>0.32</v>
      </c>
      <c r="J469" s="180">
        <v>51.895099999999999</v>
      </c>
      <c r="K469" s="180">
        <f t="shared" si="54"/>
        <v>16.606432000000002</v>
      </c>
      <c r="L469" s="225"/>
      <c r="N469" s="189"/>
    </row>
    <row r="470" spans="2:14" s="141" customFormat="1" ht="9.4499999999999993" customHeight="1">
      <c r="B470" s="194" t="s">
        <v>215</v>
      </c>
      <c r="C470" s="252" t="s">
        <v>216</v>
      </c>
      <c r="D470" s="253"/>
      <c r="E470" s="253"/>
      <c r="F470" s="253"/>
      <c r="G470" s="254"/>
      <c r="H470" s="211"/>
      <c r="I470" s="178"/>
      <c r="J470" s="226"/>
      <c r="K470" s="180"/>
      <c r="L470" s="225"/>
      <c r="N470" s="189"/>
    </row>
    <row r="471" spans="2:14" s="141" customFormat="1" ht="9.4499999999999993" customHeight="1">
      <c r="B471" s="194" t="s">
        <v>217</v>
      </c>
      <c r="C471" s="252" t="s">
        <v>218</v>
      </c>
      <c r="D471" s="253"/>
      <c r="E471" s="253"/>
      <c r="F471" s="253"/>
      <c r="G471" s="254"/>
      <c r="H471" s="211" t="s">
        <v>207</v>
      </c>
      <c r="I471" s="178">
        <v>31.9</v>
      </c>
      <c r="J471" s="226">
        <v>7.1124999999999998</v>
      </c>
      <c r="K471" s="180">
        <f t="shared" ref="K471:K475" si="55">J471*I471</f>
        <v>226.88874999999999</v>
      </c>
      <c r="L471" s="225"/>
      <c r="N471" s="189"/>
    </row>
    <row r="472" spans="2:14" s="141" customFormat="1" ht="9.4499999999999993" customHeight="1">
      <c r="B472" s="194" t="s">
        <v>215</v>
      </c>
      <c r="C472" s="252" t="s">
        <v>219</v>
      </c>
      <c r="D472" s="253"/>
      <c r="E472" s="253"/>
      <c r="F472" s="253"/>
      <c r="G472" s="254"/>
      <c r="H472" s="211"/>
      <c r="I472" s="178"/>
      <c r="J472" s="180"/>
      <c r="K472" s="180"/>
      <c r="L472" s="225"/>
      <c r="N472" s="189"/>
    </row>
    <row r="473" spans="2:14" s="141" customFormat="1" ht="9.4499999999999993" customHeight="1">
      <c r="B473" s="194" t="s">
        <v>220</v>
      </c>
      <c r="C473" s="252" t="s">
        <v>221</v>
      </c>
      <c r="D473" s="253"/>
      <c r="E473" s="253"/>
      <c r="F473" s="253"/>
      <c r="G473" s="254"/>
      <c r="H473" s="211" t="s">
        <v>25</v>
      </c>
      <c r="I473" s="178">
        <v>8</v>
      </c>
      <c r="J473" s="180">
        <v>77.510000000000005</v>
      </c>
      <c r="K473" s="180">
        <f t="shared" si="55"/>
        <v>620.08000000000004</v>
      </c>
      <c r="L473" s="225"/>
      <c r="N473" s="189"/>
    </row>
    <row r="474" spans="2:14" s="141" customFormat="1" ht="9.4499999999999993" customHeight="1">
      <c r="B474" s="149"/>
      <c r="C474" s="252" t="s">
        <v>222</v>
      </c>
      <c r="D474" s="253"/>
      <c r="E474" s="253"/>
      <c r="F474" s="253"/>
      <c r="G474" s="254"/>
      <c r="H474" s="166"/>
      <c r="I474" s="178"/>
      <c r="J474" s="182"/>
      <c r="K474" s="180">
        <f t="shared" si="55"/>
        <v>0</v>
      </c>
      <c r="L474" s="181"/>
      <c r="N474" s="189"/>
    </row>
    <row r="475" spans="2:14" s="141" customFormat="1" ht="9.4499999999999993" customHeight="1">
      <c r="B475" s="149">
        <v>20506</v>
      </c>
      <c r="C475" s="252" t="s">
        <v>223</v>
      </c>
      <c r="D475" s="253"/>
      <c r="E475" s="253"/>
      <c r="F475" s="253"/>
      <c r="G475" s="254"/>
      <c r="H475" s="166" t="s">
        <v>135</v>
      </c>
      <c r="I475" s="178">
        <v>0.32</v>
      </c>
      <c r="J475" s="182">
        <v>371.03</v>
      </c>
      <c r="K475" s="180">
        <f t="shared" si="55"/>
        <v>118.72959999999999</v>
      </c>
      <c r="L475" s="181"/>
      <c r="N475" s="189"/>
    </row>
    <row r="476" spans="2:14" s="141" customFormat="1" ht="9.4499999999999993" customHeight="1">
      <c r="B476" s="149" t="s">
        <v>136</v>
      </c>
      <c r="C476" s="252" t="s">
        <v>216</v>
      </c>
      <c r="D476" s="253"/>
      <c r="E476" s="253"/>
      <c r="F476" s="253"/>
      <c r="G476" s="254"/>
      <c r="H476" s="166"/>
      <c r="I476" s="178"/>
      <c r="J476" s="182"/>
      <c r="K476" s="180"/>
      <c r="L476" s="181"/>
      <c r="N476" s="189"/>
    </row>
    <row r="477" spans="2:14" s="141" customFormat="1" ht="9.4499999999999993" customHeight="1">
      <c r="B477" s="149" t="s">
        <v>224</v>
      </c>
      <c r="C477" s="252" t="s">
        <v>225</v>
      </c>
      <c r="D477" s="253"/>
      <c r="E477" s="253"/>
      <c r="F477" s="253"/>
      <c r="G477" s="254"/>
      <c r="H477" s="166" t="s">
        <v>17</v>
      </c>
      <c r="I477" s="178">
        <v>12</v>
      </c>
      <c r="J477" s="182">
        <v>371.03</v>
      </c>
      <c r="K477" s="180">
        <f>J477*I477</f>
        <v>4452.3599999999997</v>
      </c>
      <c r="L477" s="181">
        <v>430.75</v>
      </c>
      <c r="N477" s="189"/>
    </row>
    <row r="478" spans="2:14" s="141" customFormat="1" ht="9.4499999999999993" customHeight="1">
      <c r="B478" s="149"/>
      <c r="C478" s="252" t="s">
        <v>226</v>
      </c>
      <c r="D478" s="253"/>
      <c r="E478" s="253"/>
      <c r="F478" s="253"/>
      <c r="G478" s="254"/>
      <c r="H478" s="166"/>
      <c r="I478" s="178"/>
      <c r="J478" s="182"/>
      <c r="K478" s="180"/>
      <c r="L478" s="181"/>
      <c r="N478" s="189"/>
    </row>
    <row r="479" spans="2:14" s="141" customFormat="1" ht="9.4499999999999993" customHeight="1">
      <c r="B479" s="221"/>
      <c r="C479" s="277"/>
      <c r="D479" s="278"/>
      <c r="E479" s="278"/>
      <c r="F479" s="278"/>
      <c r="G479" s="279"/>
      <c r="H479" s="224"/>
      <c r="I479" s="227"/>
      <c r="J479" s="182"/>
      <c r="K479" s="180"/>
      <c r="L479" s="181"/>
      <c r="N479" s="189"/>
    </row>
    <row r="480" spans="2:14" s="141" customFormat="1" ht="9.4499999999999993" customHeight="1">
      <c r="B480" s="280" t="s">
        <v>227</v>
      </c>
      <c r="C480" s="280"/>
      <c r="D480" s="280"/>
      <c r="E480" s="280"/>
      <c r="F480" s="280"/>
      <c r="G480" s="280"/>
      <c r="H480" s="176"/>
      <c r="I480" s="228"/>
      <c r="J480" s="176"/>
      <c r="K480" s="180">
        <f>SUM(K11:K479)</f>
        <v>1815734.0095345853</v>
      </c>
      <c r="L480" s="181"/>
      <c r="N480" s="189"/>
    </row>
    <row r="481" spans="2:15" ht="9.4499999999999993" customHeight="1">
      <c r="B481" s="222"/>
      <c r="C481" s="176"/>
      <c r="D481" s="176"/>
      <c r="E481" s="176"/>
      <c r="F481" s="176"/>
      <c r="G481" s="176"/>
      <c r="H481" s="176"/>
      <c r="I481" s="228" t="s">
        <v>228</v>
      </c>
      <c r="J481" s="176"/>
      <c r="K481" s="180">
        <f>K480*0.25</f>
        <v>453933.50238364632</v>
      </c>
      <c r="M481" s="141"/>
      <c r="N481" s="189"/>
      <c r="O481" s="141"/>
    </row>
    <row r="482" spans="2:15" ht="9.4499999999999993" customHeight="1">
      <c r="B482" s="222"/>
      <c r="C482" s="281" t="s">
        <v>229</v>
      </c>
      <c r="D482" s="281"/>
      <c r="E482" s="281"/>
      <c r="F482" s="281"/>
      <c r="G482" s="281"/>
      <c r="H482" s="176"/>
      <c r="I482" s="228"/>
      <c r="J482" s="176"/>
      <c r="K482" s="229">
        <f>SUM(K480:K481)</f>
        <v>2269667.5119182318</v>
      </c>
      <c r="M482" s="141"/>
      <c r="N482" s="189"/>
      <c r="O482" s="141"/>
    </row>
    <row r="483" spans="2:15" ht="9.4499999999999993" customHeight="1">
      <c r="B483" s="222"/>
      <c r="C483" s="223"/>
      <c r="D483" s="223"/>
      <c r="E483" s="223"/>
      <c r="F483" s="223"/>
      <c r="G483" s="223"/>
      <c r="H483" s="176"/>
      <c r="I483" s="228"/>
      <c r="J483" s="176"/>
      <c r="K483" s="230"/>
      <c r="M483" s="141"/>
      <c r="N483" s="189"/>
      <c r="O483" s="141"/>
    </row>
    <row r="484" spans="2:15" ht="9.4499999999999993" customHeight="1">
      <c r="B484" s="216" t="str">
        <f>'[1]page 1'!$A$391</f>
        <v>13.02.034</v>
      </c>
      <c r="C484" s="273" t="str">
        <f>'[1]page 1'!$B$391</f>
        <v>GRANILITE CINZA / CIM. COMUM 8MM C/ POLIMENTO</v>
      </c>
      <c r="D484" s="274"/>
      <c r="E484" s="274"/>
      <c r="F484" s="274"/>
      <c r="G484" s="275"/>
      <c r="H484" s="217" t="s">
        <v>17</v>
      </c>
      <c r="I484" s="218">
        <v>1742.87</v>
      </c>
      <c r="J484" s="219">
        <f>SUM(L484/1.2971)</f>
        <v>94.634183948808882</v>
      </c>
      <c r="K484" s="231">
        <f>J484*I484</f>
        <v>164935.08017886052</v>
      </c>
      <c r="L484" s="181">
        <v>122.75</v>
      </c>
      <c r="M484" s="141"/>
      <c r="N484" s="189"/>
      <c r="O484" s="141"/>
    </row>
    <row r="485" spans="2:15" ht="9.4499999999999993" customHeight="1">
      <c r="B485" s="280" t="s">
        <v>230</v>
      </c>
      <c r="C485" s="280"/>
      <c r="D485" s="280"/>
      <c r="E485" s="280"/>
      <c r="F485" s="280"/>
      <c r="G485" s="280"/>
      <c r="H485" s="280"/>
      <c r="I485" s="228"/>
      <c r="J485" s="176"/>
      <c r="K485" s="176"/>
    </row>
    <row r="486" spans="2:15" ht="9.4499999999999993" customHeight="1">
      <c r="B486" s="280"/>
      <c r="C486" s="280"/>
      <c r="D486" s="280"/>
      <c r="E486" s="280"/>
      <c r="F486" s="280"/>
      <c r="G486" s="280"/>
      <c r="H486" s="280"/>
      <c r="I486" s="228"/>
      <c r="J486" s="176"/>
      <c r="K486" s="176"/>
    </row>
    <row r="487" spans="2:15" ht="9.4499999999999993" customHeight="1">
      <c r="B487" s="282" t="s">
        <v>231</v>
      </c>
      <c r="C487" s="282"/>
      <c r="D487" s="282"/>
      <c r="E487" s="282"/>
      <c r="F487" s="282"/>
      <c r="G487" s="282"/>
      <c r="H487" s="176"/>
      <c r="I487" s="228"/>
      <c r="J487" s="176"/>
      <c r="K487" s="176"/>
    </row>
    <row r="491" spans="2:15">
      <c r="D491" s="283"/>
      <c r="E491" s="283"/>
      <c r="F491" s="283"/>
      <c r="G491" s="283"/>
      <c r="H491" s="283"/>
    </row>
    <row r="492" spans="2:15">
      <c r="G492" s="90" t="s">
        <v>232</v>
      </c>
    </row>
  </sheetData>
  <mergeCells count="488">
    <mergeCell ref="C482:G482"/>
    <mergeCell ref="C484:G484"/>
    <mergeCell ref="B485:H485"/>
    <mergeCell ref="B486:H486"/>
    <mergeCell ref="B487:G487"/>
    <mergeCell ref="D491:H491"/>
    <mergeCell ref="B9:B10"/>
    <mergeCell ref="H9:H10"/>
    <mergeCell ref="I9:I10"/>
    <mergeCell ref="C9:G10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B480:G480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18:G318"/>
    <mergeCell ref="C319:G319"/>
    <mergeCell ref="C321:G321"/>
    <mergeCell ref="C322:G322"/>
    <mergeCell ref="C323:G323"/>
    <mergeCell ref="C324:G324"/>
    <mergeCell ref="C325:G325"/>
    <mergeCell ref="C326:G326"/>
    <mergeCell ref="C327:G327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38:G38"/>
    <mergeCell ref="C39:G39"/>
    <mergeCell ref="C40:G40"/>
    <mergeCell ref="C41:G41"/>
    <mergeCell ref="C42:G42"/>
    <mergeCell ref="C43:G43"/>
    <mergeCell ref="C44:G44"/>
    <mergeCell ref="C45:G45"/>
    <mergeCell ref="C46:G46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D2:F2"/>
    <mergeCell ref="G2:I2"/>
    <mergeCell ref="D3:F3"/>
    <mergeCell ref="G3:I3"/>
    <mergeCell ref="G4:I4"/>
    <mergeCell ref="B6:F6"/>
    <mergeCell ref="G6:I6"/>
    <mergeCell ref="B7:E7"/>
    <mergeCell ref="H7:I7"/>
    <mergeCell ref="B2:C4"/>
  </mergeCells>
  <printOptions horizontalCentered="1"/>
  <pageMargins left="0.69930555555555596" right="0.69930555555555596" top="0.75" bottom="0.75" header="0.3" footer="0.3"/>
  <pageSetup paperSize="9" scale="53" firstPageNumber="0" fitToHeight="0" orientation="portrait" useFirstPageNumber="1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901"/>
  <sheetViews>
    <sheetView showGridLines="0" tabSelected="1" topLeftCell="A877" workbookViewId="0">
      <selection activeCell="C892" sqref="C892"/>
    </sheetView>
  </sheetViews>
  <sheetFormatPr defaultColWidth="9.109375" defaultRowHeight="13.2"/>
  <cols>
    <col min="1" max="1" width="9.109375" style="90"/>
    <col min="2" max="2" width="13.88671875" style="41" customWidth="1"/>
    <col min="3" max="3" width="86" style="42" customWidth="1"/>
    <col min="4" max="4" width="12.6640625" style="41" customWidth="1"/>
    <col min="5" max="6" width="12.6640625" style="43" customWidth="1"/>
    <col min="7" max="7" width="16.77734375" style="43" customWidth="1"/>
    <col min="8" max="8" width="5.44140625" style="90" customWidth="1"/>
    <col min="9" max="9" width="6.88671875" style="90" customWidth="1"/>
    <col min="10" max="10" width="6.33203125" style="90" customWidth="1"/>
    <col min="11" max="11" width="10.109375" style="90" customWidth="1"/>
    <col min="12" max="12" width="10.6640625" style="90" customWidth="1"/>
    <col min="13" max="16384" width="9.109375" style="90"/>
  </cols>
  <sheetData>
    <row r="1" spans="2:7" ht="15" customHeight="1"/>
    <row r="2" spans="2:7" ht="15" customHeight="1"/>
    <row r="3" spans="2:7" ht="15" customHeight="1">
      <c r="B3" s="91"/>
      <c r="C3" s="288" t="s">
        <v>233</v>
      </c>
      <c r="D3" s="288"/>
      <c r="E3" s="288"/>
      <c r="F3" s="288"/>
      <c r="G3" s="288"/>
    </row>
    <row r="4" spans="2:7" ht="15" customHeight="1">
      <c r="B4" s="92"/>
      <c r="C4" s="288" t="s">
        <v>234</v>
      </c>
      <c r="D4" s="288"/>
      <c r="E4" s="288"/>
      <c r="F4" s="288"/>
      <c r="G4" s="288"/>
    </row>
    <row r="5" spans="2:7" ht="15" customHeight="1">
      <c r="B5" s="300" t="s">
        <v>235</v>
      </c>
      <c r="C5" s="301"/>
      <c r="D5" s="301"/>
      <c r="E5" s="301"/>
      <c r="F5" s="301"/>
      <c r="G5" s="302"/>
    </row>
    <row r="6" spans="2:7" ht="15" customHeight="1">
      <c r="B6" s="303"/>
      <c r="C6" s="304"/>
      <c r="D6" s="304"/>
      <c r="E6" s="304"/>
      <c r="F6" s="304"/>
      <c r="G6" s="305"/>
    </row>
    <row r="7" spans="2:7" s="89" customFormat="1" ht="15" customHeight="1">
      <c r="B7" s="93" t="s">
        <v>236</v>
      </c>
      <c r="C7" s="45" t="s">
        <v>237</v>
      </c>
      <c r="D7" s="45" t="s">
        <v>238</v>
      </c>
      <c r="E7" s="107" t="s">
        <v>239</v>
      </c>
      <c r="F7" s="107" t="s">
        <v>240</v>
      </c>
      <c r="G7" s="108" t="s">
        <v>241</v>
      </c>
    </row>
    <row r="8" spans="2:7" s="89" customFormat="1" ht="15" customHeight="1">
      <c r="B8" s="61">
        <v>1</v>
      </c>
      <c r="C8" s="289" t="str">
        <f>ORÇ!C12</f>
        <v>CANTEIRO DE OBRAS - LARG 3.30M</v>
      </c>
      <c r="D8" s="290"/>
      <c r="E8" s="290"/>
      <c r="F8" s="290"/>
      <c r="G8" s="291"/>
    </row>
    <row r="9" spans="2:7" s="89" customFormat="1" ht="15" customHeight="1">
      <c r="B9" s="94" t="str">
        <f>ORÇ!B12</f>
        <v>16.06.051</v>
      </c>
      <c r="C9" s="95"/>
      <c r="D9" s="96" t="s">
        <v>17</v>
      </c>
      <c r="E9" s="109">
        <v>16.5</v>
      </c>
      <c r="F9" s="110"/>
      <c r="G9" s="111">
        <f>F9*E9</f>
        <v>0</v>
      </c>
    </row>
    <row r="10" spans="2:7" s="89" customFormat="1" ht="15" customHeight="1">
      <c r="B10" s="61" t="s">
        <v>212</v>
      </c>
      <c r="C10" s="97"/>
      <c r="D10" s="50"/>
      <c r="E10" s="112"/>
      <c r="F10" s="113" t="s">
        <v>242</v>
      </c>
      <c r="G10" s="114">
        <f>SUM(G9:G9)</f>
        <v>0</v>
      </c>
    </row>
    <row r="11" spans="2:7" s="89" customFormat="1" ht="15" customHeight="1">
      <c r="B11" s="98">
        <v>2</v>
      </c>
      <c r="C11" s="292" t="str">
        <f>ORÇ!C14</f>
        <v>TAPUME H=225CM APOIADO NO TERRENO E PINTURA LATEX FACE EXTERNA COM LOGOTIPO</v>
      </c>
      <c r="D11" s="293"/>
      <c r="E11" s="293"/>
      <c r="F11" s="293"/>
      <c r="G11" s="294"/>
    </row>
    <row r="12" spans="2:7" s="89" customFormat="1" ht="15" customHeight="1">
      <c r="B12" s="99" t="str">
        <f>ORÇ!B14</f>
        <v>16.30.010</v>
      </c>
      <c r="C12" s="100"/>
      <c r="D12" s="101" t="s">
        <v>17</v>
      </c>
      <c r="E12" s="109">
        <v>67.5</v>
      </c>
      <c r="F12" s="115"/>
      <c r="G12" s="116">
        <f>F12*E12</f>
        <v>0</v>
      </c>
    </row>
    <row r="13" spans="2:7" s="89" customFormat="1" ht="15" customHeight="1">
      <c r="B13" s="98" t="s">
        <v>212</v>
      </c>
      <c r="C13" s="100"/>
      <c r="D13" s="102"/>
      <c r="E13" s="117"/>
      <c r="F13" s="118" t="s">
        <v>242</v>
      </c>
      <c r="G13" s="119">
        <f>SUM(G12:G12)</f>
        <v>0</v>
      </c>
    </row>
    <row r="14" spans="2:7" s="89" customFormat="1" ht="15" customHeight="1">
      <c r="B14" s="61">
        <v>3</v>
      </c>
      <c r="C14" s="289" t="str">
        <f>ORÇ!C18</f>
        <v>Grelha hemisferico para saida da calha Ø 75 mm</v>
      </c>
      <c r="D14" s="290"/>
      <c r="E14" s="290"/>
      <c r="F14" s="290"/>
      <c r="G14" s="291"/>
    </row>
    <row r="15" spans="2:7" s="89" customFormat="1" ht="15" customHeight="1">
      <c r="B15" s="94" t="str">
        <f>ORÇ!B18</f>
        <v>08.12.065</v>
      </c>
      <c r="C15" s="97"/>
      <c r="D15" s="96" t="s">
        <v>11</v>
      </c>
      <c r="E15" s="109">
        <v>8</v>
      </c>
      <c r="F15" s="120"/>
      <c r="G15" s="111">
        <f>F15*E15</f>
        <v>0</v>
      </c>
    </row>
    <row r="16" spans="2:7" s="89" customFormat="1" ht="15" customHeight="1">
      <c r="B16" s="61" t="s">
        <v>212</v>
      </c>
      <c r="C16" s="97"/>
      <c r="D16" s="50"/>
      <c r="E16" s="112"/>
      <c r="F16" s="113" t="s">
        <v>242</v>
      </c>
      <c r="G16" s="114">
        <f>SUM(G15:G15)</f>
        <v>0</v>
      </c>
    </row>
    <row r="17" spans="2:7" s="89" customFormat="1" ht="15" customHeight="1">
      <c r="B17" s="61">
        <v>4</v>
      </c>
      <c r="C17" s="289" t="str">
        <f>ORÇ!C19</f>
        <v>Grelha hemisferico para saida da calha Ø 150 mm</v>
      </c>
      <c r="D17" s="290"/>
      <c r="E17" s="290"/>
      <c r="F17" s="290"/>
      <c r="G17" s="291"/>
    </row>
    <row r="18" spans="2:7" s="89" customFormat="1" ht="15" customHeight="1">
      <c r="B18" s="94" t="str">
        <f>ORÇ!B19</f>
        <v>08.12.067</v>
      </c>
      <c r="C18" s="95"/>
      <c r="D18" s="96" t="s">
        <v>11</v>
      </c>
      <c r="E18" s="109">
        <v>4</v>
      </c>
      <c r="F18" s="121"/>
      <c r="G18" s="111">
        <f>F18*E18</f>
        <v>0</v>
      </c>
    </row>
    <row r="19" spans="2:7" s="89" customFormat="1" ht="15" customHeight="1">
      <c r="B19" s="61" t="s">
        <v>212</v>
      </c>
      <c r="C19" s="97"/>
      <c r="D19" s="50"/>
      <c r="E19" s="112"/>
      <c r="F19" s="113" t="s">
        <v>242</v>
      </c>
      <c r="G19" s="114">
        <f>SUM(G18:G18)</f>
        <v>0</v>
      </c>
    </row>
    <row r="20" spans="2:7" s="89" customFormat="1" ht="15" customHeight="1">
      <c r="B20" s="61">
        <v>5</v>
      </c>
      <c r="C20" s="289" t="str">
        <f>ORÇ!C20</f>
        <v>ESMALTE EM ESQUADRIAS DE FERRO</v>
      </c>
      <c r="D20" s="290"/>
      <c r="E20" s="290"/>
      <c r="F20" s="290"/>
      <c r="G20" s="291"/>
    </row>
    <row r="21" spans="2:7" s="89" customFormat="1" ht="15" customHeight="1">
      <c r="B21" s="94" t="str">
        <f>ORÇ!B20</f>
        <v>15.03.021</v>
      </c>
      <c r="C21" s="95"/>
      <c r="D21" s="96" t="s">
        <v>17</v>
      </c>
      <c r="E21" s="109">
        <v>150.19999999999999</v>
      </c>
      <c r="F21" s="122"/>
      <c r="G21" s="111">
        <f>F21*E21</f>
        <v>0</v>
      </c>
    </row>
    <row r="22" spans="2:7" s="89" customFormat="1" ht="15" customHeight="1">
      <c r="B22" s="61" t="s">
        <v>212</v>
      </c>
      <c r="C22" s="97"/>
      <c r="D22" s="50"/>
      <c r="E22" s="112"/>
      <c r="F22" s="113" t="s">
        <v>242</v>
      </c>
      <c r="G22" s="114">
        <f>SUM(G21:G21)</f>
        <v>0</v>
      </c>
    </row>
    <row r="23" spans="2:7" s="89" customFormat="1" ht="15" customHeight="1">
      <c r="B23" s="61">
        <v>6</v>
      </c>
      <c r="C23" s="289" t="str">
        <f>ORÇ!C21</f>
        <v>Ramal de alimentação predial de PVC  Ø 25 mm</v>
      </c>
      <c r="D23" s="290"/>
      <c r="E23" s="290"/>
      <c r="F23" s="290"/>
      <c r="G23" s="291"/>
    </row>
    <row r="24" spans="2:7" s="89" customFormat="1" ht="15" customHeight="1">
      <c r="B24" s="94" t="str">
        <f>ORÇ!B21</f>
        <v>08.03.016</v>
      </c>
      <c r="C24" s="95"/>
      <c r="D24" s="96" t="s">
        <v>25</v>
      </c>
      <c r="E24" s="109">
        <v>59</v>
      </c>
      <c r="F24" s="122"/>
      <c r="G24" s="111">
        <f>F24*E24</f>
        <v>0</v>
      </c>
    </row>
    <row r="25" spans="2:7" s="89" customFormat="1" ht="15" customHeight="1">
      <c r="B25" s="61" t="s">
        <v>212</v>
      </c>
      <c r="C25" s="97"/>
      <c r="D25" s="50"/>
      <c r="E25" s="112"/>
      <c r="F25" s="123" t="s">
        <v>242</v>
      </c>
      <c r="G25" s="114">
        <f>SUM(G24:G24)</f>
        <v>0</v>
      </c>
    </row>
    <row r="26" spans="2:7" s="89" customFormat="1" ht="15" customHeight="1">
      <c r="B26" s="103">
        <v>7</v>
      </c>
      <c r="C26" s="289" t="str">
        <f>ORÇ!C22</f>
        <v>Ramal de alimentação predial de AG  Ø 25 mm</v>
      </c>
      <c r="D26" s="290"/>
      <c r="E26" s="290"/>
      <c r="F26" s="290"/>
      <c r="G26" s="291"/>
    </row>
    <row r="27" spans="2:7" s="89" customFormat="1" ht="15" customHeight="1">
      <c r="B27" s="94" t="str">
        <f>ORÇ!B22</f>
        <v>08.03.003</v>
      </c>
      <c r="C27" s="95"/>
      <c r="D27" s="96" t="s">
        <v>25</v>
      </c>
      <c r="E27" s="109">
        <v>12</v>
      </c>
      <c r="F27" s="122"/>
      <c r="G27" s="111">
        <f>F27*E27</f>
        <v>0</v>
      </c>
    </row>
    <row r="28" spans="2:7" s="89" customFormat="1" ht="15" customHeight="1">
      <c r="B28" s="61" t="s">
        <v>212</v>
      </c>
      <c r="C28" s="97"/>
      <c r="D28" s="50"/>
      <c r="E28" s="112"/>
      <c r="F28" s="113" t="s">
        <v>242</v>
      </c>
      <c r="G28" s="114">
        <f>SUM(G27:G27)</f>
        <v>0</v>
      </c>
    </row>
    <row r="29" spans="2:7" s="89" customFormat="1" ht="15" customHeight="1">
      <c r="B29" s="104">
        <v>8</v>
      </c>
      <c r="C29" s="292" t="str">
        <f>ORÇ!C23</f>
        <v>Tubo aço galvanizado rosca BSP Ø 1 1/4 (entrada de água)</v>
      </c>
      <c r="D29" s="293"/>
      <c r="E29" s="293"/>
      <c r="F29" s="293"/>
      <c r="G29" s="294"/>
    </row>
    <row r="30" spans="2:7" s="89" customFormat="1" ht="15" customHeight="1">
      <c r="B30" s="99" t="str">
        <f>ORÇ!B23</f>
        <v>08.03.004</v>
      </c>
      <c r="C30" s="105"/>
      <c r="D30" s="101" t="s">
        <v>25</v>
      </c>
      <c r="E30" s="109">
        <v>11.5</v>
      </c>
      <c r="F30" s="124"/>
      <c r="G30" s="116">
        <f>F30*E30</f>
        <v>0</v>
      </c>
    </row>
    <row r="31" spans="2:7" s="89" customFormat="1" ht="15" customHeight="1">
      <c r="B31" s="98" t="s">
        <v>212</v>
      </c>
      <c r="C31" s="100"/>
      <c r="D31" s="102"/>
      <c r="E31" s="117"/>
      <c r="F31" s="118" t="s">
        <v>242</v>
      </c>
      <c r="G31" s="119">
        <f>SUM(G30:G30)</f>
        <v>0</v>
      </c>
    </row>
    <row r="32" spans="2:7" s="89" customFormat="1" ht="15" customHeight="1">
      <c r="B32" s="61">
        <v>9</v>
      </c>
      <c r="C32" s="289" t="str">
        <f>ORÇ!C24</f>
        <v>Tubo aço galvanizado rosca BSP Ø 4" (saida p/ consumo prédio e saída de incêndio)</v>
      </c>
      <c r="D32" s="290"/>
      <c r="E32" s="290"/>
      <c r="F32" s="290"/>
      <c r="G32" s="291"/>
    </row>
    <row r="33" spans="2:7" s="89" customFormat="1" ht="15" customHeight="1">
      <c r="B33" s="106" t="str">
        <f>ORÇ!B26</f>
        <v>08.14.009</v>
      </c>
      <c r="C33" s="97"/>
      <c r="D33" s="96" t="s">
        <v>25</v>
      </c>
      <c r="E33" s="125">
        <v>44</v>
      </c>
      <c r="F33" s="126"/>
      <c r="G33" s="127">
        <f>E33*F33</f>
        <v>0</v>
      </c>
    </row>
    <row r="34" spans="2:7" s="89" customFormat="1" ht="15" customHeight="1">
      <c r="B34" s="61" t="s">
        <v>212</v>
      </c>
      <c r="C34" s="97"/>
      <c r="D34" s="50"/>
      <c r="E34" s="112"/>
      <c r="F34" s="113" t="s">
        <v>242</v>
      </c>
      <c r="G34" s="114">
        <f>SUM(G33:G33)</f>
        <v>0</v>
      </c>
    </row>
    <row r="35" spans="2:7" s="89" customFormat="1" ht="15" customHeight="1">
      <c r="B35" s="61">
        <v>10</v>
      </c>
      <c r="C35" s="289" t="str">
        <f>ORÇ!C25</f>
        <v>Tubo de aço galvanizado rosca BSP Ø 1 1/2" (estravasor/dreno limpeza/bomba/respiro)</v>
      </c>
      <c r="D35" s="290"/>
      <c r="E35" s="290"/>
      <c r="F35" s="290"/>
      <c r="G35" s="291"/>
    </row>
    <row r="36" spans="2:7" s="89" customFormat="1" ht="15" customHeight="1">
      <c r="B36" s="106" t="str">
        <f>ORÇ!B25</f>
        <v>08.03.005</v>
      </c>
      <c r="C36" s="97"/>
      <c r="D36" s="96" t="s">
        <v>25</v>
      </c>
      <c r="E36" s="125">
        <v>32.6</v>
      </c>
      <c r="F36" s="126"/>
      <c r="G36" s="127">
        <f>E36*F36</f>
        <v>0</v>
      </c>
    </row>
    <row r="37" spans="2:7" s="89" customFormat="1" ht="15" customHeight="1">
      <c r="B37" s="61" t="s">
        <v>212</v>
      </c>
      <c r="C37" s="97"/>
      <c r="D37" s="50"/>
      <c r="E37" s="112"/>
      <c r="F37" s="113" t="s">
        <v>242</v>
      </c>
      <c r="G37" s="114">
        <f>SUM(G36:G36)</f>
        <v>0</v>
      </c>
    </row>
    <row r="38" spans="2:7" s="89" customFormat="1" ht="15" customHeight="1">
      <c r="B38" s="61">
        <v>11</v>
      </c>
      <c r="C38" s="289" t="str">
        <f>ORÇ!C26</f>
        <v>Registro de gaveta Ø 4"</v>
      </c>
      <c r="D38" s="290"/>
      <c r="E38" s="290"/>
      <c r="F38" s="290"/>
      <c r="G38" s="291"/>
    </row>
    <row r="39" spans="2:7" s="89" customFormat="1" ht="15" customHeight="1">
      <c r="B39" s="106" t="str">
        <f>ORÇ!B26</f>
        <v>08.14.009</v>
      </c>
      <c r="C39" s="97"/>
      <c r="D39" s="96" t="s">
        <v>11</v>
      </c>
      <c r="E39" s="125">
        <v>4</v>
      </c>
      <c r="F39" s="126"/>
      <c r="G39" s="127">
        <f>E39*F39</f>
        <v>0</v>
      </c>
    </row>
    <row r="40" spans="2:7" s="89" customFormat="1" ht="15" customHeight="1">
      <c r="B40" s="61" t="s">
        <v>212</v>
      </c>
      <c r="C40" s="97"/>
      <c r="D40" s="50"/>
      <c r="E40" s="112"/>
      <c r="F40" s="113" t="s">
        <v>242</v>
      </c>
      <c r="G40" s="114">
        <f>SUM(G39:G39)</f>
        <v>0</v>
      </c>
    </row>
    <row r="41" spans="2:7" s="89" customFormat="1" ht="15" customHeight="1">
      <c r="B41" s="61">
        <v>12</v>
      </c>
      <c r="C41" s="289" t="str">
        <f>ORÇ!C27</f>
        <v>Registro de gaveta Ø 1 1/2"</v>
      </c>
      <c r="D41" s="290"/>
      <c r="E41" s="290"/>
      <c r="F41" s="290"/>
      <c r="G41" s="291"/>
    </row>
    <row r="42" spans="2:7" s="89" customFormat="1" ht="15" customHeight="1">
      <c r="B42" s="106" t="str">
        <f>ORÇ!B27</f>
        <v>08.14.005</v>
      </c>
      <c r="C42" s="97"/>
      <c r="D42" s="96" t="s">
        <v>11</v>
      </c>
      <c r="E42" s="125">
        <v>4</v>
      </c>
      <c r="F42" s="126"/>
      <c r="G42" s="127">
        <f>E42*F42</f>
        <v>0</v>
      </c>
    </row>
    <row r="43" spans="2:7" s="89" customFormat="1" ht="15" customHeight="1">
      <c r="B43" s="61" t="s">
        <v>212</v>
      </c>
      <c r="C43" s="97"/>
      <c r="D43" s="50"/>
      <c r="E43" s="112"/>
      <c r="F43" s="113" t="s">
        <v>242</v>
      </c>
      <c r="G43" s="114">
        <f>SUM(G42:G42)</f>
        <v>0</v>
      </c>
    </row>
    <row r="44" spans="2:7" s="89" customFormat="1" ht="15" customHeight="1">
      <c r="B44" s="61">
        <v>13</v>
      </c>
      <c r="C44" s="289" t="str">
        <f>ORÇ!C28</f>
        <v>Registro de gaveta Ø 1 1/4"</v>
      </c>
      <c r="D44" s="290"/>
      <c r="E44" s="290"/>
      <c r="F44" s="290"/>
      <c r="G44" s="291"/>
    </row>
    <row r="45" spans="2:7" s="89" customFormat="1" ht="15" customHeight="1">
      <c r="B45" s="106" t="str">
        <f>ORÇ!B28</f>
        <v>08.14.004</v>
      </c>
      <c r="C45" s="97"/>
      <c r="D45" s="96" t="s">
        <v>11</v>
      </c>
      <c r="E45" s="125">
        <v>4</v>
      </c>
      <c r="F45" s="126"/>
      <c r="G45" s="127">
        <f>E45*F45</f>
        <v>0</v>
      </c>
    </row>
    <row r="46" spans="2:7" s="89" customFormat="1" ht="15" customHeight="1">
      <c r="B46" s="61" t="s">
        <v>212</v>
      </c>
      <c r="C46" s="97"/>
      <c r="D46" s="50"/>
      <c r="E46" s="112"/>
      <c r="F46" s="113" t="s">
        <v>242</v>
      </c>
      <c r="G46" s="114">
        <f>SUM(G45:G45)</f>
        <v>0</v>
      </c>
    </row>
    <row r="47" spans="2:7" s="89" customFormat="1" ht="15" customHeight="1">
      <c r="B47" s="61">
        <v>14</v>
      </c>
      <c r="C47" s="289" t="str">
        <f>ORÇ!C29</f>
        <v>Valvula de retenção Ø 1 1/2"</v>
      </c>
      <c r="D47" s="290"/>
      <c r="E47" s="290"/>
      <c r="F47" s="290"/>
      <c r="G47" s="291"/>
    </row>
    <row r="48" spans="2:7" s="89" customFormat="1" ht="15" customHeight="1">
      <c r="B48" s="106" t="str">
        <f>ORÇ!B29</f>
        <v>08.14.018</v>
      </c>
      <c r="C48" s="97"/>
      <c r="D48" s="96" t="s">
        <v>11</v>
      </c>
      <c r="E48" s="125">
        <v>1</v>
      </c>
      <c r="F48" s="126"/>
      <c r="G48" s="127">
        <f>E48*F48</f>
        <v>0</v>
      </c>
    </row>
    <row r="49" spans="2:7" s="89" customFormat="1" ht="15" customHeight="1">
      <c r="B49" s="61" t="s">
        <v>212</v>
      </c>
      <c r="C49" s="97"/>
      <c r="D49" s="50"/>
      <c r="E49" s="112"/>
      <c r="F49" s="113" t="s">
        <v>242</v>
      </c>
      <c r="G49" s="114">
        <f>SUM(G48:G48)</f>
        <v>0</v>
      </c>
    </row>
    <row r="50" spans="2:7" s="89" customFormat="1" ht="15" customHeight="1">
      <c r="B50" s="61">
        <v>15</v>
      </c>
      <c r="C50" s="289" t="str">
        <f>ORÇ!C30</f>
        <v>Bomba  recalque  Schneider BC 91T -  sucção 1/1/4" recalque 1 1/2" 220v trifasica</v>
      </c>
      <c r="D50" s="290"/>
      <c r="E50" s="290"/>
      <c r="F50" s="290"/>
      <c r="G50" s="291"/>
    </row>
    <row r="51" spans="2:7" s="89" customFormat="1" ht="15" customHeight="1">
      <c r="B51" s="106" t="str">
        <f>ORÇ!B30</f>
        <v>08.14.071</v>
      </c>
      <c r="C51" s="97"/>
      <c r="D51" s="96" t="s">
        <v>11</v>
      </c>
      <c r="E51" s="125">
        <v>2</v>
      </c>
      <c r="F51" s="126"/>
      <c r="G51" s="127">
        <f>E51*F51</f>
        <v>0</v>
      </c>
    </row>
    <row r="52" spans="2:7" s="89" customFormat="1" ht="15" customHeight="1">
      <c r="B52" s="61" t="s">
        <v>212</v>
      </c>
      <c r="C52" s="97"/>
      <c r="D52" s="50"/>
      <c r="E52" s="112"/>
      <c r="F52" s="113" t="s">
        <v>242</v>
      </c>
      <c r="G52" s="114">
        <f>SUM(G51:G51)</f>
        <v>0</v>
      </c>
    </row>
    <row r="53" spans="2:7" s="89" customFormat="1" ht="15" customHeight="1">
      <c r="B53" s="61">
        <v>16</v>
      </c>
      <c r="C53" s="289" t="str">
        <f>ORÇ!C31</f>
        <v>AC-05 ABRIGO E CAVALETE DE 1" COMPLETO 85X65X30CM</v>
      </c>
      <c r="D53" s="290"/>
      <c r="E53" s="290"/>
      <c r="F53" s="290"/>
      <c r="G53" s="291"/>
    </row>
    <row r="54" spans="2:7" s="89" customFormat="1" ht="15" customHeight="1">
      <c r="B54" s="106" t="str">
        <f>ORÇ!B31</f>
        <v>08.01.002</v>
      </c>
      <c r="C54" s="97"/>
      <c r="D54" s="96" t="s">
        <v>11</v>
      </c>
      <c r="E54" s="125">
        <v>1</v>
      </c>
      <c r="F54" s="126"/>
      <c r="G54" s="127">
        <f>E54*F54</f>
        <v>0</v>
      </c>
    </row>
    <row r="55" spans="2:7" s="89" customFormat="1" ht="15" customHeight="1">
      <c r="B55" s="61" t="s">
        <v>212</v>
      </c>
      <c r="C55" s="97"/>
      <c r="D55" s="50"/>
      <c r="E55" s="112"/>
      <c r="F55" s="113" t="s">
        <v>242</v>
      </c>
      <c r="G55" s="114">
        <f>SUM(G54:G54)</f>
        <v>0</v>
      </c>
    </row>
    <row r="56" spans="2:7" s="89" customFormat="1" ht="15" customHeight="1">
      <c r="B56" s="61">
        <v>17</v>
      </c>
      <c r="C56" s="289" t="str">
        <f>ORÇ!C32</f>
        <v>Torneira de boia Ø  1"</v>
      </c>
      <c r="D56" s="290"/>
      <c r="E56" s="290"/>
      <c r="F56" s="290"/>
      <c r="G56" s="291"/>
    </row>
    <row r="57" spans="2:7" s="89" customFormat="1" ht="15" customHeight="1">
      <c r="B57" s="106" t="str">
        <f>ORÇ!B32</f>
        <v>08.14.046</v>
      </c>
      <c r="C57" s="97"/>
      <c r="D57" s="96" t="s">
        <v>11</v>
      </c>
      <c r="E57" s="125">
        <v>1</v>
      </c>
      <c r="F57" s="126"/>
      <c r="G57" s="127">
        <f>E57*F57</f>
        <v>0</v>
      </c>
    </row>
    <row r="58" spans="2:7" s="89" customFormat="1" ht="15" customHeight="1">
      <c r="B58" s="61" t="s">
        <v>212</v>
      </c>
      <c r="C58" s="97"/>
      <c r="D58" s="50"/>
      <c r="E58" s="112"/>
      <c r="F58" s="113" t="s">
        <v>242</v>
      </c>
      <c r="G58" s="114">
        <f>SUM(G57:G57)</f>
        <v>0</v>
      </c>
    </row>
    <row r="59" spans="2:7" s="89" customFormat="1" ht="15" customHeight="1">
      <c r="B59" s="61">
        <v>18</v>
      </c>
      <c r="C59" s="289" t="str">
        <f>ORÇ!C34</f>
        <v>Tubo de pvc rígido junta elástica DN 100 mm (4") - incluindo conexões</v>
      </c>
      <c r="D59" s="290"/>
      <c r="E59" s="290"/>
      <c r="F59" s="290"/>
      <c r="G59" s="291"/>
    </row>
    <row r="60" spans="2:7" s="89" customFormat="1" ht="15" customHeight="1">
      <c r="B60" s="106" t="str">
        <f>ORÇ!B34</f>
        <v>08.09.018</v>
      </c>
      <c r="C60" s="97"/>
      <c r="D60" s="96" t="s">
        <v>25</v>
      </c>
      <c r="E60" s="125">
        <v>60</v>
      </c>
      <c r="F60" s="126"/>
      <c r="G60" s="127">
        <f>E60*F60</f>
        <v>0</v>
      </c>
    </row>
    <row r="61" spans="2:7" s="89" customFormat="1" ht="15" customHeight="1">
      <c r="B61" s="61" t="s">
        <v>212</v>
      </c>
      <c r="C61" s="97"/>
      <c r="D61" s="50"/>
      <c r="E61" s="112"/>
      <c r="F61" s="113" t="s">
        <v>242</v>
      </c>
      <c r="G61" s="114">
        <f>SUM(G60:G60)</f>
        <v>0</v>
      </c>
    </row>
    <row r="62" spans="2:7" s="89" customFormat="1" ht="15" customHeight="1">
      <c r="B62" s="61">
        <v>19</v>
      </c>
      <c r="C62" s="289" t="str">
        <f>ORÇ!C35</f>
        <v>Tubo de pvc rígido junta soldável DN 32 mm (1") - incluindo conexões</v>
      </c>
      <c r="D62" s="290"/>
      <c r="E62" s="290"/>
      <c r="F62" s="290"/>
      <c r="G62" s="291"/>
    </row>
    <row r="63" spans="2:7" s="89" customFormat="1" ht="15" customHeight="1">
      <c r="B63" s="106" t="str">
        <f>ORÇ!B35</f>
        <v>08.03.017</v>
      </c>
      <c r="C63" s="97"/>
      <c r="D63" s="96" t="s">
        <v>25</v>
      </c>
      <c r="E63" s="125">
        <v>380</v>
      </c>
      <c r="F63" s="126"/>
      <c r="G63" s="127">
        <f>E63*F63</f>
        <v>0</v>
      </c>
    </row>
    <row r="64" spans="2:7" s="89" customFormat="1" ht="15" customHeight="1">
      <c r="B64" s="61" t="s">
        <v>212</v>
      </c>
      <c r="C64" s="97"/>
      <c r="D64" s="50"/>
      <c r="E64" s="112"/>
      <c r="F64" s="113" t="s">
        <v>242</v>
      </c>
      <c r="G64" s="114">
        <f>SUM(G63:G63)</f>
        <v>0</v>
      </c>
    </row>
    <row r="65" spans="2:7" s="89" customFormat="1" ht="15" customHeight="1">
      <c r="B65" s="61">
        <v>20</v>
      </c>
      <c r="C65" s="289" t="str">
        <f>ORÇ!C36</f>
        <v>Tubo de pvc rígido junta soldável DN 60 mm (2") - incluindo conexões</v>
      </c>
      <c r="D65" s="290"/>
      <c r="E65" s="290"/>
      <c r="F65" s="290"/>
      <c r="G65" s="291"/>
    </row>
    <row r="66" spans="2:7" s="89" customFormat="1" ht="15" customHeight="1">
      <c r="B66" s="106" t="str">
        <f>ORÇ!B36</f>
        <v>08.03.020</v>
      </c>
      <c r="C66" s="97"/>
      <c r="D66" s="96" t="s">
        <v>25</v>
      </c>
      <c r="E66" s="125">
        <v>60</v>
      </c>
      <c r="F66" s="126"/>
      <c r="G66" s="127">
        <f>E66*F66</f>
        <v>0</v>
      </c>
    </row>
    <row r="67" spans="2:7" s="89" customFormat="1" ht="15" customHeight="1">
      <c r="B67" s="61" t="s">
        <v>212</v>
      </c>
      <c r="C67" s="97"/>
      <c r="D67" s="50"/>
      <c r="E67" s="112"/>
      <c r="F67" s="113" t="s">
        <v>242</v>
      </c>
      <c r="G67" s="114">
        <f>SUM(G66:G66)</f>
        <v>0</v>
      </c>
    </row>
    <row r="68" spans="2:7" s="89" customFormat="1" ht="15" customHeight="1">
      <c r="B68" s="61">
        <v>21</v>
      </c>
      <c r="C68" s="289" t="str">
        <f>ORÇ!C39</f>
        <v>AE-21 Abrigo entrada de energia 38 a 76 Kv AES/BANDEIRANTE/ELEKTRO</v>
      </c>
      <c r="D68" s="290"/>
      <c r="E68" s="290"/>
      <c r="F68" s="290"/>
      <c r="G68" s="291"/>
    </row>
    <row r="69" spans="2:7" s="89" customFormat="1" ht="15" customHeight="1">
      <c r="B69" s="106" t="str">
        <f>ORÇ!B39</f>
        <v>09.02.061</v>
      </c>
      <c r="C69" s="97"/>
      <c r="D69" s="96" t="s">
        <v>11</v>
      </c>
      <c r="E69" s="125">
        <v>1</v>
      </c>
      <c r="F69" s="126"/>
      <c r="G69" s="127">
        <f>E69*F69</f>
        <v>0</v>
      </c>
    </row>
    <row r="70" spans="2:7" s="89" customFormat="1" ht="15" customHeight="1">
      <c r="B70" s="61" t="s">
        <v>212</v>
      </c>
      <c r="C70" s="97"/>
      <c r="D70" s="50"/>
      <c r="E70" s="112"/>
      <c r="F70" s="113" t="s">
        <v>242</v>
      </c>
      <c r="G70" s="114">
        <f>SUM(G69:G69)</f>
        <v>0</v>
      </c>
    </row>
    <row r="71" spans="2:7" s="89" customFormat="1" ht="15" customHeight="1">
      <c r="B71" s="61">
        <v>22</v>
      </c>
      <c r="C71" s="289" t="str">
        <f>ORÇ!C40</f>
        <v>Conj. 4 cabos p/ entrada de eneria secção 185 mm2 c/ eletrodutos</v>
      </c>
      <c r="D71" s="290"/>
      <c r="E71" s="290"/>
      <c r="F71" s="290"/>
      <c r="G71" s="291"/>
    </row>
    <row r="72" spans="2:7" s="89" customFormat="1" ht="15" customHeight="1">
      <c r="B72" s="106" t="str">
        <f>ORÇ!B40</f>
        <v>09.02.081</v>
      </c>
      <c r="C72" s="97"/>
      <c r="D72" s="96" t="s">
        <v>11</v>
      </c>
      <c r="E72" s="125">
        <v>1</v>
      </c>
      <c r="F72" s="126"/>
      <c r="G72" s="127">
        <f>E72*F72</f>
        <v>0</v>
      </c>
    </row>
    <row r="73" spans="2:7" s="89" customFormat="1" ht="15" customHeight="1">
      <c r="B73" s="61" t="s">
        <v>212</v>
      </c>
      <c r="C73" s="97"/>
      <c r="D73" s="50"/>
      <c r="E73" s="112"/>
      <c r="F73" s="113" t="s">
        <v>242</v>
      </c>
      <c r="G73" s="114">
        <f>SUM(G72:G72)</f>
        <v>0</v>
      </c>
    </row>
    <row r="74" spans="2:7" s="89" customFormat="1" ht="15" customHeight="1">
      <c r="B74" s="61">
        <v>23</v>
      </c>
      <c r="C74" s="289" t="str">
        <f>ORÇ!C41</f>
        <v>Conj. Entrada p/ telefone em entrada de energia</v>
      </c>
      <c r="D74" s="290"/>
      <c r="E74" s="290"/>
      <c r="F74" s="290"/>
      <c r="G74" s="291"/>
    </row>
    <row r="75" spans="2:7" s="89" customFormat="1" ht="15" customHeight="1">
      <c r="B75" s="106" t="str">
        <f>ORÇ!B41</f>
        <v>09.02.102</v>
      </c>
      <c r="C75" s="97"/>
      <c r="D75" s="96" t="s">
        <v>11</v>
      </c>
      <c r="E75" s="125">
        <v>2</v>
      </c>
      <c r="F75" s="126"/>
      <c r="G75" s="127">
        <f>E75*F75</f>
        <v>0</v>
      </c>
    </row>
    <row r="76" spans="2:7" s="89" customFormat="1" ht="15" customHeight="1">
      <c r="B76" s="61" t="s">
        <v>212</v>
      </c>
      <c r="C76" s="97"/>
      <c r="D76" s="50"/>
      <c r="E76" s="112"/>
      <c r="F76" s="113" t="s">
        <v>242</v>
      </c>
      <c r="G76" s="114">
        <f>SUM(G75:G75)</f>
        <v>0</v>
      </c>
    </row>
    <row r="77" spans="2:7" s="89" customFormat="1" ht="15" customHeight="1">
      <c r="B77" s="61">
        <v>24</v>
      </c>
      <c r="C77" s="289" t="str">
        <f>ORÇ!C42</f>
        <v>Chave seccionadora NH c/ carga 3x250A TAM 01 c/ fusíveis</v>
      </c>
      <c r="D77" s="290"/>
      <c r="E77" s="290"/>
      <c r="F77" s="290"/>
      <c r="G77" s="291"/>
    </row>
    <row r="78" spans="2:7" s="89" customFormat="1" ht="15" customHeight="1">
      <c r="B78" s="106" t="str">
        <f>ORÇ!B42</f>
        <v>09.02.084</v>
      </c>
      <c r="C78" s="97"/>
      <c r="D78" s="96" t="s">
        <v>11</v>
      </c>
      <c r="E78" s="125">
        <v>1</v>
      </c>
      <c r="F78" s="126"/>
      <c r="G78" s="127">
        <f>E78*F78</f>
        <v>0</v>
      </c>
    </row>
    <row r="79" spans="2:7" s="89" customFormat="1" ht="15" customHeight="1">
      <c r="B79" s="61" t="s">
        <v>212</v>
      </c>
      <c r="C79" s="97"/>
      <c r="D79" s="50"/>
      <c r="E79" s="112"/>
      <c r="F79" s="113" t="s">
        <v>242</v>
      </c>
      <c r="G79" s="114">
        <f>SUM(G78:G78)</f>
        <v>0</v>
      </c>
    </row>
    <row r="80" spans="2:7" s="89" customFormat="1" ht="15" customHeight="1">
      <c r="B80" s="61">
        <v>25</v>
      </c>
      <c r="C80" s="289" t="str">
        <f>ORÇ!C43</f>
        <v>Disjuntor tripolar termomagnético 3x60A a 3x100A</v>
      </c>
      <c r="D80" s="290"/>
      <c r="E80" s="290"/>
      <c r="F80" s="290"/>
      <c r="G80" s="291"/>
    </row>
    <row r="81" spans="2:7" s="89" customFormat="1" ht="15" customHeight="1">
      <c r="B81" s="106" t="str">
        <f>ORÇ!B43</f>
        <v>09.02.089</v>
      </c>
      <c r="C81" s="97"/>
      <c r="D81" s="96" t="s">
        <v>11</v>
      </c>
      <c r="E81" s="125">
        <v>1</v>
      </c>
      <c r="F81" s="126"/>
      <c r="G81" s="127">
        <f>E81*F81</f>
        <v>0</v>
      </c>
    </row>
    <row r="82" spans="2:7" s="89" customFormat="1" ht="15" customHeight="1">
      <c r="B82" s="61" t="s">
        <v>212</v>
      </c>
      <c r="C82" s="97"/>
      <c r="D82" s="50"/>
      <c r="E82" s="112"/>
      <c r="F82" s="113" t="s">
        <v>242</v>
      </c>
      <c r="G82" s="114">
        <f>SUM(G81:G81)</f>
        <v>0</v>
      </c>
    </row>
    <row r="83" spans="2:7" s="89" customFormat="1" ht="15" customHeight="1">
      <c r="B83" s="61">
        <v>26</v>
      </c>
      <c r="C83" s="289" t="str">
        <f>ORÇ!C46</f>
        <v>Chave seccionador NH 3x250A seca</v>
      </c>
      <c r="D83" s="290"/>
      <c r="E83" s="290"/>
      <c r="F83" s="290"/>
      <c r="G83" s="291"/>
    </row>
    <row r="84" spans="2:7" s="89" customFormat="1" ht="15" customHeight="1">
      <c r="B84" s="106" t="str">
        <f>ORÇ!B46</f>
        <v>09.02.097</v>
      </c>
      <c r="C84" s="97"/>
      <c r="D84" s="96" t="s">
        <v>11</v>
      </c>
      <c r="E84" s="125">
        <v>1</v>
      </c>
      <c r="F84" s="126"/>
      <c r="G84" s="127">
        <f>E84*F84</f>
        <v>0</v>
      </c>
    </row>
    <row r="85" spans="2:7" s="89" customFormat="1" ht="15" customHeight="1">
      <c r="B85" s="61" t="s">
        <v>212</v>
      </c>
      <c r="C85" s="97"/>
      <c r="D85" s="50"/>
      <c r="E85" s="112"/>
      <c r="F85" s="113" t="s">
        <v>242</v>
      </c>
      <c r="G85" s="114">
        <f>SUM(G84:G84)</f>
        <v>0</v>
      </c>
    </row>
    <row r="86" spans="2:7" s="89" customFormat="1" ht="15" customHeight="1">
      <c r="B86" s="61">
        <v>27</v>
      </c>
      <c r="C86" s="289" t="str">
        <f>ORÇ!C47</f>
        <v>Cabo de 10 m2 - 1000 V de isolação</v>
      </c>
      <c r="D86" s="290"/>
      <c r="E86" s="290"/>
      <c r="F86" s="290"/>
      <c r="G86" s="291"/>
    </row>
    <row r="87" spans="2:7" s="89" customFormat="1" ht="15" customHeight="1">
      <c r="B87" s="106" t="str">
        <f>ORÇ!B47</f>
        <v>09.03.019</v>
      </c>
      <c r="C87" s="97"/>
      <c r="D87" s="96" t="s">
        <v>25</v>
      </c>
      <c r="E87" s="125">
        <v>240</v>
      </c>
      <c r="F87" s="126"/>
      <c r="G87" s="127">
        <f>E87*F87</f>
        <v>0</v>
      </c>
    </row>
    <row r="88" spans="2:7" s="89" customFormat="1" ht="15" customHeight="1">
      <c r="B88" s="61" t="s">
        <v>212</v>
      </c>
      <c r="C88" s="97"/>
      <c r="D88" s="50"/>
      <c r="E88" s="112"/>
      <c r="F88" s="113" t="s">
        <v>242</v>
      </c>
      <c r="G88" s="114">
        <f>SUM(G87:G87)</f>
        <v>0</v>
      </c>
    </row>
    <row r="89" spans="2:7" s="89" customFormat="1" ht="15" customHeight="1">
      <c r="B89" s="61">
        <v>28</v>
      </c>
      <c r="C89" s="289" t="str">
        <f>ORÇ!C48</f>
        <v>Cabo de 185 mm2 - 1000V de isolação</v>
      </c>
      <c r="D89" s="290"/>
      <c r="E89" s="290"/>
      <c r="F89" s="290"/>
      <c r="G89" s="291"/>
    </row>
    <row r="90" spans="2:7" s="89" customFormat="1" ht="15" customHeight="1">
      <c r="B90" s="106" t="str">
        <f>ORÇ!B48</f>
        <v>09.03.028</v>
      </c>
      <c r="C90" s="97"/>
      <c r="D90" s="96" t="s">
        <v>25</v>
      </c>
      <c r="E90" s="125">
        <v>240</v>
      </c>
      <c r="F90" s="126"/>
      <c r="G90" s="127">
        <f>E90*F90</f>
        <v>0</v>
      </c>
    </row>
    <row r="91" spans="2:7" s="89" customFormat="1" ht="15" customHeight="1">
      <c r="B91" s="61" t="s">
        <v>212</v>
      </c>
      <c r="C91" s="97"/>
      <c r="D91" s="50"/>
      <c r="E91" s="112"/>
      <c r="F91" s="113" t="s">
        <v>242</v>
      </c>
      <c r="G91" s="114">
        <f>SUM(G90:G90)</f>
        <v>0</v>
      </c>
    </row>
    <row r="92" spans="2:7" s="89" customFormat="1" ht="15" customHeight="1">
      <c r="B92" s="61">
        <v>29</v>
      </c>
      <c r="C92" s="289" t="str">
        <f>ORÇ!C49</f>
        <v>Eletoduto de pvc rígido roscável de 32 mm - incluindo conexões</v>
      </c>
      <c r="D92" s="290"/>
      <c r="E92" s="290"/>
      <c r="F92" s="290"/>
      <c r="G92" s="291"/>
    </row>
    <row r="93" spans="2:7" s="89" customFormat="1" ht="15" customHeight="1">
      <c r="B93" s="106" t="str">
        <f>ORÇ!B49</f>
        <v>09.05.014</v>
      </c>
      <c r="C93" s="97"/>
      <c r="D93" s="96" t="s">
        <v>25</v>
      </c>
      <c r="E93" s="125">
        <v>12</v>
      </c>
      <c r="F93" s="126"/>
      <c r="G93" s="127">
        <f>E93*F93</f>
        <v>0</v>
      </c>
    </row>
    <row r="94" spans="2:7" s="89" customFormat="1" ht="15" customHeight="1">
      <c r="B94" s="61" t="s">
        <v>212</v>
      </c>
      <c r="C94" s="97"/>
      <c r="D94" s="50"/>
      <c r="E94" s="112"/>
      <c r="F94" s="113" t="s">
        <v>242</v>
      </c>
      <c r="G94" s="114">
        <f>SUM(G93:G93)</f>
        <v>0</v>
      </c>
    </row>
    <row r="95" spans="2:7" s="89" customFormat="1" ht="15" customHeight="1">
      <c r="B95" s="61">
        <v>30</v>
      </c>
      <c r="C95" s="289" t="str">
        <f>ORÇ!C50</f>
        <v>Envelope de concreto para dutos</v>
      </c>
      <c r="D95" s="290"/>
      <c r="E95" s="290"/>
      <c r="F95" s="290"/>
      <c r="G95" s="291"/>
    </row>
    <row r="96" spans="2:7" s="89" customFormat="1" ht="15" customHeight="1">
      <c r="B96" s="106" t="str">
        <f>ORÇ!B50</f>
        <v>09.03.090</v>
      </c>
      <c r="C96" s="97"/>
      <c r="D96" s="96" t="s">
        <v>25</v>
      </c>
      <c r="E96" s="125">
        <v>140</v>
      </c>
      <c r="F96" s="126"/>
      <c r="G96" s="127">
        <f>E96*F96</f>
        <v>0</v>
      </c>
    </row>
    <row r="97" spans="2:7" s="89" customFormat="1" ht="15" customHeight="1">
      <c r="B97" s="61" t="s">
        <v>212</v>
      </c>
      <c r="C97" s="97"/>
      <c r="D97" s="50"/>
      <c r="E97" s="112"/>
      <c r="F97" s="113" t="s">
        <v>242</v>
      </c>
      <c r="G97" s="114">
        <f>SUM(G96:G96)</f>
        <v>0</v>
      </c>
    </row>
    <row r="98" spans="2:7" s="89" customFormat="1" ht="15" customHeight="1">
      <c r="B98" s="61">
        <v>31</v>
      </c>
      <c r="C98" s="289" t="str">
        <f>ORÇ!C51</f>
        <v>Eletroduto de aço galvanizado a quente (NBR 5624) 80mm (3") - incluindo conexões</v>
      </c>
      <c r="D98" s="290"/>
      <c r="E98" s="290"/>
      <c r="F98" s="290"/>
      <c r="G98" s="291"/>
    </row>
    <row r="99" spans="2:7" s="89" customFormat="1" ht="15" customHeight="1">
      <c r="B99" s="106" t="str">
        <f>ORÇ!B51</f>
        <v>09.05.008</v>
      </c>
      <c r="C99" s="97"/>
      <c r="D99" s="96" t="s">
        <v>25</v>
      </c>
      <c r="E99" s="125">
        <v>6</v>
      </c>
      <c r="F99" s="126"/>
      <c r="G99" s="127">
        <f>E99*F99</f>
        <v>0</v>
      </c>
    </row>
    <row r="100" spans="2:7" s="89" customFormat="1" ht="15" customHeight="1">
      <c r="B100" s="61" t="s">
        <v>212</v>
      </c>
      <c r="C100" s="97"/>
      <c r="D100" s="50"/>
      <c r="E100" s="112"/>
      <c r="F100" s="113" t="s">
        <v>242</v>
      </c>
      <c r="G100" s="114">
        <f>SUM(G99:G99)</f>
        <v>0</v>
      </c>
    </row>
    <row r="101" spans="2:7" s="89" customFormat="1" ht="15" customHeight="1">
      <c r="B101" s="61">
        <v>32</v>
      </c>
      <c r="C101" s="289" t="str">
        <f>ORÇ!C52</f>
        <v>Eletroduto de aço galvanizado a quente (NBR 5624) 32mm (1 1/4") - incluindo conexões</v>
      </c>
      <c r="D101" s="290"/>
      <c r="E101" s="290"/>
      <c r="F101" s="290"/>
      <c r="G101" s="291"/>
    </row>
    <row r="102" spans="2:7" s="89" customFormat="1" ht="15" customHeight="1">
      <c r="B102" s="106" t="str">
        <f>ORÇ!B52</f>
        <v>09.05.004</v>
      </c>
      <c r="C102" s="97"/>
      <c r="D102" s="96" t="s">
        <v>25</v>
      </c>
      <c r="E102" s="125">
        <v>12</v>
      </c>
      <c r="F102" s="126"/>
      <c r="G102" s="127">
        <f>E102*F102</f>
        <v>0</v>
      </c>
    </row>
    <row r="103" spans="2:7" s="89" customFormat="1" ht="15" customHeight="1">
      <c r="B103" s="61" t="s">
        <v>212</v>
      </c>
      <c r="C103" s="97"/>
      <c r="D103" s="50"/>
      <c r="E103" s="112"/>
      <c r="F103" s="113" t="s">
        <v>242</v>
      </c>
      <c r="G103" s="114">
        <f>SUM(G102:G102)</f>
        <v>0</v>
      </c>
    </row>
    <row r="104" spans="2:7" s="89" customFormat="1" ht="15" customHeight="1">
      <c r="B104" s="61">
        <v>33</v>
      </c>
      <c r="C104" s="289" t="str">
        <f>ORÇ!C53</f>
        <v>Quadro de comando para conjunto de motor bomba trifásico de 4 a 5 HP</v>
      </c>
      <c r="D104" s="290"/>
      <c r="E104" s="290"/>
      <c r="F104" s="290"/>
      <c r="G104" s="291"/>
    </row>
    <row r="105" spans="2:7" s="89" customFormat="1" ht="15" customHeight="1">
      <c r="B105" s="106" t="str">
        <f>ORÇ!B53</f>
        <v>09.05.080</v>
      </c>
      <c r="C105" s="97"/>
      <c r="D105" s="96" t="s">
        <v>11</v>
      </c>
      <c r="E105" s="125">
        <v>1</v>
      </c>
      <c r="F105" s="126"/>
      <c r="G105" s="127">
        <f>E105*F105</f>
        <v>0</v>
      </c>
    </row>
    <row r="106" spans="2:7" s="89" customFormat="1" ht="15" customHeight="1">
      <c r="B106" s="61" t="s">
        <v>212</v>
      </c>
      <c r="C106" s="97"/>
      <c r="D106" s="50"/>
      <c r="E106" s="112"/>
      <c r="F106" s="113" t="s">
        <v>242</v>
      </c>
      <c r="G106" s="114">
        <f>SUM(G105:G105)</f>
        <v>0</v>
      </c>
    </row>
    <row r="107" spans="2:7" s="89" customFormat="1" ht="15" customHeight="1">
      <c r="B107" s="61">
        <v>34</v>
      </c>
      <c r="C107" s="289" t="str">
        <f>ORÇ!C54</f>
        <v>Caixa de passagem em alvenara de 0,40 x 0,40 x 0,40 m</v>
      </c>
      <c r="D107" s="290"/>
      <c r="E107" s="290"/>
      <c r="F107" s="290"/>
      <c r="G107" s="291"/>
    </row>
    <row r="108" spans="2:7" s="89" customFormat="1" ht="15" customHeight="1">
      <c r="B108" s="106" t="str">
        <f>ORÇ!B54</f>
        <v>09.06.025</v>
      </c>
      <c r="C108" s="97"/>
      <c r="D108" s="96" t="s">
        <v>11</v>
      </c>
      <c r="E108" s="125">
        <v>4</v>
      </c>
      <c r="F108" s="126"/>
      <c r="G108" s="127">
        <f>E108*F108</f>
        <v>0</v>
      </c>
    </row>
    <row r="109" spans="2:7" s="89" customFormat="1" ht="15" customHeight="1">
      <c r="B109" s="61" t="s">
        <v>212</v>
      </c>
      <c r="C109" s="97"/>
      <c r="D109" s="50"/>
      <c r="E109" s="112"/>
      <c r="F109" s="113" t="s">
        <v>242</v>
      </c>
      <c r="G109" s="114">
        <f>SUM(G108:G108)</f>
        <v>0</v>
      </c>
    </row>
    <row r="110" spans="2:7" s="89" customFormat="1" ht="15" customHeight="1">
      <c r="B110" s="61">
        <v>35</v>
      </c>
      <c r="C110" s="289" t="str">
        <f>ORÇ!C55</f>
        <v>Caixa de passagem em alvenara de 0,60 x 0,60 x 0,60 m</v>
      </c>
      <c r="D110" s="290"/>
      <c r="E110" s="290"/>
      <c r="F110" s="290"/>
      <c r="G110" s="291"/>
    </row>
    <row r="111" spans="2:7" s="89" customFormat="1" ht="15" customHeight="1">
      <c r="B111" s="106" t="str">
        <f>ORÇ!B55</f>
        <v>09.06.026</v>
      </c>
      <c r="C111" s="97"/>
      <c r="D111" s="96" t="s">
        <v>11</v>
      </c>
      <c r="E111" s="125">
        <v>8</v>
      </c>
      <c r="F111" s="126"/>
      <c r="G111" s="127">
        <f>E111*F111</f>
        <v>0</v>
      </c>
    </row>
    <row r="112" spans="2:7" s="89" customFormat="1" ht="15" customHeight="1">
      <c r="B112" s="61" t="s">
        <v>212</v>
      </c>
      <c r="C112" s="97"/>
      <c r="D112" s="50"/>
      <c r="E112" s="112"/>
      <c r="F112" s="113" t="s">
        <v>242</v>
      </c>
      <c r="G112" s="114">
        <f>SUM(G111:G111)</f>
        <v>0</v>
      </c>
    </row>
    <row r="113" spans="2:7" s="89" customFormat="1" ht="15" customHeight="1">
      <c r="B113" s="61">
        <v>36</v>
      </c>
      <c r="C113" s="289" t="str">
        <f>ORÇ!C56</f>
        <v>DPS - Dispositivo proteção contra surtos (energia)</v>
      </c>
      <c r="D113" s="290"/>
      <c r="E113" s="290"/>
      <c r="F113" s="290"/>
      <c r="G113" s="291"/>
    </row>
    <row r="114" spans="2:7" s="89" customFormat="1" ht="15" customHeight="1">
      <c r="B114" s="106" t="str">
        <f>ORÇ!B56</f>
        <v>09.02.043</v>
      </c>
      <c r="C114" s="97"/>
      <c r="D114" s="96" t="s">
        <v>11</v>
      </c>
      <c r="E114" s="125">
        <v>1</v>
      </c>
      <c r="F114" s="126"/>
      <c r="G114" s="127">
        <f>E114*F114</f>
        <v>0</v>
      </c>
    </row>
    <row r="115" spans="2:7" s="89" customFormat="1" ht="15" customHeight="1">
      <c r="B115" s="61" t="s">
        <v>212</v>
      </c>
      <c r="C115" s="97"/>
      <c r="D115" s="50"/>
      <c r="E115" s="112"/>
      <c r="F115" s="113" t="s">
        <v>242</v>
      </c>
      <c r="G115" s="114">
        <f>SUM(G114:G114)</f>
        <v>0</v>
      </c>
    </row>
    <row r="116" spans="2:7" s="89" customFormat="1" ht="15" customHeight="1">
      <c r="B116" s="61">
        <v>37</v>
      </c>
      <c r="C116" s="289" t="str">
        <f>ORÇ!C57</f>
        <v>IL-52 Luminária p/ vapor de sódio 1x150W em poste tubular 7m</v>
      </c>
      <c r="D116" s="290"/>
      <c r="E116" s="290"/>
      <c r="F116" s="290"/>
      <c r="G116" s="291"/>
    </row>
    <row r="117" spans="2:7" s="89" customFormat="1" ht="15" customHeight="1">
      <c r="B117" s="106" t="str">
        <f>ORÇ!B57</f>
        <v>09.11.028</v>
      </c>
      <c r="C117" s="97"/>
      <c r="D117" s="96" t="s">
        <v>11</v>
      </c>
      <c r="E117" s="125">
        <v>15</v>
      </c>
      <c r="F117" s="126"/>
      <c r="G117" s="127">
        <f>E117*F117</f>
        <v>0</v>
      </c>
    </row>
    <row r="118" spans="2:7" s="89" customFormat="1" ht="15" customHeight="1">
      <c r="B118" s="61" t="s">
        <v>212</v>
      </c>
      <c r="C118" s="97"/>
      <c r="D118" s="50"/>
      <c r="E118" s="112"/>
      <c r="F118" s="113" t="s">
        <v>242</v>
      </c>
      <c r="G118" s="114">
        <f>SUM(G117:G117)</f>
        <v>0</v>
      </c>
    </row>
    <row r="119" spans="2:7" s="89" customFormat="1" ht="15" customHeight="1">
      <c r="B119" s="61">
        <v>38</v>
      </c>
      <c r="C119" s="289" t="str">
        <f>ORÇ!C58</f>
        <v>Cabo de 4 mm2 - 1000V de isolação</v>
      </c>
      <c r="D119" s="290"/>
      <c r="E119" s="290"/>
      <c r="F119" s="290"/>
      <c r="G119" s="291"/>
    </row>
    <row r="120" spans="2:7" s="89" customFormat="1" ht="15" customHeight="1">
      <c r="B120" s="106" t="str">
        <f>ORÇ!B58</f>
        <v>09.03.017</v>
      </c>
      <c r="C120" s="97"/>
      <c r="D120" s="96" t="s">
        <v>25</v>
      </c>
      <c r="E120" s="125">
        <v>600</v>
      </c>
      <c r="F120" s="126"/>
      <c r="G120" s="127">
        <f>E120*F120</f>
        <v>0</v>
      </c>
    </row>
    <row r="121" spans="2:7" s="89" customFormat="1" ht="15" customHeight="1">
      <c r="B121" s="61" t="s">
        <v>212</v>
      </c>
      <c r="C121" s="97"/>
      <c r="D121" s="50"/>
      <c r="E121" s="112"/>
      <c r="F121" s="113" t="s">
        <v>242</v>
      </c>
      <c r="G121" s="114">
        <f>SUM(G120:G120)</f>
        <v>0</v>
      </c>
    </row>
    <row r="122" spans="2:7" s="89" customFormat="1" ht="15" customHeight="1">
      <c r="B122" s="61">
        <v>39</v>
      </c>
      <c r="C122" s="289" t="str">
        <f>ORÇ!C61</f>
        <v>Grama São Carlos em placas</v>
      </c>
      <c r="D122" s="290"/>
      <c r="E122" s="290"/>
      <c r="F122" s="290"/>
      <c r="G122" s="291"/>
    </row>
    <row r="123" spans="2:7" s="89" customFormat="1" ht="15" customHeight="1">
      <c r="B123" s="106" t="str">
        <f>ORÇ!B61</f>
        <v>16.03.006</v>
      </c>
      <c r="C123" s="97"/>
      <c r="D123" s="96" t="s">
        <v>17</v>
      </c>
      <c r="E123" s="125">
        <v>1624.37</v>
      </c>
      <c r="F123" s="126"/>
      <c r="G123" s="127">
        <f>E123*F123</f>
        <v>0</v>
      </c>
    </row>
    <row r="124" spans="2:7" s="89" customFormat="1" ht="15" customHeight="1">
      <c r="B124" s="61" t="s">
        <v>212</v>
      </c>
      <c r="C124" s="97"/>
      <c r="D124" s="50"/>
      <c r="E124" s="112"/>
      <c r="F124" s="113" t="s">
        <v>242</v>
      </c>
      <c r="G124" s="114">
        <f>SUM(G123:G123)</f>
        <v>0</v>
      </c>
    </row>
    <row r="125" spans="2:7" s="89" customFormat="1" ht="15" customHeight="1">
      <c r="B125" s="61">
        <v>40</v>
      </c>
      <c r="C125" s="289" t="str">
        <f>ORÇ!C62</f>
        <v>Canaleta CA 21</v>
      </c>
      <c r="D125" s="290"/>
      <c r="E125" s="290"/>
      <c r="F125" s="290"/>
      <c r="G125" s="291"/>
    </row>
    <row r="126" spans="2:7" s="89" customFormat="1" ht="15" customHeight="1">
      <c r="B126" s="106" t="str">
        <f>ORÇ!B62</f>
        <v>16.05.031</v>
      </c>
      <c r="C126" s="97"/>
      <c r="D126" s="96" t="s">
        <v>25</v>
      </c>
      <c r="E126" s="125">
        <v>68</v>
      </c>
      <c r="F126" s="126"/>
      <c r="G126" s="127">
        <f>E126*F126</f>
        <v>0</v>
      </c>
    </row>
    <row r="127" spans="2:7" s="89" customFormat="1" ht="15" customHeight="1">
      <c r="B127" s="61" t="s">
        <v>212</v>
      </c>
      <c r="C127" s="97"/>
      <c r="D127" s="50"/>
      <c r="E127" s="112"/>
      <c r="F127" s="113" t="s">
        <v>242</v>
      </c>
      <c r="G127" s="114">
        <f>SUM(G126:G126)</f>
        <v>0</v>
      </c>
    </row>
    <row r="128" spans="2:7" s="89" customFormat="1" ht="15" customHeight="1">
      <c r="B128" s="61">
        <v>41</v>
      </c>
      <c r="C128" s="289" t="str">
        <f>ORÇ!C63</f>
        <v>Canaleta CA 22 e tampa em concreto TC11</v>
      </c>
      <c r="D128" s="290"/>
      <c r="E128" s="290"/>
      <c r="F128" s="290"/>
      <c r="G128" s="291"/>
    </row>
    <row r="129" spans="2:7" s="89" customFormat="1" ht="15" customHeight="1">
      <c r="B129" s="106" t="str">
        <f>ORÇ!B63</f>
        <v>16.05.032</v>
      </c>
      <c r="C129" s="97"/>
      <c r="D129" s="96" t="s">
        <v>25</v>
      </c>
      <c r="E129" s="125">
        <v>67</v>
      </c>
      <c r="F129" s="126"/>
      <c r="G129" s="127">
        <f>E129*F129</f>
        <v>0</v>
      </c>
    </row>
    <row r="130" spans="2:7" s="89" customFormat="1" ht="15" customHeight="1">
      <c r="B130" s="61" t="s">
        <v>212</v>
      </c>
      <c r="C130" s="97"/>
      <c r="D130" s="50"/>
      <c r="E130" s="112"/>
      <c r="F130" s="113" t="s">
        <v>242</v>
      </c>
      <c r="G130" s="114">
        <f>SUM(G129:G129)</f>
        <v>0</v>
      </c>
    </row>
    <row r="131" spans="2:7" s="89" customFormat="1" ht="15" customHeight="1">
      <c r="B131" s="61">
        <v>42</v>
      </c>
      <c r="C131" s="289" t="str">
        <f>ORÇ!C64</f>
        <v>Canaleta CA 20</v>
      </c>
      <c r="D131" s="290"/>
      <c r="E131" s="290"/>
      <c r="F131" s="290"/>
      <c r="G131" s="291"/>
    </row>
    <row r="132" spans="2:7" s="89" customFormat="1" ht="15" customHeight="1">
      <c r="B132" s="106" t="str">
        <f>ORÇ!B64</f>
        <v>16.05.030</v>
      </c>
      <c r="C132" s="97"/>
      <c r="D132" s="96" t="s">
        <v>25</v>
      </c>
      <c r="E132" s="125">
        <v>22</v>
      </c>
      <c r="F132" s="126"/>
      <c r="G132" s="127">
        <f>E132*F132</f>
        <v>0</v>
      </c>
    </row>
    <row r="133" spans="2:7" s="89" customFormat="1" ht="15" customHeight="1">
      <c r="B133" s="61" t="s">
        <v>212</v>
      </c>
      <c r="C133" s="97"/>
      <c r="D133" s="50"/>
      <c r="E133" s="112"/>
      <c r="F133" s="113" t="s">
        <v>242</v>
      </c>
      <c r="G133" s="114">
        <f>SUM(G132:G132)</f>
        <v>0</v>
      </c>
    </row>
    <row r="134" spans="2:7" s="89" customFormat="1" ht="15" customHeight="1">
      <c r="B134" s="61">
        <v>43</v>
      </c>
      <c r="C134" s="289" t="str">
        <f>ORÇ!C65</f>
        <v>Tampa em concreto TC 11</v>
      </c>
      <c r="D134" s="290"/>
      <c r="E134" s="290"/>
      <c r="F134" s="290"/>
      <c r="G134" s="291"/>
    </row>
    <row r="135" spans="2:7" s="89" customFormat="1" ht="15" customHeight="1">
      <c r="B135" s="106" t="str">
        <f>ORÇ!B65</f>
        <v>16.05.048</v>
      </c>
      <c r="C135" s="97"/>
      <c r="D135" s="96" t="s">
        <v>25</v>
      </c>
      <c r="E135" s="125">
        <v>20</v>
      </c>
      <c r="F135" s="126"/>
      <c r="G135" s="127">
        <f>E135*F135</f>
        <v>0</v>
      </c>
    </row>
    <row r="136" spans="2:7" s="89" customFormat="1" ht="15" customHeight="1">
      <c r="B136" s="61" t="s">
        <v>212</v>
      </c>
      <c r="C136" s="97"/>
      <c r="D136" s="50"/>
      <c r="E136" s="112"/>
      <c r="F136" s="113" t="s">
        <v>242</v>
      </c>
      <c r="G136" s="114">
        <f>SUM(G135:G135)</f>
        <v>0</v>
      </c>
    </row>
    <row r="137" spans="2:7" s="89" customFormat="1" ht="15" customHeight="1">
      <c r="B137" s="61">
        <v>44</v>
      </c>
      <c r="C137" s="289" t="str">
        <f>ORÇ!C66</f>
        <v>Tampa em ferro TC 08</v>
      </c>
      <c r="D137" s="290"/>
      <c r="E137" s="290"/>
      <c r="F137" s="290"/>
      <c r="G137" s="291"/>
    </row>
    <row r="138" spans="2:7" s="89" customFormat="1" ht="15" customHeight="1">
      <c r="B138" s="106" t="str">
        <f>ORÇ!B66</f>
        <v>16.05.045</v>
      </c>
      <c r="C138" s="97"/>
      <c r="D138" s="96" t="s">
        <v>25</v>
      </c>
      <c r="E138" s="125">
        <v>68</v>
      </c>
      <c r="F138" s="126"/>
      <c r="G138" s="127">
        <f>E138*F138</f>
        <v>0</v>
      </c>
    </row>
    <row r="139" spans="2:7" s="89" customFormat="1" ht="15" customHeight="1">
      <c r="B139" s="61" t="s">
        <v>212</v>
      </c>
      <c r="C139" s="97"/>
      <c r="D139" s="50"/>
      <c r="E139" s="112"/>
      <c r="F139" s="113" t="s">
        <v>242</v>
      </c>
      <c r="G139" s="114">
        <f>SUM(G138:G138)</f>
        <v>0</v>
      </c>
    </row>
    <row r="140" spans="2:7" s="89" customFormat="1" ht="15" customHeight="1">
      <c r="B140" s="61">
        <v>45</v>
      </c>
      <c r="C140" s="289" t="str">
        <f>ORÇ!C67</f>
        <v>FD-16 Fechamento de divisa com bloco de concreto</v>
      </c>
      <c r="D140" s="290"/>
      <c r="E140" s="290"/>
      <c r="F140" s="290"/>
      <c r="G140" s="291"/>
    </row>
    <row r="141" spans="2:7" s="89" customFormat="1" ht="15" customHeight="1">
      <c r="B141" s="106" t="str">
        <f>ORÇ!B67</f>
        <v>16.01.016</v>
      </c>
      <c r="C141" s="97"/>
      <c r="D141" s="96" t="s">
        <v>25</v>
      </c>
      <c r="E141" s="125">
        <v>37.5</v>
      </c>
      <c r="F141" s="126"/>
      <c r="G141" s="127">
        <f>E141*F141</f>
        <v>0</v>
      </c>
    </row>
    <row r="142" spans="2:7" s="89" customFormat="1" ht="15" customHeight="1">
      <c r="B142" s="61" t="s">
        <v>212</v>
      </c>
      <c r="C142" s="97"/>
      <c r="D142" s="50"/>
      <c r="E142" s="112"/>
      <c r="F142" s="113" t="s">
        <v>242</v>
      </c>
      <c r="G142" s="114">
        <f>SUM(G141:G141)</f>
        <v>0</v>
      </c>
    </row>
    <row r="143" spans="2:7" s="89" customFormat="1" ht="15" customHeight="1">
      <c r="B143" s="61">
        <v>46</v>
      </c>
      <c r="C143" s="289" t="str">
        <f>ORÇ!C70</f>
        <v>ALVENARIA DE BLOCOS DE CONCRETO E=9CM</v>
      </c>
      <c r="D143" s="290"/>
      <c r="E143" s="290"/>
      <c r="F143" s="290"/>
      <c r="G143" s="291"/>
    </row>
    <row r="144" spans="2:7" s="89" customFormat="1" ht="15" customHeight="1">
      <c r="B144" s="106" t="str">
        <f>ORÇ!B70</f>
        <v>04.01.030</v>
      </c>
      <c r="C144" s="97"/>
      <c r="D144" s="96" t="s">
        <v>17</v>
      </c>
      <c r="E144" s="125">
        <v>179.36</v>
      </c>
      <c r="F144" s="126"/>
      <c r="G144" s="127">
        <f>E144*F144</f>
        <v>0</v>
      </c>
    </row>
    <row r="145" spans="2:7" s="89" customFormat="1" ht="15" customHeight="1">
      <c r="B145" s="61" t="s">
        <v>212</v>
      </c>
      <c r="C145" s="97"/>
      <c r="D145" s="50"/>
      <c r="E145" s="112"/>
      <c r="F145" s="113" t="s">
        <v>242</v>
      </c>
      <c r="G145" s="114">
        <f>SUM(G144:G144)</f>
        <v>0</v>
      </c>
    </row>
    <row r="146" spans="2:7" s="89" customFormat="1" ht="15" customHeight="1">
      <c r="B146" s="61">
        <v>47</v>
      </c>
      <c r="C146" s="289" t="str">
        <f>ORÇ!C73</f>
        <v>ELEMENTO VAZADO REF NEO REX 22C / REF UNICA 4A</v>
      </c>
      <c r="D146" s="290"/>
      <c r="E146" s="290"/>
      <c r="F146" s="290"/>
      <c r="G146" s="291"/>
    </row>
    <row r="147" spans="2:7" s="89" customFormat="1" ht="15" customHeight="1">
      <c r="B147" s="106" t="str">
        <f>ORÇ!B73</f>
        <v>04.80.002</v>
      </c>
      <c r="C147" s="97"/>
      <c r="D147" s="96" t="s">
        <v>17</v>
      </c>
      <c r="E147" s="125">
        <v>0.72</v>
      </c>
      <c r="F147" s="126"/>
      <c r="G147" s="127">
        <f>E147*F147</f>
        <v>0</v>
      </c>
    </row>
    <row r="148" spans="2:7" s="89" customFormat="1" ht="15" customHeight="1">
      <c r="B148" s="61" t="s">
        <v>212</v>
      </c>
      <c r="C148" s="97"/>
      <c r="D148" s="50"/>
      <c r="E148" s="112"/>
      <c r="F148" s="113" t="s">
        <v>242</v>
      </c>
      <c r="G148" s="114">
        <f>SUM(G147:G147)</f>
        <v>0</v>
      </c>
    </row>
    <row r="149" spans="2:7" s="89" customFormat="1" ht="15" customHeight="1">
      <c r="B149" s="61">
        <v>48</v>
      </c>
      <c r="C149" s="289" t="str">
        <f>ORÇ!C76</f>
        <v>DV-01 DIVISORIA DE GRANILITE - LATERAL ABERTA</v>
      </c>
      <c r="D149" s="290"/>
      <c r="E149" s="290"/>
      <c r="F149" s="290"/>
      <c r="G149" s="291"/>
    </row>
    <row r="150" spans="2:7" s="89" customFormat="1" ht="15" customHeight="1">
      <c r="B150" s="106" t="str">
        <f>ORÇ!B76</f>
        <v>04.03.001</v>
      </c>
      <c r="C150" s="97"/>
      <c r="D150" s="96" t="s">
        <v>25</v>
      </c>
      <c r="E150" s="125">
        <v>19.5</v>
      </c>
      <c r="F150" s="126"/>
      <c r="G150" s="127">
        <f>E150*F150</f>
        <v>0</v>
      </c>
    </row>
    <row r="151" spans="2:7" s="89" customFormat="1" ht="15" customHeight="1">
      <c r="B151" s="61" t="s">
        <v>212</v>
      </c>
      <c r="C151" s="97"/>
      <c r="D151" s="50"/>
      <c r="E151" s="112"/>
      <c r="F151" s="113" t="s">
        <v>242</v>
      </c>
      <c r="G151" s="114">
        <f>SUM(G150:G150)</f>
        <v>0</v>
      </c>
    </row>
    <row r="152" spans="2:7" s="89" customFormat="1" ht="15" customHeight="1">
      <c r="B152" s="61">
        <v>49</v>
      </c>
      <c r="C152" s="289" t="str">
        <f>ORÇ!C77</f>
        <v>DV-02 DIVISORIA DE GRANILITE - LATERAL FECHADA</v>
      </c>
      <c r="D152" s="290"/>
      <c r="E152" s="290"/>
      <c r="F152" s="290"/>
      <c r="G152" s="291"/>
    </row>
    <row r="153" spans="2:7" s="89" customFormat="1" ht="15" customHeight="1">
      <c r="B153" s="106" t="str">
        <f>ORÇ!B77</f>
        <v>04.03.002</v>
      </c>
      <c r="C153" s="97"/>
      <c r="D153" s="96" t="s">
        <v>25</v>
      </c>
      <c r="E153" s="125">
        <v>1.3</v>
      </c>
      <c r="F153" s="126"/>
      <c r="G153" s="127">
        <f>E153*F153</f>
        <v>0</v>
      </c>
    </row>
    <row r="154" spans="2:7" s="89" customFormat="1" ht="15" customHeight="1">
      <c r="B154" s="61" t="s">
        <v>212</v>
      </c>
      <c r="C154" s="97"/>
      <c r="D154" s="50"/>
      <c r="E154" s="112"/>
      <c r="F154" s="113" t="s">
        <v>242</v>
      </c>
      <c r="G154" s="114">
        <f>SUM(G153:G153)</f>
        <v>0</v>
      </c>
    </row>
    <row r="155" spans="2:7" s="89" customFormat="1" ht="15" customHeight="1">
      <c r="B155" s="61">
        <v>50</v>
      </c>
      <c r="C155" s="289" t="str">
        <f>ORÇ!C78</f>
        <v>DV-03 DIVISORIA DE GRANILITE - FRONTAL</v>
      </c>
      <c r="D155" s="290"/>
      <c r="E155" s="290"/>
      <c r="F155" s="290"/>
      <c r="G155" s="291"/>
    </row>
    <row r="156" spans="2:7" s="89" customFormat="1" ht="15" customHeight="1">
      <c r="B156" s="106" t="str">
        <f>ORÇ!B78</f>
        <v>04.03.003</v>
      </c>
      <c r="C156" s="97"/>
      <c r="D156" s="96" t="s">
        <v>25</v>
      </c>
      <c r="E156" s="125">
        <v>6</v>
      </c>
      <c r="F156" s="126"/>
      <c r="G156" s="127">
        <f>E156*F156</f>
        <v>0</v>
      </c>
    </row>
    <row r="157" spans="2:7" s="89" customFormat="1" ht="15" customHeight="1">
      <c r="B157" s="61" t="s">
        <v>212</v>
      </c>
      <c r="C157" s="97"/>
      <c r="D157" s="50"/>
      <c r="E157" s="112"/>
      <c r="F157" s="113" t="s">
        <v>242</v>
      </c>
      <c r="G157" s="114">
        <f>SUM(G156:G156)</f>
        <v>0</v>
      </c>
    </row>
    <row r="158" spans="2:7" s="89" customFormat="1" ht="15" customHeight="1">
      <c r="B158" s="61">
        <v>51</v>
      </c>
      <c r="C158" s="289" t="str">
        <f>ORÇ!C79</f>
        <v>DV-04 DIVISORIA DE GRANILITE - ANTEPARO</v>
      </c>
      <c r="D158" s="290"/>
      <c r="E158" s="290"/>
      <c r="F158" s="290"/>
      <c r="G158" s="291"/>
    </row>
    <row r="159" spans="2:7" s="89" customFormat="1" ht="15" customHeight="1">
      <c r="B159" s="106" t="str">
        <f>ORÇ!B79</f>
        <v>04.03.008</v>
      </c>
      <c r="C159" s="97"/>
      <c r="D159" s="96" t="s">
        <v>25</v>
      </c>
      <c r="E159" s="125">
        <v>2.2999999999999998</v>
      </c>
      <c r="F159" s="126"/>
      <c r="G159" s="127">
        <f>E159*F159</f>
        <v>0</v>
      </c>
    </row>
    <row r="160" spans="2:7" s="89" customFormat="1" ht="15" customHeight="1">
      <c r="B160" s="61" t="s">
        <v>212</v>
      </c>
      <c r="C160" s="97"/>
      <c r="D160" s="50"/>
      <c r="E160" s="112"/>
      <c r="F160" s="113" t="s">
        <v>242</v>
      </c>
      <c r="G160" s="114">
        <f>SUM(G159:G159)</f>
        <v>0</v>
      </c>
    </row>
    <row r="161" spans="2:7" s="89" customFormat="1" ht="15" customHeight="1">
      <c r="B161" s="61">
        <v>52</v>
      </c>
      <c r="C161" s="289" t="str">
        <f>ORÇ!C80</f>
        <v>DIVISORIA CHAPA FIBRA MAD PRENS BP/PAINEL CEGO 1,20X2,11M</v>
      </c>
      <c r="D161" s="290"/>
      <c r="E161" s="290"/>
      <c r="F161" s="290"/>
      <c r="G161" s="291"/>
    </row>
    <row r="162" spans="2:7" s="89" customFormat="1" ht="15" customHeight="1">
      <c r="B162" s="106" t="str">
        <f>ORÇ!B80</f>
        <v>04.03.023</v>
      </c>
      <c r="C162" s="97"/>
      <c r="D162" s="96" t="s">
        <v>17</v>
      </c>
      <c r="E162" s="125">
        <v>18.68</v>
      </c>
      <c r="F162" s="126"/>
      <c r="G162" s="127">
        <f>E162*F162</f>
        <v>0</v>
      </c>
    </row>
    <row r="163" spans="2:7" s="89" customFormat="1" ht="15" customHeight="1">
      <c r="B163" s="61" t="s">
        <v>212</v>
      </c>
      <c r="C163" s="97"/>
      <c r="D163" s="50"/>
      <c r="E163" s="112"/>
      <c r="F163" s="113" t="s">
        <v>242</v>
      </c>
      <c r="G163" s="114">
        <f>SUM(G162:G162)</f>
        <v>0</v>
      </c>
    </row>
    <row r="164" spans="2:7" s="89" customFormat="1" ht="15" customHeight="1">
      <c r="B164" s="61">
        <v>53</v>
      </c>
      <c r="C164" s="289" t="str">
        <f>ORÇ!C84</f>
        <v>PM-20 PORTA DE MADEIRA MACHO/FEMEA P/ PINT. BAT. MADEIRA</v>
      </c>
      <c r="D164" s="290"/>
      <c r="E164" s="290"/>
      <c r="F164" s="290"/>
      <c r="G164" s="291"/>
    </row>
    <row r="165" spans="2:7" s="89" customFormat="1" ht="15" customHeight="1">
      <c r="B165" s="106" t="str">
        <f>ORÇ!B84</f>
        <v>05.01.010</v>
      </c>
      <c r="C165" s="97"/>
      <c r="D165" s="96" t="s">
        <v>11</v>
      </c>
      <c r="E165" s="125">
        <v>4</v>
      </c>
      <c r="F165" s="126"/>
      <c r="G165" s="127">
        <f>E165*F165</f>
        <v>0</v>
      </c>
    </row>
    <row r="166" spans="2:7" s="89" customFormat="1" ht="15" customHeight="1">
      <c r="B166" s="61" t="s">
        <v>212</v>
      </c>
      <c r="C166" s="97"/>
      <c r="D166" s="50"/>
      <c r="E166" s="112"/>
      <c r="F166" s="113" t="s">
        <v>242</v>
      </c>
      <c r="G166" s="114">
        <f>SUM(G165:G165)</f>
        <v>0</v>
      </c>
    </row>
    <row r="167" spans="2:7" s="89" customFormat="1" ht="15" customHeight="1">
      <c r="B167" s="61">
        <v>54</v>
      </c>
      <c r="C167" s="289" t="str">
        <f>ORÇ!C85</f>
        <v>PM-74 PORTA DE SARRAFEADO MACIÇO P/BOXES</v>
      </c>
      <c r="D167" s="290"/>
      <c r="E167" s="290"/>
      <c r="F167" s="290"/>
      <c r="G167" s="291"/>
    </row>
    <row r="168" spans="2:7" s="89" customFormat="1" ht="15" customHeight="1">
      <c r="B168" s="106" t="str">
        <f>ORÇ!B85</f>
        <v>05.01.029</v>
      </c>
      <c r="C168" s="97"/>
      <c r="D168" s="96" t="s">
        <v>11</v>
      </c>
      <c r="E168" s="125">
        <v>20</v>
      </c>
      <c r="F168" s="126"/>
      <c r="G168" s="127">
        <f>E168*F168</f>
        <v>0</v>
      </c>
    </row>
    <row r="169" spans="2:7" s="89" customFormat="1" ht="15" customHeight="1">
      <c r="B169" s="61" t="s">
        <v>212</v>
      </c>
      <c r="C169" s="97"/>
      <c r="D169" s="50"/>
      <c r="E169" s="112"/>
      <c r="F169" s="113" t="s">
        <v>242</v>
      </c>
      <c r="G169" s="114">
        <f>SUM(G168:G168)</f>
        <v>0</v>
      </c>
    </row>
    <row r="170" spans="2:7" s="89" customFormat="1" ht="15" customHeight="1">
      <c r="B170" s="61">
        <v>55</v>
      </c>
      <c r="C170" s="289" t="str">
        <f>ORÇ!C86</f>
        <v>PM-70 PORTA DE MADEIRA SARRAFEADA P/ PINT. BAT. MET.</v>
      </c>
      <c r="D170" s="290"/>
      <c r="E170" s="290"/>
      <c r="F170" s="290"/>
      <c r="G170" s="291"/>
    </row>
    <row r="171" spans="2:7" s="89" customFormat="1" ht="15" customHeight="1">
      <c r="B171" s="106" t="str">
        <f>ORÇ!B86</f>
        <v>05.01.046</v>
      </c>
      <c r="C171" s="97"/>
      <c r="D171" s="96" t="s">
        <v>11</v>
      </c>
      <c r="E171" s="125">
        <v>5</v>
      </c>
      <c r="F171" s="126"/>
      <c r="G171" s="127">
        <f>E171*F171</f>
        <v>0</v>
      </c>
    </row>
    <row r="172" spans="2:7" s="89" customFormat="1" ht="15" customHeight="1">
      <c r="B172" s="61" t="s">
        <v>212</v>
      </c>
      <c r="C172" s="97"/>
      <c r="D172" s="50"/>
      <c r="E172" s="112"/>
      <c r="F172" s="113" t="s">
        <v>242</v>
      </c>
      <c r="G172" s="114">
        <f>SUM(G171:G171)</f>
        <v>0</v>
      </c>
    </row>
    <row r="173" spans="2:7" s="89" customFormat="1" ht="15" customHeight="1">
      <c r="B173" s="61">
        <v>56</v>
      </c>
      <c r="C173" s="289" t="str">
        <f>ORÇ!C87</f>
        <v>PM-71 PORTA DE MADEIRA SARRAFEADA P/ PINT. BAT. MET.</v>
      </c>
      <c r="D173" s="290"/>
      <c r="E173" s="290"/>
      <c r="F173" s="290"/>
      <c r="G173" s="291"/>
    </row>
    <row r="174" spans="2:7" s="89" customFormat="1" ht="15" customHeight="1">
      <c r="B174" s="106" t="str">
        <f>ORÇ!B87</f>
        <v>05.01.047</v>
      </c>
      <c r="C174" s="97"/>
      <c r="D174" s="96" t="s">
        <v>11</v>
      </c>
      <c r="E174" s="125">
        <v>26</v>
      </c>
      <c r="F174" s="126"/>
      <c r="G174" s="127">
        <f>E174*F174</f>
        <v>0</v>
      </c>
    </row>
    <row r="175" spans="2:7" s="89" customFormat="1" ht="15" customHeight="1">
      <c r="B175" s="61" t="s">
        <v>212</v>
      </c>
      <c r="C175" s="97"/>
      <c r="D175" s="50"/>
      <c r="E175" s="112"/>
      <c r="F175" s="113" t="s">
        <v>242</v>
      </c>
      <c r="G175" s="114">
        <f>SUM(G174:G174)</f>
        <v>0</v>
      </c>
    </row>
    <row r="176" spans="2:7" s="89" customFormat="1" ht="15" customHeight="1">
      <c r="B176" s="61">
        <v>57</v>
      </c>
      <c r="C176" s="289" t="str">
        <f>ORÇ!C88</f>
        <v>PM-75 PORTA SARRAFEADO MACICO SANIT. ACESSIVEL BAT. MET.</v>
      </c>
      <c r="D176" s="290"/>
      <c r="E176" s="290"/>
      <c r="F176" s="290"/>
      <c r="G176" s="291"/>
    </row>
    <row r="177" spans="2:7" s="89" customFormat="1" ht="15" customHeight="1">
      <c r="B177" s="106" t="str">
        <f>ORÇ!B88</f>
        <v>05.01.051</v>
      </c>
      <c r="C177" s="97"/>
      <c r="D177" s="96" t="s">
        <v>11</v>
      </c>
      <c r="E177" s="125">
        <v>1</v>
      </c>
      <c r="F177" s="126"/>
      <c r="G177" s="127">
        <f>E177*F177</f>
        <v>0</v>
      </c>
    </row>
    <row r="178" spans="2:7" s="89" customFormat="1" ht="15" customHeight="1">
      <c r="B178" s="61" t="s">
        <v>212</v>
      </c>
      <c r="C178" s="97"/>
      <c r="D178" s="50"/>
      <c r="E178" s="112"/>
      <c r="F178" s="113" t="s">
        <v>242</v>
      </c>
      <c r="G178" s="114">
        <f>SUM(G177:G177)</f>
        <v>0</v>
      </c>
    </row>
    <row r="179" spans="2:7" s="89" customFormat="1" ht="15" customHeight="1">
      <c r="B179" s="61">
        <v>58</v>
      </c>
      <c r="C179" s="289" t="str">
        <f>ORÇ!C89</f>
        <v>PM-80 PORTA PARA HALL DO ELEVADOR BAT. MAD.</v>
      </c>
      <c r="D179" s="290"/>
      <c r="E179" s="290"/>
      <c r="F179" s="290"/>
      <c r="G179" s="291"/>
    </row>
    <row r="180" spans="2:7" s="89" customFormat="1" ht="15" customHeight="1">
      <c r="B180" s="106" t="str">
        <f>ORÇ!B89</f>
        <v>05.01.110</v>
      </c>
      <c r="C180" s="97"/>
      <c r="D180" s="96" t="s">
        <v>11</v>
      </c>
      <c r="E180" s="125">
        <v>3</v>
      </c>
      <c r="F180" s="126"/>
      <c r="G180" s="127">
        <f>E180*F180</f>
        <v>0</v>
      </c>
    </row>
    <row r="181" spans="2:7" s="89" customFormat="1" ht="15" customHeight="1">
      <c r="B181" s="61" t="s">
        <v>212</v>
      </c>
      <c r="C181" s="97"/>
      <c r="D181" s="50"/>
      <c r="E181" s="112"/>
      <c r="F181" s="113" t="s">
        <v>242</v>
      </c>
      <c r="G181" s="114">
        <f>SUM(G180:G180)</f>
        <v>0</v>
      </c>
    </row>
    <row r="182" spans="2:7" s="89" customFormat="1" ht="15" customHeight="1">
      <c r="B182" s="61">
        <v>59</v>
      </c>
      <c r="C182" s="289" t="str">
        <f>ORÇ!C92</f>
        <v>BS-05 BANCADA PARA COZINHA - GRANITO</v>
      </c>
      <c r="D182" s="290"/>
      <c r="E182" s="290"/>
      <c r="F182" s="290"/>
      <c r="G182" s="291"/>
    </row>
    <row r="183" spans="2:7" s="89" customFormat="1" ht="15" customHeight="1">
      <c r="B183" s="106" t="str">
        <f>ORÇ!B92</f>
        <v>05.05.034</v>
      </c>
      <c r="C183" s="97"/>
      <c r="D183" s="96" t="s">
        <v>25</v>
      </c>
      <c r="E183" s="125">
        <v>4.9000000000000004</v>
      </c>
      <c r="F183" s="126"/>
      <c r="G183" s="127">
        <f>E183*F183</f>
        <v>0</v>
      </c>
    </row>
    <row r="184" spans="2:7" s="89" customFormat="1" ht="15" customHeight="1">
      <c r="B184" s="61" t="s">
        <v>212</v>
      </c>
      <c r="C184" s="97"/>
      <c r="D184" s="50"/>
      <c r="E184" s="112"/>
      <c r="F184" s="113" t="s">
        <v>242</v>
      </c>
      <c r="G184" s="114">
        <f>SUM(G183:G183)</f>
        <v>0</v>
      </c>
    </row>
    <row r="185" spans="2:7" s="89" customFormat="1" ht="15" customHeight="1">
      <c r="B185" s="61">
        <v>60</v>
      </c>
      <c r="C185" s="289" t="str">
        <f>ORÇ!C95</f>
        <v>PR-08 PRATELEIRA DE GRANITO</v>
      </c>
      <c r="D185" s="290"/>
      <c r="E185" s="290"/>
      <c r="F185" s="290"/>
      <c r="G185" s="291"/>
    </row>
    <row r="186" spans="2:7" s="89" customFormat="1" ht="15" customHeight="1">
      <c r="B186" s="106" t="str">
        <f>ORÇ!B95</f>
        <v>05.05.064</v>
      </c>
      <c r="C186" s="97"/>
      <c r="D186" s="96" t="s">
        <v>25</v>
      </c>
      <c r="E186" s="125">
        <v>6.4</v>
      </c>
      <c r="F186" s="126"/>
      <c r="G186" s="127">
        <f>E186*F186</f>
        <v>0</v>
      </c>
    </row>
    <row r="187" spans="2:7" s="89" customFormat="1" ht="15" customHeight="1">
      <c r="B187" s="61" t="s">
        <v>212</v>
      </c>
      <c r="C187" s="97"/>
      <c r="D187" s="50"/>
      <c r="E187" s="112"/>
      <c r="F187" s="113" t="s">
        <v>242</v>
      </c>
      <c r="G187" s="114">
        <f>SUM(G186:G186)</f>
        <v>0</v>
      </c>
    </row>
    <row r="188" spans="2:7" s="89" customFormat="1" ht="15" customHeight="1">
      <c r="B188" s="61">
        <v>61</v>
      </c>
      <c r="C188" s="289" t="str">
        <f>ORÇ!C96</f>
        <v>PR-03 PRATELEIRA DE GRANILITE - L=30CM</v>
      </c>
      <c r="D188" s="290"/>
      <c r="E188" s="290"/>
      <c r="F188" s="290"/>
      <c r="G188" s="291"/>
    </row>
    <row r="189" spans="2:7" s="89" customFormat="1" ht="20.100000000000001" customHeight="1">
      <c r="B189" s="94" t="str">
        <f>ORÇ!B96</f>
        <v>05.05.067</v>
      </c>
      <c r="C189" s="95"/>
      <c r="D189" s="96" t="s">
        <v>25</v>
      </c>
      <c r="E189" s="109">
        <v>4.4000000000000004</v>
      </c>
      <c r="F189" s="110"/>
      <c r="G189" s="111">
        <f>F189*E189</f>
        <v>0</v>
      </c>
    </row>
    <row r="190" spans="2:7" ht="20.100000000000001" customHeight="1">
      <c r="B190" s="61" t="s">
        <v>212</v>
      </c>
      <c r="C190" s="97"/>
      <c r="D190" s="50"/>
      <c r="E190" s="112"/>
      <c r="F190" s="113" t="s">
        <v>242</v>
      </c>
      <c r="G190" s="114">
        <f>SUM(G189:G189)</f>
        <v>0</v>
      </c>
    </row>
    <row r="191" spans="2:7" ht="15" customHeight="1">
      <c r="B191" s="98">
        <v>62</v>
      </c>
      <c r="C191" s="292" t="str">
        <f>ORÇ!C97</f>
        <v>PR-09 PRATELEIRA EM GRANILITE - L=55CM</v>
      </c>
      <c r="D191" s="293"/>
      <c r="E191" s="293"/>
      <c r="F191" s="293"/>
      <c r="G191" s="294"/>
    </row>
    <row r="192" spans="2:7" ht="15" customHeight="1">
      <c r="B192" s="99" t="str">
        <f>ORÇ!B97</f>
        <v>05.05.075</v>
      </c>
      <c r="C192" s="100"/>
      <c r="D192" s="101" t="s">
        <v>25</v>
      </c>
      <c r="E192" s="109">
        <v>5.4</v>
      </c>
      <c r="F192" s="115"/>
      <c r="G192" s="116">
        <f>F192*E192</f>
        <v>0</v>
      </c>
    </row>
    <row r="193" spans="2:11">
      <c r="B193" s="98" t="s">
        <v>212</v>
      </c>
      <c r="C193" s="100"/>
      <c r="D193" s="102"/>
      <c r="E193" s="117"/>
      <c r="F193" s="118" t="s">
        <v>242</v>
      </c>
      <c r="G193" s="119">
        <f>SUM(G192:G192)</f>
        <v>0</v>
      </c>
    </row>
    <row r="194" spans="2:11" ht="15" customHeight="1">
      <c r="B194" s="61">
        <v>63</v>
      </c>
      <c r="C194" s="289" t="str">
        <f>ORÇ!C98</f>
        <v>GS-03 GUICHE DE SECRETARIA/JANELA DE 2 FOLHAS</v>
      </c>
      <c r="D194" s="290"/>
      <c r="E194" s="290"/>
      <c r="F194" s="290"/>
      <c r="G194" s="291"/>
    </row>
    <row r="195" spans="2:11">
      <c r="B195" s="94" t="str">
        <f>ORÇ!B98</f>
        <v>05.05.078</v>
      </c>
      <c r="C195" s="97"/>
      <c r="D195" s="96" t="s">
        <v>11</v>
      </c>
      <c r="E195" s="109">
        <v>1</v>
      </c>
      <c r="F195" s="120"/>
      <c r="G195" s="111">
        <f>F195*E195</f>
        <v>0</v>
      </c>
    </row>
    <row r="196" spans="2:11">
      <c r="B196" s="61" t="s">
        <v>212</v>
      </c>
      <c r="C196" s="97"/>
      <c r="D196" s="50"/>
      <c r="E196" s="112"/>
      <c r="F196" s="113" t="s">
        <v>242</v>
      </c>
      <c r="G196" s="114">
        <f>SUM(G195:G195)</f>
        <v>0</v>
      </c>
    </row>
    <row r="197" spans="2:11" ht="15" customHeight="1">
      <c r="B197" s="61">
        <v>64</v>
      </c>
      <c r="C197" s="289" t="str">
        <f>ORÇ!C99</f>
        <v>ET-05 ESTRADO DE POLIPROPILENO</v>
      </c>
      <c r="D197" s="290"/>
      <c r="E197" s="290"/>
      <c r="F197" s="290"/>
      <c r="G197" s="291"/>
    </row>
    <row r="198" spans="2:11">
      <c r="B198" s="94" t="str">
        <f>ORÇ!B99</f>
        <v>05.05.080</v>
      </c>
      <c r="C198" s="95"/>
      <c r="D198" s="96" t="s">
        <v>25</v>
      </c>
      <c r="E198" s="109">
        <v>3</v>
      </c>
      <c r="F198" s="121"/>
      <c r="G198" s="111">
        <f>F198*E198</f>
        <v>0</v>
      </c>
    </row>
    <row r="199" spans="2:11">
      <c r="B199" s="61" t="s">
        <v>212</v>
      </c>
      <c r="C199" s="97"/>
      <c r="D199" s="50"/>
      <c r="E199" s="112"/>
      <c r="F199" s="113" t="s">
        <v>242</v>
      </c>
      <c r="G199" s="114">
        <f>SUM(G198:G198)</f>
        <v>0</v>
      </c>
    </row>
    <row r="200" spans="2:11" ht="15" customHeight="1">
      <c r="B200" s="61">
        <v>65</v>
      </c>
      <c r="C200" s="289" t="str">
        <f>ORÇ!C100</f>
        <v>BA-13 BALCAO ATENDIMENTO - GRANITO</v>
      </c>
      <c r="D200" s="290"/>
      <c r="E200" s="290"/>
      <c r="F200" s="290"/>
      <c r="G200" s="291"/>
    </row>
    <row r="201" spans="2:11">
      <c r="B201" s="94" t="str">
        <f>ORÇ!B100</f>
        <v>05.05.086</v>
      </c>
      <c r="C201" s="95"/>
      <c r="D201" s="96" t="s">
        <v>11</v>
      </c>
      <c r="E201" s="109">
        <v>1</v>
      </c>
      <c r="F201" s="122"/>
      <c r="G201" s="111">
        <f>F201*E201</f>
        <v>0</v>
      </c>
    </row>
    <row r="202" spans="2:11">
      <c r="B202" s="61" t="s">
        <v>212</v>
      </c>
      <c r="C202" s="97"/>
      <c r="D202" s="50"/>
      <c r="E202" s="112"/>
      <c r="F202" s="113" t="s">
        <v>242</v>
      </c>
      <c r="G202" s="114">
        <f>SUM(G201:G201)</f>
        <v>0</v>
      </c>
    </row>
    <row r="203" spans="2:11">
      <c r="B203" s="61">
        <v>66</v>
      </c>
      <c r="C203" s="289" t="str">
        <f>ORÇ!C101</f>
        <v>CC-01 CUBA INOX (60X50X30 CM) INCL VALV. AMERICANA -</v>
      </c>
      <c r="D203" s="290"/>
      <c r="E203" s="290"/>
      <c r="F203" s="290"/>
      <c r="G203" s="291"/>
    </row>
    <row r="204" spans="2:11">
      <c r="B204" s="94" t="str">
        <f>ORÇ!B101</f>
        <v>05.05.101</v>
      </c>
      <c r="C204" s="95"/>
      <c r="D204" s="96" t="s">
        <v>11</v>
      </c>
      <c r="E204" s="109">
        <v>1</v>
      </c>
      <c r="F204" s="122"/>
      <c r="G204" s="111">
        <f>F204*E204</f>
        <v>0</v>
      </c>
    </row>
    <row r="205" spans="2:11">
      <c r="B205" s="61" t="s">
        <v>212</v>
      </c>
      <c r="C205" s="97"/>
      <c r="D205" s="50"/>
      <c r="E205" s="112"/>
      <c r="F205" s="113" t="s">
        <v>242</v>
      </c>
      <c r="G205" s="114">
        <f>SUM(G204:G204)</f>
        <v>0</v>
      </c>
    </row>
    <row r="206" spans="2:11">
      <c r="B206" s="103">
        <v>67</v>
      </c>
      <c r="C206" s="289" t="str">
        <f>ORÇ!C102</f>
        <v>CC-O3 CUBA INOX 50X40X25CM - TORNEIRA PAREDE</v>
      </c>
      <c r="D206" s="290"/>
      <c r="E206" s="290"/>
      <c r="F206" s="290"/>
      <c r="G206" s="291"/>
    </row>
    <row r="207" spans="2:11">
      <c r="B207" s="94" t="str">
        <f>ORÇ!B102</f>
        <v>05.05.103</v>
      </c>
      <c r="C207" s="95"/>
      <c r="D207" s="96" t="s">
        <v>11</v>
      </c>
      <c r="E207" s="109">
        <v>1</v>
      </c>
      <c r="F207" s="122"/>
      <c r="G207" s="111">
        <f>F207*E207</f>
        <v>0</v>
      </c>
      <c r="K207" s="121"/>
    </row>
    <row r="208" spans="2:11">
      <c r="B208" s="61" t="s">
        <v>212</v>
      </c>
      <c r="C208" s="97"/>
      <c r="D208" s="50"/>
      <c r="E208" s="112"/>
      <c r="F208" s="113" t="s">
        <v>242</v>
      </c>
      <c r="G208" s="114">
        <f>SUM(G207:G207)</f>
        <v>0</v>
      </c>
    </row>
    <row r="209" spans="2:11">
      <c r="B209" s="104">
        <v>68</v>
      </c>
      <c r="C209" s="292" t="str">
        <f>ORÇ!C103</f>
        <v>CC-04 CUBA DUPLA INOX (102X40X25 CM) INCL VALV. AMERICANA -</v>
      </c>
      <c r="D209" s="293"/>
      <c r="E209" s="293"/>
      <c r="F209" s="293"/>
      <c r="G209" s="294"/>
    </row>
    <row r="210" spans="2:11">
      <c r="B210" s="99" t="str">
        <f>ORÇ!B103</f>
        <v>05.05.104</v>
      </c>
      <c r="C210" s="105"/>
      <c r="D210" s="101" t="s">
        <v>11</v>
      </c>
      <c r="E210" s="109">
        <v>1</v>
      </c>
      <c r="F210" s="124"/>
      <c r="G210" s="116">
        <f>F210*E210</f>
        <v>0</v>
      </c>
    </row>
    <row r="211" spans="2:11">
      <c r="B211" s="98" t="s">
        <v>212</v>
      </c>
      <c r="C211" s="100"/>
      <c r="D211" s="102"/>
      <c r="E211" s="117"/>
      <c r="F211" s="118" t="s">
        <v>242</v>
      </c>
      <c r="G211" s="119">
        <f>SUM(G210:G210)</f>
        <v>0</v>
      </c>
    </row>
    <row r="212" spans="2:11">
      <c r="B212" s="61">
        <v>69</v>
      </c>
      <c r="C212" s="289" t="str">
        <f>ORÇ!C107</f>
        <v>EF-02 ESQUADRIA DE FERRO 90X120CM</v>
      </c>
      <c r="D212" s="290"/>
      <c r="E212" s="290"/>
      <c r="F212" s="290"/>
      <c r="G212" s="291"/>
    </row>
    <row r="213" spans="2:11">
      <c r="B213" s="106" t="str">
        <f>ORÇ!B107</f>
        <v>06.01.002</v>
      </c>
      <c r="C213" s="97"/>
      <c r="D213" s="96" t="s">
        <v>11</v>
      </c>
      <c r="E213" s="125">
        <v>2</v>
      </c>
      <c r="F213" s="126"/>
      <c r="G213" s="127">
        <f>E213*F213</f>
        <v>0</v>
      </c>
    </row>
    <row r="214" spans="2:11">
      <c r="B214" s="61" t="s">
        <v>212</v>
      </c>
      <c r="C214" s="97"/>
      <c r="D214" s="50"/>
      <c r="E214" s="112"/>
      <c r="F214" s="113" t="s">
        <v>242</v>
      </c>
      <c r="G214" s="114">
        <f>SUM(G213:G213)</f>
        <v>0</v>
      </c>
    </row>
    <row r="215" spans="2:11">
      <c r="B215" s="61">
        <v>70</v>
      </c>
      <c r="C215" s="289" t="str">
        <f>ORÇ!C108</f>
        <v>EF-04 ESQUADRIA DE FERRO 180X60CM</v>
      </c>
      <c r="D215" s="290"/>
      <c r="E215" s="290"/>
      <c r="F215" s="290"/>
      <c r="G215" s="291"/>
    </row>
    <row r="216" spans="2:11">
      <c r="B216" s="106" t="str">
        <f>ORÇ!B108</f>
        <v>06.01.004</v>
      </c>
      <c r="C216" s="97"/>
      <c r="D216" s="96" t="s">
        <v>11</v>
      </c>
      <c r="E216" s="125">
        <v>10</v>
      </c>
      <c r="F216" s="126"/>
      <c r="G216" s="127">
        <f>E216*F216</f>
        <v>0</v>
      </c>
    </row>
    <row r="217" spans="2:11">
      <c r="B217" s="61" t="s">
        <v>212</v>
      </c>
      <c r="C217" s="97"/>
      <c r="D217" s="50"/>
      <c r="E217" s="112"/>
      <c r="F217" s="113" t="s">
        <v>242</v>
      </c>
      <c r="G217" s="114">
        <f>SUM(G216:G216)</f>
        <v>0</v>
      </c>
    </row>
    <row r="218" spans="2:11">
      <c r="B218" s="61">
        <v>71</v>
      </c>
      <c r="C218" s="289" t="str">
        <f>ORÇ!C109</f>
        <v>EF-05 ESQUADRIA DE FERRO 180X120CM</v>
      </c>
      <c r="D218" s="290"/>
      <c r="E218" s="290"/>
      <c r="F218" s="290"/>
      <c r="G218" s="291"/>
    </row>
    <row r="219" spans="2:11">
      <c r="B219" s="106" t="str">
        <f>ORÇ!B109</f>
        <v>06.01.005</v>
      </c>
      <c r="C219" s="97"/>
      <c r="D219" s="96" t="s">
        <v>11</v>
      </c>
      <c r="E219" s="125">
        <v>11</v>
      </c>
      <c r="F219" s="126"/>
      <c r="G219" s="127">
        <f>E219*F219</f>
        <v>0</v>
      </c>
    </row>
    <row r="220" spans="2:11">
      <c r="B220" s="61" t="s">
        <v>212</v>
      </c>
      <c r="C220" s="97"/>
      <c r="D220" s="50"/>
      <c r="E220" s="112"/>
      <c r="F220" s="113" t="s">
        <v>242</v>
      </c>
      <c r="G220" s="114">
        <f>SUM(G219:G219)</f>
        <v>0</v>
      </c>
    </row>
    <row r="221" spans="2:11">
      <c r="B221" s="61">
        <v>72</v>
      </c>
      <c r="C221" s="289" t="str">
        <f>ORÇ!C110</f>
        <v>EF-06 ESQUADRIA DE FERRO 180X150CM</v>
      </c>
      <c r="D221" s="290"/>
      <c r="E221" s="290"/>
      <c r="F221" s="290"/>
      <c r="G221" s="291"/>
    </row>
    <row r="222" spans="2:11">
      <c r="B222" s="106" t="str">
        <f>ORÇ!B110</f>
        <v>06.01.006</v>
      </c>
      <c r="C222" s="97"/>
      <c r="D222" s="96" t="s">
        <v>11</v>
      </c>
      <c r="E222" s="125">
        <v>98</v>
      </c>
      <c r="F222" s="126"/>
      <c r="G222" s="127">
        <f>E222*F222</f>
        <v>0</v>
      </c>
      <c r="K222" s="121"/>
    </row>
    <row r="223" spans="2:11">
      <c r="B223" s="61" t="s">
        <v>212</v>
      </c>
      <c r="C223" s="97"/>
      <c r="D223" s="50"/>
      <c r="E223" s="112"/>
      <c r="F223" s="113" t="s">
        <v>242</v>
      </c>
      <c r="G223" s="114">
        <f>SUM(G222:G222)</f>
        <v>0</v>
      </c>
    </row>
    <row r="224" spans="2:11">
      <c r="B224" s="61">
        <v>73</v>
      </c>
      <c r="C224" s="289" t="str">
        <f>ORÇ!C111</f>
        <v>EF-15 ESQUADRIA DE FERRO / VENTILACAO CRUZADA H=30 A</v>
      </c>
      <c r="D224" s="290"/>
      <c r="E224" s="290"/>
      <c r="F224" s="290"/>
      <c r="G224" s="291"/>
    </row>
    <row r="225" spans="2:7">
      <c r="B225" s="106" t="str">
        <f>ORÇ!B111</f>
        <v>06.01.015</v>
      </c>
      <c r="C225" s="97"/>
      <c r="D225" s="96" t="s">
        <v>17</v>
      </c>
      <c r="E225" s="125">
        <v>51.16</v>
      </c>
      <c r="F225" s="126"/>
      <c r="G225" s="127">
        <f>E225*F225</f>
        <v>0</v>
      </c>
    </row>
    <row r="226" spans="2:7">
      <c r="B226" s="61" t="s">
        <v>212</v>
      </c>
      <c r="C226" s="97"/>
      <c r="D226" s="50"/>
      <c r="E226" s="112"/>
      <c r="F226" s="113" t="s">
        <v>242</v>
      </c>
      <c r="G226" s="114">
        <f>SUM(G225:G225)</f>
        <v>0</v>
      </c>
    </row>
    <row r="227" spans="2:7">
      <c r="B227" s="61">
        <v>74</v>
      </c>
      <c r="C227" s="289" t="str">
        <f>ORÇ!C112</f>
        <v>CAIXILHOS DE FERRO -BASCULANTES</v>
      </c>
      <c r="D227" s="290"/>
      <c r="E227" s="290"/>
      <c r="F227" s="290"/>
      <c r="G227" s="291"/>
    </row>
    <row r="228" spans="2:7">
      <c r="B228" s="106" t="str">
        <f>ORÇ!B112</f>
        <v>06.01.025</v>
      </c>
      <c r="C228" s="97"/>
      <c r="D228" s="96" t="s">
        <v>17</v>
      </c>
      <c r="E228" s="125">
        <v>12.12</v>
      </c>
      <c r="F228" s="126"/>
      <c r="G228" s="127">
        <f>E228*F228</f>
        <v>0</v>
      </c>
    </row>
    <row r="229" spans="2:7">
      <c r="B229" s="61" t="s">
        <v>212</v>
      </c>
      <c r="C229" s="97"/>
      <c r="D229" s="50"/>
      <c r="E229" s="112"/>
      <c r="F229" s="113" t="s">
        <v>242</v>
      </c>
      <c r="G229" s="114">
        <f>SUM(G228:G228)</f>
        <v>0</v>
      </c>
    </row>
    <row r="230" spans="2:7">
      <c r="B230" s="61">
        <v>75</v>
      </c>
      <c r="C230" s="289" t="str">
        <f>ORÇ!C115</f>
        <v>PF-11 PORTA/JANELA DE FERRO 180X260CM</v>
      </c>
      <c r="D230" s="290"/>
      <c r="E230" s="290"/>
      <c r="F230" s="290"/>
      <c r="G230" s="291"/>
    </row>
    <row r="231" spans="2:7">
      <c r="B231" s="106" t="str">
        <f>ORÇ!B115</f>
        <v>06.02.010</v>
      </c>
      <c r="C231" s="97"/>
      <c r="D231" s="96" t="s">
        <v>11</v>
      </c>
      <c r="E231" s="125">
        <v>5</v>
      </c>
      <c r="F231" s="126"/>
      <c r="G231" s="127">
        <f>E231*F231</f>
        <v>0</v>
      </c>
    </row>
    <row r="232" spans="2:7">
      <c r="B232" s="61" t="s">
        <v>212</v>
      </c>
      <c r="C232" s="97"/>
      <c r="D232" s="50"/>
      <c r="E232" s="112"/>
      <c r="F232" s="113" t="s">
        <v>242</v>
      </c>
      <c r="G232" s="114">
        <f>SUM(G231:G231)</f>
        <v>0</v>
      </c>
    </row>
    <row r="233" spans="2:7">
      <c r="B233" s="61">
        <v>76</v>
      </c>
      <c r="C233" s="289" t="str">
        <f>ORÇ!C116</f>
        <v>PF-15 PORTA EM CHAPA DE FERRO (L=82 CM)</v>
      </c>
      <c r="D233" s="290"/>
      <c r="E233" s="290"/>
      <c r="F233" s="290"/>
      <c r="G233" s="291"/>
    </row>
    <row r="234" spans="2:7">
      <c r="B234" s="106" t="str">
        <f>ORÇ!B116</f>
        <v>06.02.015</v>
      </c>
      <c r="C234" s="97"/>
      <c r="D234" s="96" t="s">
        <v>11</v>
      </c>
      <c r="E234" s="125">
        <v>1</v>
      </c>
      <c r="F234" s="126"/>
      <c r="G234" s="127">
        <f>E234*F234</f>
        <v>0</v>
      </c>
    </row>
    <row r="235" spans="2:7">
      <c r="B235" s="61" t="s">
        <v>212</v>
      </c>
      <c r="C235" s="97"/>
      <c r="D235" s="50"/>
      <c r="E235" s="112"/>
      <c r="F235" s="113" t="s">
        <v>242</v>
      </c>
      <c r="G235" s="114">
        <f>SUM(G234:G234)</f>
        <v>0</v>
      </c>
    </row>
    <row r="236" spans="2:7">
      <c r="B236" s="61">
        <v>77</v>
      </c>
      <c r="C236" s="289" t="str">
        <f>ORÇ!C117</f>
        <v>PF-19 PORTA DE FERRO P/ RESERVATORIO - GALVANIZA</v>
      </c>
      <c r="D236" s="290"/>
      <c r="E236" s="290"/>
      <c r="F236" s="290"/>
      <c r="G236" s="291"/>
    </row>
    <row r="237" spans="2:7">
      <c r="B237" s="106" t="str">
        <f>ORÇ!B117</f>
        <v>06.02.019</v>
      </c>
      <c r="C237" s="97"/>
      <c r="D237" s="96" t="s">
        <v>11</v>
      </c>
      <c r="E237" s="125">
        <v>1</v>
      </c>
      <c r="F237" s="126"/>
      <c r="G237" s="127">
        <f>E237*F237</f>
        <v>0</v>
      </c>
    </row>
    <row r="238" spans="2:7">
      <c r="B238" s="61" t="s">
        <v>212</v>
      </c>
      <c r="C238" s="97"/>
      <c r="D238" s="50"/>
      <c r="E238" s="112"/>
      <c r="F238" s="113" t="s">
        <v>242</v>
      </c>
      <c r="G238" s="114">
        <f>SUM(G237:G237)</f>
        <v>0</v>
      </c>
    </row>
    <row r="239" spans="2:7">
      <c r="B239" s="61">
        <v>78</v>
      </c>
      <c r="C239" s="289" t="str">
        <f>ORÇ!C118</f>
        <v>PF-32 PORTA EM CHAPA DE AÇO 82X210CM C/VENTILAÇÃO alterada - PF-24</v>
      </c>
      <c r="D239" s="290"/>
      <c r="E239" s="290"/>
      <c r="F239" s="290"/>
      <c r="G239" s="291"/>
    </row>
    <row r="240" spans="2:7">
      <c r="B240" s="106" t="str">
        <f>ORÇ!B118</f>
        <v>06.02.053</v>
      </c>
      <c r="C240" s="97"/>
      <c r="D240" s="96" t="s">
        <v>11</v>
      </c>
      <c r="E240" s="125">
        <v>1</v>
      </c>
      <c r="F240" s="126"/>
      <c r="G240" s="127">
        <f>E240*F240</f>
        <v>0</v>
      </c>
    </row>
    <row r="241" spans="2:7">
      <c r="B241" s="61" t="s">
        <v>212</v>
      </c>
      <c r="C241" s="97"/>
      <c r="D241" s="50"/>
      <c r="E241" s="112"/>
      <c r="F241" s="113" t="s">
        <v>242</v>
      </c>
      <c r="G241" s="114">
        <f>SUM(G240:G240)</f>
        <v>0</v>
      </c>
    </row>
    <row r="242" spans="2:7">
      <c r="B242" s="61">
        <v>79</v>
      </c>
      <c r="C242" s="289" t="str">
        <f>ORÇ!C119</f>
        <v>PF-30 PORTA EM CHAPA DE AÇO C/VENT.PERM (L=140CM alterada - PF-25</v>
      </c>
      <c r="D242" s="290"/>
      <c r="E242" s="290"/>
      <c r="F242" s="290"/>
      <c r="G242" s="291"/>
    </row>
    <row r="243" spans="2:7">
      <c r="B243" s="106" t="str">
        <f>ORÇ!B119</f>
        <v>06.02.049</v>
      </c>
      <c r="C243" s="97"/>
      <c r="D243" s="96" t="s">
        <v>11</v>
      </c>
      <c r="E243" s="125">
        <v>1</v>
      </c>
      <c r="F243" s="126"/>
      <c r="G243" s="127">
        <f>E243*F243</f>
        <v>0</v>
      </c>
    </row>
    <row r="244" spans="2:7">
      <c r="B244" s="61" t="s">
        <v>212</v>
      </c>
      <c r="C244" s="97"/>
      <c r="D244" s="50"/>
      <c r="E244" s="112"/>
      <c r="F244" s="113" t="s">
        <v>242</v>
      </c>
      <c r="G244" s="114">
        <f>SUM(G243:G243)</f>
        <v>0</v>
      </c>
    </row>
    <row r="245" spans="2:7">
      <c r="B245" s="61">
        <v>80</v>
      </c>
      <c r="C245" s="289" t="str">
        <f>ORÇ!C120</f>
        <v>PT-26 PORTA GRADIL ORSOMENTAL GALV A FOGO C/ BA</v>
      </c>
      <c r="D245" s="290"/>
      <c r="E245" s="290"/>
      <c r="F245" s="290"/>
      <c r="G245" s="291"/>
    </row>
    <row r="246" spans="2:7">
      <c r="B246" s="106" t="str">
        <f>ORÇ!B120</f>
        <v>06.02.087</v>
      </c>
      <c r="C246" s="97"/>
      <c r="D246" s="96" t="s">
        <v>17</v>
      </c>
      <c r="E246" s="125">
        <v>41</v>
      </c>
      <c r="F246" s="126"/>
      <c r="G246" s="127">
        <f>E246*F246</f>
        <v>0</v>
      </c>
    </row>
    <row r="247" spans="2:7">
      <c r="B247" s="61" t="s">
        <v>212</v>
      </c>
      <c r="C247" s="97"/>
      <c r="D247" s="50"/>
      <c r="E247" s="112"/>
      <c r="F247" s="113" t="s">
        <v>242</v>
      </c>
      <c r="G247" s="114">
        <f>SUM(G246:G246)</f>
        <v>0</v>
      </c>
    </row>
    <row r="248" spans="2:7">
      <c r="B248" s="61">
        <v>81</v>
      </c>
      <c r="C248" s="289" t="str">
        <f>ORÇ!C121</f>
        <v>ME-02 MONTANTE ESTRUTURAL VERTICAL P/ ESQUADRIA</v>
      </c>
      <c r="D248" s="290"/>
      <c r="E248" s="290"/>
      <c r="F248" s="290"/>
      <c r="G248" s="291"/>
    </row>
    <row r="249" spans="2:7">
      <c r="B249" s="106" t="str">
        <f>ORÇ!B121</f>
        <v>06.02.094</v>
      </c>
      <c r="C249" s="97"/>
      <c r="D249" s="96" t="s">
        <v>25</v>
      </c>
      <c r="E249" s="125">
        <v>2.9</v>
      </c>
      <c r="F249" s="126"/>
      <c r="G249" s="127">
        <f>E249*F249</f>
        <v>0</v>
      </c>
    </row>
    <row r="250" spans="2:7">
      <c r="B250" s="61" t="s">
        <v>212</v>
      </c>
      <c r="C250" s="97"/>
      <c r="D250" s="50"/>
      <c r="E250" s="112"/>
      <c r="F250" s="113" t="s">
        <v>242</v>
      </c>
      <c r="G250" s="114">
        <f>SUM(G249:G249)</f>
        <v>0</v>
      </c>
    </row>
    <row r="251" spans="2:7">
      <c r="B251" s="61">
        <v>82</v>
      </c>
      <c r="C251" s="289" t="str">
        <f>ORÇ!C124</f>
        <v>TI-01 TAMPA DE INSPECAO - ACO</v>
      </c>
      <c r="D251" s="290"/>
      <c r="E251" s="290"/>
      <c r="F251" s="290"/>
      <c r="G251" s="291"/>
    </row>
    <row r="252" spans="2:7">
      <c r="B252" s="106" t="str">
        <f>ORÇ!B124</f>
        <v>06.03.001</v>
      </c>
      <c r="C252" s="97"/>
      <c r="D252" s="96" t="s">
        <v>11</v>
      </c>
      <c r="E252" s="125">
        <v>4</v>
      </c>
      <c r="F252" s="126"/>
      <c r="G252" s="127">
        <f>E252*F252</f>
        <v>0</v>
      </c>
    </row>
    <row r="253" spans="2:7">
      <c r="B253" s="61" t="s">
        <v>212</v>
      </c>
      <c r="C253" s="97"/>
      <c r="D253" s="50"/>
      <c r="E253" s="112"/>
      <c r="F253" s="113" t="s">
        <v>242</v>
      </c>
      <c r="G253" s="114">
        <f>SUM(G252:G252)</f>
        <v>0</v>
      </c>
    </row>
    <row r="254" spans="2:7">
      <c r="B254" s="61">
        <v>83</v>
      </c>
      <c r="C254" s="289" t="str">
        <f>ORÇ!C125</f>
        <v>CO-37 CORRIMÃO SIMPLES AÇO GALVANIZADO COM PINTURA ESMALTE - alterado CO-06</v>
      </c>
      <c r="D254" s="290"/>
      <c r="E254" s="290"/>
      <c r="F254" s="290"/>
      <c r="G254" s="291"/>
    </row>
    <row r="255" spans="2:7">
      <c r="B255" s="106" t="str">
        <f>ORÇ!B125</f>
        <v>06.03.103</v>
      </c>
      <c r="C255" s="97"/>
      <c r="D255" s="96" t="s">
        <v>25</v>
      </c>
      <c r="E255" s="125">
        <v>97.6</v>
      </c>
      <c r="F255" s="126"/>
      <c r="G255" s="127">
        <f>E255*F255</f>
        <v>0</v>
      </c>
    </row>
    <row r="256" spans="2:7">
      <c r="B256" s="61" t="s">
        <v>212</v>
      </c>
      <c r="C256" s="97"/>
      <c r="D256" s="50"/>
      <c r="E256" s="112"/>
      <c r="F256" s="113" t="s">
        <v>242</v>
      </c>
      <c r="G256" s="114">
        <f>SUM(G255:G255)</f>
        <v>0</v>
      </c>
    </row>
    <row r="257" spans="2:11">
      <c r="B257" s="61">
        <v>84</v>
      </c>
      <c r="C257" s="289" t="str">
        <f>ORÇ!C126</f>
        <v>EM-05 ESCADA MARINHEIRO (GALVANIZADA)</v>
      </c>
      <c r="D257" s="290"/>
      <c r="E257" s="290"/>
      <c r="F257" s="290"/>
      <c r="G257" s="291"/>
    </row>
    <row r="258" spans="2:11">
      <c r="B258" s="106" t="str">
        <f>ORÇ!B126</f>
        <v>06.03.019</v>
      </c>
      <c r="C258" s="97"/>
      <c r="D258" s="96" t="s">
        <v>25</v>
      </c>
      <c r="E258" s="125">
        <v>8.3000000000000007</v>
      </c>
      <c r="F258" s="126"/>
      <c r="G258" s="127">
        <f>E258*F258</f>
        <v>0</v>
      </c>
    </row>
    <row r="259" spans="2:11">
      <c r="B259" s="61" t="s">
        <v>212</v>
      </c>
      <c r="C259" s="97"/>
      <c r="D259" s="50"/>
      <c r="E259" s="112"/>
      <c r="F259" s="113" t="s">
        <v>242</v>
      </c>
      <c r="G259" s="114">
        <f>SUM(G258:G258)</f>
        <v>0</v>
      </c>
    </row>
    <row r="260" spans="2:11">
      <c r="B260" s="61">
        <v>85</v>
      </c>
      <c r="C260" s="289" t="str">
        <f>ORÇ!C127</f>
        <v>EM-06 ESCADA DE MARINHEIRO C/GUARDA CORPO GAL</v>
      </c>
      <c r="D260" s="290"/>
      <c r="E260" s="290"/>
      <c r="F260" s="290"/>
      <c r="G260" s="291"/>
    </row>
    <row r="261" spans="2:11">
      <c r="B261" s="106" t="str">
        <f>ORÇ!B127</f>
        <v>06.03.020</v>
      </c>
      <c r="C261" s="97"/>
      <c r="D261" s="96" t="s">
        <v>25</v>
      </c>
      <c r="E261" s="125">
        <v>6.1</v>
      </c>
      <c r="F261" s="126"/>
      <c r="G261" s="127">
        <f>E261*F261</f>
        <v>0</v>
      </c>
    </row>
    <row r="262" spans="2:11">
      <c r="B262" s="61" t="s">
        <v>212</v>
      </c>
      <c r="C262" s="97"/>
      <c r="D262" s="50"/>
      <c r="E262" s="112"/>
      <c r="F262" s="113" t="s">
        <v>242</v>
      </c>
      <c r="G262" s="114">
        <f>SUM(G261:G261)</f>
        <v>0</v>
      </c>
    </row>
    <row r="263" spans="2:11">
      <c r="B263" s="61">
        <v>86</v>
      </c>
      <c r="C263" s="289" t="str">
        <f>ORÇ!C128</f>
        <v>CO-32 CORRIMÃO SIMPLES C/ MONTANTE VERT. AÇO INOX FORNECIDO E INSTALADO - alterado CO-13</v>
      </c>
      <c r="D263" s="290"/>
      <c r="E263" s="290"/>
      <c r="F263" s="290"/>
      <c r="G263" s="291"/>
    </row>
    <row r="264" spans="2:11">
      <c r="B264" s="106" t="str">
        <f>ORÇ!B128</f>
        <v>06.03.083</v>
      </c>
      <c r="C264" s="97"/>
      <c r="D264" s="96" t="s">
        <v>25</v>
      </c>
      <c r="E264" s="125">
        <v>6.4</v>
      </c>
      <c r="F264" s="126"/>
      <c r="G264" s="127">
        <f>E264*F264</f>
        <v>0</v>
      </c>
    </row>
    <row r="265" spans="2:11">
      <c r="B265" s="61" t="s">
        <v>212</v>
      </c>
      <c r="C265" s="97"/>
      <c r="D265" s="50"/>
      <c r="E265" s="112"/>
      <c r="F265" s="113" t="s">
        <v>242</v>
      </c>
      <c r="G265" s="114">
        <f>SUM(G264:G264)</f>
        <v>0</v>
      </c>
    </row>
    <row r="266" spans="2:11">
      <c r="B266" s="61">
        <v>87</v>
      </c>
      <c r="C266" s="289" t="str">
        <f>ORÇ!C129</f>
        <v>TP-12 TELA DE PROTECAO REMOVIVEL</v>
      </c>
      <c r="D266" s="290"/>
      <c r="E266" s="290"/>
      <c r="F266" s="290"/>
      <c r="G266" s="291"/>
    </row>
    <row r="267" spans="2:11">
      <c r="B267" s="106" t="str">
        <f>ORÇ!B129</f>
        <v>06.03.024</v>
      </c>
      <c r="C267" s="97"/>
      <c r="D267" s="96" t="s">
        <v>17</v>
      </c>
      <c r="E267" s="125">
        <v>6.8</v>
      </c>
      <c r="F267" s="126"/>
      <c r="G267" s="127">
        <f>E267*F267</f>
        <v>0</v>
      </c>
    </row>
    <row r="268" spans="2:11">
      <c r="B268" s="61" t="s">
        <v>212</v>
      </c>
      <c r="C268" s="97"/>
      <c r="D268" s="50"/>
      <c r="E268" s="112"/>
      <c r="F268" s="113" t="s">
        <v>242</v>
      </c>
      <c r="G268" s="114">
        <f>SUM(G267:G267)</f>
        <v>0</v>
      </c>
    </row>
    <row r="269" spans="2:11">
      <c r="B269" s="61">
        <v>88</v>
      </c>
      <c r="C269" s="289" t="str">
        <f>ORÇ!C130</f>
        <v>BARRA DE APOIO P/DEFICIENTES EM INOX ESCOVADO</v>
      </c>
      <c r="D269" s="290"/>
      <c r="E269" s="290"/>
      <c r="F269" s="290"/>
      <c r="G269" s="291"/>
    </row>
    <row r="270" spans="2:11">
      <c r="B270" s="106" t="str">
        <f>ORÇ!B130</f>
        <v>06.03.060</v>
      </c>
      <c r="C270" s="97"/>
      <c r="D270" s="96" t="s">
        <v>67</v>
      </c>
      <c r="E270" s="125">
        <v>1</v>
      </c>
      <c r="F270" s="126"/>
      <c r="G270" s="127">
        <f>E270*F270</f>
        <v>0</v>
      </c>
    </row>
    <row r="271" spans="2:11">
      <c r="B271" s="61" t="s">
        <v>212</v>
      </c>
      <c r="C271" s="97"/>
      <c r="D271" s="50"/>
      <c r="E271" s="112"/>
      <c r="F271" s="113" t="s">
        <v>242</v>
      </c>
      <c r="G271" s="114">
        <f>SUM(G270:G270)</f>
        <v>0</v>
      </c>
    </row>
    <row r="272" spans="2:11">
      <c r="B272" s="61">
        <v>89</v>
      </c>
      <c r="C272" s="289" t="str">
        <f>ORÇ!C134</f>
        <v>EM TERCAS PARA TELHAS DE CIM-AM/AL/PLAST</v>
      </c>
      <c r="D272" s="290"/>
      <c r="E272" s="290"/>
      <c r="F272" s="290"/>
      <c r="G272" s="291"/>
      <c r="K272" s="128"/>
    </row>
    <row r="273" spans="2:7">
      <c r="B273" s="106" t="str">
        <f>ORÇ!B134</f>
        <v>07.01.026</v>
      </c>
      <c r="C273" s="97"/>
      <c r="D273" s="96" t="s">
        <v>17</v>
      </c>
      <c r="E273" s="125">
        <v>667.68</v>
      </c>
      <c r="F273" s="126"/>
      <c r="G273" s="127">
        <f>E273*F273</f>
        <v>0</v>
      </c>
    </row>
    <row r="274" spans="2:7">
      <c r="B274" s="61" t="s">
        <v>212</v>
      </c>
      <c r="C274" s="97"/>
      <c r="D274" s="50"/>
      <c r="E274" s="112"/>
      <c r="F274" s="113" t="s">
        <v>242</v>
      </c>
      <c r="G274" s="114">
        <f>SUM(G273:G273)</f>
        <v>0</v>
      </c>
    </row>
    <row r="275" spans="2:7">
      <c r="B275" s="61">
        <v>90</v>
      </c>
      <c r="C275" s="289" t="str">
        <f>ORÇ!C136</f>
        <v>TELHA TECNOLOGIA CRFS ONDULADA E=8MM</v>
      </c>
      <c r="D275" s="290"/>
      <c r="E275" s="290"/>
      <c r="F275" s="290"/>
      <c r="G275" s="291"/>
    </row>
    <row r="276" spans="2:7">
      <c r="B276" s="106" t="str">
        <f>ORÇ!B136</f>
        <v>07.03.100</v>
      </c>
      <c r="C276" s="97"/>
      <c r="D276" s="96" t="s">
        <v>17</v>
      </c>
      <c r="E276" s="125">
        <v>701.07</v>
      </c>
      <c r="F276" s="126"/>
      <c r="G276" s="127">
        <f>E276*F276</f>
        <v>0</v>
      </c>
    </row>
    <row r="277" spans="2:7">
      <c r="B277" s="61" t="s">
        <v>212</v>
      </c>
      <c r="C277" s="97"/>
      <c r="D277" s="50"/>
      <c r="E277" s="112"/>
      <c r="F277" s="113" t="s">
        <v>242</v>
      </c>
      <c r="G277" s="114">
        <f>SUM(G276:G276)</f>
        <v>0</v>
      </c>
    </row>
    <row r="278" spans="2:7">
      <c r="B278" s="61">
        <v>91</v>
      </c>
      <c r="C278" s="289" t="str">
        <f>ORÇ!C138</f>
        <v>CUMEEIRA NORMAL P/ TELHA TECNOLOGIA CRFS ONDULADA</v>
      </c>
      <c r="D278" s="290"/>
      <c r="E278" s="290"/>
      <c r="F278" s="290"/>
      <c r="G278" s="291"/>
    </row>
    <row r="279" spans="2:7">
      <c r="B279" s="106" t="str">
        <f>ORÇ!B138</f>
        <v>07.03.101</v>
      </c>
      <c r="C279" s="97"/>
      <c r="D279" s="96" t="s">
        <v>25</v>
      </c>
      <c r="E279" s="125">
        <v>36</v>
      </c>
      <c r="F279" s="126"/>
      <c r="G279" s="127">
        <f>E279*F279</f>
        <v>0</v>
      </c>
    </row>
    <row r="280" spans="2:7">
      <c r="B280" s="61" t="s">
        <v>212</v>
      </c>
      <c r="C280" s="97"/>
      <c r="D280" s="50"/>
      <c r="E280" s="112"/>
      <c r="F280" s="113" t="s">
        <v>242</v>
      </c>
      <c r="G280" s="114">
        <f>SUM(G279:G279)</f>
        <v>0</v>
      </c>
    </row>
    <row r="281" spans="2:7">
      <c r="B281" s="61">
        <v>92</v>
      </c>
      <c r="C281" s="289" t="str">
        <f>ORÇ!C142</f>
        <v>TUBO ACO GALVANIZADO NBR 5580-CL MEDIA, DN 20MM (3/4") - INCL</v>
      </c>
      <c r="D281" s="290"/>
      <c r="E281" s="290"/>
      <c r="F281" s="290"/>
      <c r="G281" s="291"/>
    </row>
    <row r="282" spans="2:7">
      <c r="B282" s="106" t="str">
        <f>ORÇ!B142</f>
        <v>08.03.002</v>
      </c>
      <c r="C282" s="97"/>
      <c r="D282" s="96" t="s">
        <v>25</v>
      </c>
      <c r="E282" s="125">
        <v>1.5</v>
      </c>
      <c r="F282" s="126"/>
      <c r="G282" s="127">
        <f>E282*F282</f>
        <v>0</v>
      </c>
    </row>
    <row r="283" spans="2:7">
      <c r="B283" s="61" t="s">
        <v>212</v>
      </c>
      <c r="C283" s="97"/>
      <c r="D283" s="50"/>
      <c r="E283" s="112"/>
      <c r="F283" s="113" t="s">
        <v>242</v>
      </c>
      <c r="G283" s="114">
        <f>SUM(G282:G282)</f>
        <v>0</v>
      </c>
    </row>
    <row r="284" spans="2:7">
      <c r="B284" s="61">
        <v>93</v>
      </c>
      <c r="C284" s="289" t="str">
        <f>ORÇ!C143</f>
        <v>TUBO DE PVC RIGIDO JUNTA SOLDAVEL DN 25MM (3/4") INCL</v>
      </c>
      <c r="D284" s="290"/>
      <c r="E284" s="290"/>
      <c r="F284" s="290"/>
      <c r="G284" s="291"/>
    </row>
    <row r="285" spans="2:7">
      <c r="B285" s="106" t="str">
        <f>ORÇ!B143</f>
        <v>08.03.016</v>
      </c>
      <c r="C285" s="97"/>
      <c r="D285" s="96" t="s">
        <v>25</v>
      </c>
      <c r="E285" s="125">
        <v>58</v>
      </c>
      <c r="F285" s="126"/>
      <c r="G285" s="127">
        <f>E285*F285</f>
        <v>0</v>
      </c>
    </row>
    <row r="286" spans="2:7">
      <c r="B286" s="61" t="s">
        <v>212</v>
      </c>
      <c r="C286" s="97"/>
      <c r="D286" s="50"/>
      <c r="E286" s="112"/>
      <c r="F286" s="113" t="s">
        <v>242</v>
      </c>
      <c r="G286" s="114">
        <f>SUM(G285:G285)</f>
        <v>0</v>
      </c>
    </row>
    <row r="287" spans="2:7">
      <c r="B287" s="61">
        <v>94</v>
      </c>
      <c r="C287" s="289" t="str">
        <f>ORÇ!C144</f>
        <v>TUBO DE PVC RIGIDO JUNTA SOLDAVEL DN 32MM (1") INCL</v>
      </c>
      <c r="D287" s="290"/>
      <c r="E287" s="290"/>
      <c r="F287" s="290"/>
      <c r="G287" s="291"/>
    </row>
    <row r="288" spans="2:7">
      <c r="B288" s="106" t="str">
        <f>ORÇ!B144</f>
        <v>08.03.017</v>
      </c>
      <c r="C288" s="97"/>
      <c r="D288" s="96" t="s">
        <v>25</v>
      </c>
      <c r="E288" s="125">
        <v>12</v>
      </c>
      <c r="F288" s="126"/>
      <c r="G288" s="127">
        <f>E288*F288</f>
        <v>0</v>
      </c>
    </row>
    <row r="289" spans="2:7">
      <c r="B289" s="61" t="s">
        <v>212</v>
      </c>
      <c r="C289" s="97"/>
      <c r="D289" s="50"/>
      <c r="E289" s="112"/>
      <c r="F289" s="113" t="s">
        <v>242</v>
      </c>
      <c r="G289" s="114">
        <f>SUM(G288:G288)</f>
        <v>0</v>
      </c>
    </row>
    <row r="290" spans="2:7">
      <c r="B290" s="61">
        <v>95</v>
      </c>
      <c r="C290" s="289" t="str">
        <f>ORÇ!C145</f>
        <v>TUBO DE PVC RIGIDO JUNTA SOLDAVEL DN 40MM (1.1/4") INCL</v>
      </c>
      <c r="D290" s="290"/>
      <c r="E290" s="290"/>
      <c r="F290" s="290"/>
      <c r="G290" s="291"/>
    </row>
    <row r="291" spans="2:7">
      <c r="B291" s="106" t="str">
        <f>ORÇ!B145</f>
        <v>08.03.018</v>
      </c>
      <c r="C291" s="97"/>
      <c r="D291" s="96" t="s">
        <v>25</v>
      </c>
      <c r="E291" s="125">
        <v>34.5</v>
      </c>
      <c r="F291" s="126"/>
      <c r="G291" s="127">
        <f>E291*F291</f>
        <v>0</v>
      </c>
    </row>
    <row r="292" spans="2:7">
      <c r="B292" s="61" t="s">
        <v>212</v>
      </c>
      <c r="C292" s="97"/>
      <c r="D292" s="50"/>
      <c r="E292" s="112"/>
      <c r="F292" s="113" t="s">
        <v>242</v>
      </c>
      <c r="G292" s="114">
        <f>SUM(G291:G291)</f>
        <v>0</v>
      </c>
    </row>
    <row r="293" spans="2:7">
      <c r="B293" s="61">
        <v>93</v>
      </c>
      <c r="C293" s="289" t="str">
        <f>ORÇ!C146</f>
        <v>TUBO DE PVC RIGIDO JUNTA SOLDAVEL DN 50MM (1.1/2") INCL</v>
      </c>
      <c r="D293" s="290"/>
      <c r="E293" s="290"/>
      <c r="F293" s="290"/>
      <c r="G293" s="291"/>
    </row>
    <row r="294" spans="2:7">
      <c r="B294" s="106" t="str">
        <f>ORÇ!B146</f>
        <v>08.03.019</v>
      </c>
      <c r="C294" s="97"/>
      <c r="D294" s="96" t="s">
        <v>25</v>
      </c>
      <c r="E294" s="125">
        <v>10</v>
      </c>
      <c r="F294" s="126"/>
      <c r="G294" s="127">
        <f>E294*F294</f>
        <v>0</v>
      </c>
    </row>
    <row r="295" spans="2:7">
      <c r="B295" s="61" t="s">
        <v>212</v>
      </c>
      <c r="C295" s="97"/>
      <c r="D295" s="50"/>
      <c r="E295" s="112"/>
      <c r="F295" s="113" t="s">
        <v>242</v>
      </c>
      <c r="G295" s="114">
        <f>SUM(G294:G294)</f>
        <v>0</v>
      </c>
    </row>
    <row r="296" spans="2:7">
      <c r="B296" s="61">
        <v>97</v>
      </c>
      <c r="C296" s="289" t="str">
        <f>ORÇ!C147</f>
        <v>TUBO DE PVC RIGIDO JUNTA SOLDAVEL DN 60MM (2") INCL</v>
      </c>
      <c r="D296" s="290"/>
      <c r="E296" s="290"/>
      <c r="F296" s="290"/>
      <c r="G296" s="291"/>
    </row>
    <row r="297" spans="2:7">
      <c r="B297" s="106" t="str">
        <f>ORÇ!B147</f>
        <v>08.03.020</v>
      </c>
      <c r="C297" s="97"/>
      <c r="D297" s="96" t="s">
        <v>25</v>
      </c>
      <c r="E297" s="125">
        <v>12.5</v>
      </c>
      <c r="F297" s="126"/>
      <c r="G297" s="127">
        <f>E297*F297</f>
        <v>0</v>
      </c>
    </row>
    <row r="298" spans="2:7">
      <c r="B298" s="61" t="s">
        <v>212</v>
      </c>
      <c r="C298" s="97"/>
      <c r="D298" s="50"/>
      <c r="E298" s="112"/>
      <c r="F298" s="113" t="s">
        <v>242</v>
      </c>
      <c r="G298" s="114">
        <f>SUM(G297:G297)</f>
        <v>0</v>
      </c>
    </row>
    <row r="299" spans="2:7">
      <c r="B299" s="61">
        <v>98</v>
      </c>
      <c r="C299" s="289" t="str">
        <f>ORÇ!C150</f>
        <v>REGISTRO DE GAVETA COM CANOPLA CROMADA DN 20MM (3/4")</v>
      </c>
      <c r="D299" s="290"/>
      <c r="E299" s="290"/>
      <c r="F299" s="290"/>
      <c r="G299" s="291"/>
    </row>
    <row r="300" spans="2:7">
      <c r="B300" s="106" t="str">
        <f>ORÇ!B150</f>
        <v>08.04.022</v>
      </c>
      <c r="C300" s="97"/>
      <c r="D300" s="96" t="s">
        <v>11</v>
      </c>
      <c r="E300" s="125">
        <v>7</v>
      </c>
      <c r="F300" s="126"/>
      <c r="G300" s="127">
        <f>E300*F300</f>
        <v>0</v>
      </c>
    </row>
    <row r="301" spans="2:7">
      <c r="B301" s="61" t="s">
        <v>212</v>
      </c>
      <c r="C301" s="97"/>
      <c r="D301" s="50"/>
      <c r="E301" s="112"/>
      <c r="F301" s="113" t="s">
        <v>242</v>
      </c>
      <c r="G301" s="114">
        <f>SUM(G300:G300)</f>
        <v>0</v>
      </c>
    </row>
    <row r="302" spans="2:7">
      <c r="B302" s="61">
        <v>99</v>
      </c>
      <c r="C302" s="289" t="str">
        <f>ORÇ!C151</f>
        <v>REGISTRO DE GAVETA COM CANOPLA CROMADA DN 25MM (1")</v>
      </c>
      <c r="D302" s="290"/>
      <c r="E302" s="290"/>
      <c r="F302" s="290"/>
      <c r="G302" s="291"/>
    </row>
    <row r="303" spans="2:7">
      <c r="B303" s="106" t="str">
        <f>ORÇ!B151</f>
        <v>08.04.023</v>
      </c>
      <c r="C303" s="97"/>
      <c r="D303" s="96" t="s">
        <v>11</v>
      </c>
      <c r="E303" s="125">
        <v>5</v>
      </c>
      <c r="F303" s="126"/>
      <c r="G303" s="127">
        <f>E303*F303</f>
        <v>0</v>
      </c>
    </row>
    <row r="304" spans="2:7">
      <c r="B304" s="61" t="s">
        <v>212</v>
      </c>
      <c r="C304" s="97"/>
      <c r="D304" s="50"/>
      <c r="E304" s="112"/>
      <c r="F304" s="113" t="s">
        <v>242</v>
      </c>
      <c r="G304" s="114">
        <f>SUM(G303:G303)</f>
        <v>0</v>
      </c>
    </row>
    <row r="305" spans="2:7">
      <c r="B305" s="61">
        <v>100</v>
      </c>
      <c r="C305" s="289" t="str">
        <f>ORÇ!C152</f>
        <v>REGISTRO DE GAVETA COM CANOPLA CROMADA DN 32MM (1 1/4")</v>
      </c>
      <c r="D305" s="290"/>
      <c r="E305" s="290"/>
      <c r="F305" s="290"/>
      <c r="G305" s="291"/>
    </row>
    <row r="306" spans="2:7">
      <c r="B306" s="106" t="str">
        <f>ORÇ!B152</f>
        <v>08.04.024</v>
      </c>
      <c r="C306" s="97"/>
      <c r="D306" s="96" t="s">
        <v>11</v>
      </c>
      <c r="E306" s="125">
        <v>20</v>
      </c>
      <c r="F306" s="126"/>
      <c r="G306" s="127">
        <f>E306*F306</f>
        <v>0</v>
      </c>
    </row>
    <row r="307" spans="2:7">
      <c r="B307" s="61" t="s">
        <v>212</v>
      </c>
      <c r="C307" s="97"/>
      <c r="D307" s="50"/>
      <c r="E307" s="112"/>
      <c r="F307" s="113" t="s">
        <v>242</v>
      </c>
      <c r="G307" s="114">
        <f>SUM(G306:G306)</f>
        <v>0</v>
      </c>
    </row>
    <row r="308" spans="2:7">
      <c r="B308" s="61">
        <v>101</v>
      </c>
      <c r="C308" s="289" t="str">
        <f>ORÇ!C153</f>
        <v>REGISTRO DE PRESSAO C/ CANOPLA CROMADA DN 20MM (3/4")</v>
      </c>
      <c r="D308" s="290"/>
      <c r="E308" s="290"/>
      <c r="F308" s="290"/>
      <c r="G308" s="291"/>
    </row>
    <row r="309" spans="2:7">
      <c r="B309" s="106" t="str">
        <f>ORÇ!B153</f>
        <v>08.04.032</v>
      </c>
      <c r="C309" s="97"/>
      <c r="D309" s="96" t="s">
        <v>11</v>
      </c>
      <c r="E309" s="125">
        <v>3</v>
      </c>
      <c r="F309" s="126"/>
      <c r="G309" s="127">
        <f>E309*F309</f>
        <v>0</v>
      </c>
    </row>
    <row r="310" spans="2:7">
      <c r="B310" s="61" t="s">
        <v>212</v>
      </c>
      <c r="C310" s="97"/>
      <c r="D310" s="50"/>
      <c r="E310" s="112"/>
      <c r="F310" s="113" t="s">
        <v>242</v>
      </c>
      <c r="G310" s="114">
        <f>SUM(G309:G309)</f>
        <v>0</v>
      </c>
    </row>
    <row r="311" spans="2:7">
      <c r="B311" s="61">
        <v>102</v>
      </c>
      <c r="C311" s="289" t="str">
        <f>ORÇ!C154</f>
        <v>VALVULA DE DESCARGA COMM COM CAOPLA CROMADA LISA - alterada 08.04.041</v>
      </c>
      <c r="D311" s="290"/>
      <c r="E311" s="290"/>
      <c r="F311" s="290"/>
      <c r="G311" s="291"/>
    </row>
    <row r="312" spans="2:7">
      <c r="B312" s="106" t="str">
        <f>ORÇ!B154</f>
        <v>08.04.051</v>
      </c>
      <c r="C312" s="97"/>
      <c r="D312" s="96" t="s">
        <v>11</v>
      </c>
      <c r="E312" s="125">
        <v>20</v>
      </c>
      <c r="F312" s="126"/>
      <c r="G312" s="127">
        <f>E312*F312</f>
        <v>0</v>
      </c>
    </row>
    <row r="313" spans="2:7">
      <c r="B313" s="61" t="s">
        <v>212</v>
      </c>
      <c r="C313" s="97"/>
      <c r="D313" s="50"/>
      <c r="E313" s="112"/>
      <c r="F313" s="113" t="s">
        <v>242</v>
      </c>
      <c r="G313" s="114">
        <f>SUM(G312:G312)</f>
        <v>0</v>
      </c>
    </row>
    <row r="314" spans="2:7">
      <c r="B314" s="61">
        <v>103</v>
      </c>
      <c r="C314" s="289" t="str">
        <f>ORÇ!C156</f>
        <v>TUBO ACO GALVANIZ NBR5580-CL MEDIA, DN65MM (2 1/2")-INCL</v>
      </c>
      <c r="D314" s="290"/>
      <c r="E314" s="290"/>
      <c r="F314" s="290"/>
      <c r="G314" s="291"/>
    </row>
    <row r="315" spans="2:7">
      <c r="B315" s="106" t="str">
        <f>ORÇ!B156</f>
        <v>08.07.002</v>
      </c>
      <c r="C315" s="97"/>
      <c r="D315" s="96" t="s">
        <v>25</v>
      </c>
      <c r="E315" s="125">
        <v>20</v>
      </c>
      <c r="F315" s="126"/>
      <c r="G315" s="127">
        <f>E315*F315</f>
        <v>0</v>
      </c>
    </row>
    <row r="316" spans="2:7">
      <c r="B316" s="61" t="s">
        <v>212</v>
      </c>
      <c r="C316" s="97"/>
      <c r="D316" s="50"/>
      <c r="E316" s="112"/>
      <c r="F316" s="113" t="s">
        <v>242</v>
      </c>
      <c r="G316" s="114">
        <f>SUM(G315:G315)</f>
        <v>0</v>
      </c>
    </row>
    <row r="317" spans="2:7">
      <c r="B317" s="61">
        <v>104</v>
      </c>
      <c r="C317" s="289" t="str">
        <f>ORÇ!C157</f>
        <v>TUBO ACO GALVANIZ NBR5580-CL MEDIA, DN80MM (3")-INCL</v>
      </c>
      <c r="D317" s="290"/>
      <c r="E317" s="290"/>
      <c r="F317" s="290"/>
      <c r="G317" s="291"/>
    </row>
    <row r="318" spans="2:7">
      <c r="B318" s="106" t="str">
        <f>ORÇ!B157</f>
        <v>08.07.003</v>
      </c>
      <c r="C318" s="97"/>
      <c r="D318" s="96" t="s">
        <v>25</v>
      </c>
      <c r="E318" s="125">
        <v>41</v>
      </c>
      <c r="F318" s="126"/>
      <c r="G318" s="127">
        <f>E318*F318</f>
        <v>0</v>
      </c>
    </row>
    <row r="319" spans="2:7">
      <c r="B319" s="61" t="s">
        <v>212</v>
      </c>
      <c r="C319" s="97"/>
      <c r="D319" s="50"/>
      <c r="E319" s="112"/>
      <c r="F319" s="113" t="s">
        <v>242</v>
      </c>
      <c r="G319" s="114">
        <f>SUM(G318:G318)</f>
        <v>0</v>
      </c>
    </row>
    <row r="320" spans="2:7">
      <c r="B320" s="61">
        <v>105</v>
      </c>
      <c r="C320" s="289" t="str">
        <f>ORÇ!C159</f>
        <v>REGISTRO DE GAVETA BRUTO DN 80MM (3")</v>
      </c>
      <c r="D320" s="290"/>
      <c r="E320" s="290"/>
      <c r="F320" s="290"/>
      <c r="G320" s="291"/>
    </row>
    <row r="321" spans="2:7">
      <c r="B321" s="106" t="str">
        <f>ORÇ!B159</f>
        <v>08.08.003</v>
      </c>
      <c r="C321" s="97"/>
      <c r="D321" s="96" t="s">
        <v>11</v>
      </c>
      <c r="E321" s="125">
        <v>5</v>
      </c>
      <c r="F321" s="126"/>
      <c r="G321" s="127">
        <f>E321*F321</f>
        <v>0</v>
      </c>
    </row>
    <row r="322" spans="2:7">
      <c r="B322" s="61" t="s">
        <v>212</v>
      </c>
      <c r="C322" s="97"/>
      <c r="D322" s="50"/>
      <c r="E322" s="112"/>
      <c r="F322" s="113" t="s">
        <v>242</v>
      </c>
      <c r="G322" s="114">
        <f>SUM(G321:G321)</f>
        <v>0</v>
      </c>
    </row>
    <row r="323" spans="2:7">
      <c r="B323" s="61">
        <v>106</v>
      </c>
      <c r="C323" s="289" t="str">
        <f>ORÇ!C160</f>
        <v>AH-04 ABRIGO PARA HIDRANTE COM MANGUEIRA 1 1/2" E ESGUICHO REGULAVEL</v>
      </c>
      <c r="D323" s="290"/>
      <c r="E323" s="290"/>
      <c r="F323" s="290"/>
      <c r="G323" s="291"/>
    </row>
    <row r="324" spans="2:7">
      <c r="B324" s="106" t="str">
        <f>ORÇ!B160</f>
        <v>08.08.028</v>
      </c>
      <c r="C324" s="97"/>
      <c r="D324" s="96" t="s">
        <v>11</v>
      </c>
      <c r="E324" s="125">
        <v>6</v>
      </c>
      <c r="F324" s="126"/>
      <c r="G324" s="127">
        <f>E324*F324</f>
        <v>0</v>
      </c>
    </row>
    <row r="325" spans="2:7">
      <c r="B325" s="61" t="s">
        <v>212</v>
      </c>
      <c r="C325" s="97"/>
      <c r="D325" s="50"/>
      <c r="E325" s="112"/>
      <c r="F325" s="113" t="s">
        <v>242</v>
      </c>
      <c r="G325" s="114">
        <f>SUM(G324:G324)</f>
        <v>0</v>
      </c>
    </row>
    <row r="326" spans="2:7">
      <c r="B326" s="61">
        <v>107</v>
      </c>
      <c r="C326" s="289" t="str">
        <f>ORÇ!C161</f>
        <v>VALVULA RETENCAO HORIZONTAL DE BRONZE DE 3"</v>
      </c>
      <c r="D326" s="290"/>
      <c r="E326" s="290"/>
      <c r="F326" s="290"/>
      <c r="G326" s="291"/>
    </row>
    <row r="327" spans="2:7">
      <c r="B327" s="106" t="str">
        <f>ORÇ!B161</f>
        <v>08.08.042</v>
      </c>
      <c r="C327" s="97"/>
      <c r="D327" s="96" t="s">
        <v>11</v>
      </c>
      <c r="E327" s="125">
        <v>2</v>
      </c>
      <c r="F327" s="126"/>
      <c r="G327" s="127">
        <f>E327*F327</f>
        <v>0</v>
      </c>
    </row>
    <row r="328" spans="2:7">
      <c r="B328" s="61" t="s">
        <v>212</v>
      </c>
      <c r="C328" s="97"/>
      <c r="D328" s="50"/>
      <c r="E328" s="112"/>
      <c r="F328" s="113" t="s">
        <v>242</v>
      </c>
      <c r="G328" s="114">
        <f>SUM(G327:G327)</f>
        <v>0</v>
      </c>
    </row>
    <row r="329" spans="2:7">
      <c r="B329" s="61">
        <v>108</v>
      </c>
      <c r="C329" s="289" t="str">
        <f>ORÇ!C162</f>
        <v>EXTINTORES MANUAIS DE CO2 CAPACIDADE 4KG</v>
      </c>
      <c r="D329" s="290"/>
      <c r="E329" s="290"/>
      <c r="F329" s="290"/>
      <c r="G329" s="291"/>
    </row>
    <row r="330" spans="2:7">
      <c r="B330" s="106" t="str">
        <f>ORÇ!B162</f>
        <v>08.08.044</v>
      </c>
      <c r="C330" s="97"/>
      <c r="D330" s="96" t="s">
        <v>11</v>
      </c>
      <c r="E330" s="125">
        <v>2</v>
      </c>
      <c r="F330" s="126"/>
      <c r="G330" s="127">
        <f>E330*F330</f>
        <v>0</v>
      </c>
    </row>
    <row r="331" spans="2:7">
      <c r="B331" s="61" t="s">
        <v>212</v>
      </c>
      <c r="C331" s="97"/>
      <c r="D331" s="50"/>
      <c r="E331" s="112"/>
      <c r="F331" s="113" t="s">
        <v>242</v>
      </c>
      <c r="G331" s="114">
        <f>SUM(G330:G330)</f>
        <v>0</v>
      </c>
    </row>
    <row r="332" spans="2:7">
      <c r="B332" s="61">
        <v>109</v>
      </c>
      <c r="C332" s="289" t="str">
        <f>ORÇ!C163</f>
        <v>EXTINTORES MANUAIS PO QUIMICO SECO COM CAPACIDADE DE 4</v>
      </c>
      <c r="D332" s="290"/>
      <c r="E332" s="290"/>
      <c r="F332" s="290"/>
      <c r="G332" s="291"/>
    </row>
    <row r="333" spans="2:7">
      <c r="B333" s="106" t="str">
        <f>ORÇ!B163</f>
        <v>08.08.046</v>
      </c>
      <c r="C333" s="97"/>
      <c r="D333" s="96" t="s">
        <v>11</v>
      </c>
      <c r="E333" s="125">
        <v>4</v>
      </c>
      <c r="F333" s="126"/>
      <c r="G333" s="127">
        <f>E333*F333</f>
        <v>0</v>
      </c>
    </row>
    <row r="334" spans="2:7">
      <c r="B334" s="61" t="s">
        <v>212</v>
      </c>
      <c r="C334" s="97"/>
      <c r="D334" s="50"/>
      <c r="E334" s="112"/>
      <c r="F334" s="113" t="s">
        <v>242</v>
      </c>
      <c r="G334" s="114">
        <f>SUM(G333:G333)</f>
        <v>0</v>
      </c>
    </row>
    <row r="335" spans="2:7">
      <c r="B335" s="61">
        <v>110</v>
      </c>
      <c r="C335" s="289" t="str">
        <f>ORÇ!C164</f>
        <v>EXTINTORES MANUAIS DE AGUA PRESSURIZADA CAP DE 10 L</v>
      </c>
      <c r="D335" s="290"/>
      <c r="E335" s="290"/>
      <c r="F335" s="290"/>
      <c r="G335" s="291"/>
    </row>
    <row r="336" spans="2:7">
      <c r="B336" s="106" t="str">
        <f>ORÇ!B164</f>
        <v>08.08.050</v>
      </c>
      <c r="C336" s="97"/>
      <c r="D336" s="96" t="s">
        <v>11</v>
      </c>
      <c r="E336" s="125">
        <v>4</v>
      </c>
      <c r="F336" s="126"/>
      <c r="G336" s="127">
        <f>E336*F336</f>
        <v>0</v>
      </c>
    </row>
    <row r="337" spans="2:7">
      <c r="B337" s="61" t="s">
        <v>212</v>
      </c>
      <c r="C337" s="97"/>
      <c r="D337" s="50"/>
      <c r="E337" s="112"/>
      <c r="F337" s="113" t="s">
        <v>242</v>
      </c>
      <c r="G337" s="114">
        <f>SUM(G336:G336)</f>
        <v>0</v>
      </c>
    </row>
    <row r="338" spans="2:7">
      <c r="B338" s="61">
        <v>111</v>
      </c>
      <c r="C338" s="289" t="str">
        <f>ORÇ!C165</f>
        <v>PRESSOSTATO (VALVULA DE FLUXO) COM SENSOR DIAFRAGMA.</v>
      </c>
      <c r="D338" s="290"/>
      <c r="E338" s="290"/>
      <c r="F338" s="290"/>
      <c r="G338" s="291"/>
    </row>
    <row r="339" spans="2:7">
      <c r="B339" s="106" t="str">
        <f>ORÇ!B165</f>
        <v>08.08.061</v>
      </c>
      <c r="C339" s="97"/>
      <c r="D339" s="96" t="s">
        <v>11</v>
      </c>
      <c r="E339" s="125">
        <v>1</v>
      </c>
      <c r="F339" s="126"/>
      <c r="G339" s="127">
        <f>E339*F339</f>
        <v>0</v>
      </c>
    </row>
    <row r="340" spans="2:7">
      <c r="B340" s="61" t="s">
        <v>212</v>
      </c>
      <c r="C340" s="97"/>
      <c r="D340" s="50"/>
      <c r="E340" s="112"/>
      <c r="F340" s="113" t="s">
        <v>242</v>
      </c>
      <c r="G340" s="114">
        <f>SUM(G339:G339)</f>
        <v>0</v>
      </c>
    </row>
    <row r="341" spans="2:7">
      <c r="B341" s="61">
        <v>112</v>
      </c>
      <c r="C341" s="289" t="str">
        <f>ORÇ!C168</f>
        <v>CONJ MOTOR-BOMBA (CENTRIFUGA) 2 HP (13900 L/H - 20 MCA)</v>
      </c>
      <c r="D341" s="290"/>
      <c r="E341" s="290"/>
      <c r="F341" s="290"/>
      <c r="G341" s="291"/>
    </row>
    <row r="342" spans="2:7">
      <c r="B342" s="106" t="str">
        <f>ORÇ!B168</f>
        <v>08.08.074</v>
      </c>
      <c r="C342" s="97"/>
      <c r="D342" s="96" t="s">
        <v>11</v>
      </c>
      <c r="E342" s="125">
        <v>1</v>
      </c>
      <c r="F342" s="126"/>
      <c r="G342" s="127">
        <f>E342*F342</f>
        <v>0</v>
      </c>
    </row>
    <row r="343" spans="2:7">
      <c r="B343" s="61" t="s">
        <v>212</v>
      </c>
      <c r="C343" s="97"/>
      <c r="D343" s="50"/>
      <c r="E343" s="112"/>
      <c r="F343" s="113" t="s">
        <v>242</v>
      </c>
      <c r="G343" s="114">
        <f>SUM(G342:G342)</f>
        <v>0</v>
      </c>
    </row>
    <row r="344" spans="2:7">
      <c r="B344" s="61">
        <v>113</v>
      </c>
      <c r="C344" s="289" t="str">
        <f>ORÇ!C171</f>
        <v>TUBO DE FERRO FUNDIDO DN 75MM (3") - INCLUSIVE CONEXOES -</v>
      </c>
      <c r="D344" s="290"/>
      <c r="E344" s="290"/>
      <c r="F344" s="290"/>
      <c r="G344" s="291"/>
    </row>
    <row r="345" spans="2:7">
      <c r="B345" s="106" t="str">
        <f>ORÇ!B171</f>
        <v>08.09.002</v>
      </c>
      <c r="C345" s="97"/>
      <c r="D345" s="96" t="s">
        <v>25</v>
      </c>
      <c r="E345" s="125">
        <v>34.5</v>
      </c>
      <c r="F345" s="126"/>
      <c r="G345" s="127">
        <f>E345*F345</f>
        <v>0</v>
      </c>
    </row>
    <row r="346" spans="2:7">
      <c r="B346" s="61" t="s">
        <v>212</v>
      </c>
      <c r="C346" s="97"/>
      <c r="D346" s="50"/>
      <c r="E346" s="112"/>
      <c r="F346" s="113" t="s">
        <v>242</v>
      </c>
      <c r="G346" s="114">
        <f>SUM(G345:G345)</f>
        <v>0</v>
      </c>
    </row>
    <row r="347" spans="2:7">
      <c r="B347" s="61">
        <v>114</v>
      </c>
      <c r="C347" s="289" t="str">
        <f>ORÇ!C172</f>
        <v>TUBO DE PVC RIGIDO JUNTA SOLDAVEL DN 40MM (1.1/2") INCL</v>
      </c>
      <c r="D347" s="290"/>
      <c r="E347" s="290"/>
      <c r="F347" s="290"/>
      <c r="G347" s="291"/>
    </row>
    <row r="348" spans="2:7">
      <c r="B348" s="106" t="str">
        <f>ORÇ!B172</f>
        <v>08.09.015</v>
      </c>
      <c r="C348" s="97"/>
      <c r="D348" s="96" t="s">
        <v>25</v>
      </c>
      <c r="E348" s="125">
        <v>5.5</v>
      </c>
      <c r="F348" s="126"/>
      <c r="G348" s="127">
        <f>E348*F348</f>
        <v>0</v>
      </c>
    </row>
    <row r="349" spans="2:7">
      <c r="B349" s="61" t="s">
        <v>212</v>
      </c>
      <c r="C349" s="97"/>
      <c r="D349" s="50"/>
      <c r="E349" s="112"/>
      <c r="F349" s="113" t="s">
        <v>242</v>
      </c>
      <c r="G349" s="114">
        <f>SUM(G348:G348)</f>
        <v>0</v>
      </c>
    </row>
    <row r="350" spans="2:7">
      <c r="B350" s="61">
        <v>115</v>
      </c>
      <c r="C350" s="289" t="str">
        <f>ORÇ!C173</f>
        <v>TUBO DE PVC RIGIDO JUNTA ELASTICA DN 50MM (2") INCL</v>
      </c>
      <c r="D350" s="290"/>
      <c r="E350" s="290"/>
      <c r="F350" s="290"/>
      <c r="G350" s="291"/>
    </row>
    <row r="351" spans="2:7">
      <c r="B351" s="106" t="str">
        <f>ORÇ!B173</f>
        <v>08.09.016</v>
      </c>
      <c r="C351" s="97"/>
      <c r="D351" s="96" t="s">
        <v>25</v>
      </c>
      <c r="E351" s="125">
        <v>58.5</v>
      </c>
      <c r="F351" s="126"/>
      <c r="G351" s="127">
        <f>E351*F351</f>
        <v>0</v>
      </c>
    </row>
    <row r="352" spans="2:7">
      <c r="B352" s="61" t="s">
        <v>212</v>
      </c>
      <c r="C352" s="97"/>
      <c r="D352" s="50"/>
      <c r="E352" s="112"/>
      <c r="F352" s="113" t="s">
        <v>242</v>
      </c>
      <c r="G352" s="114">
        <f>SUM(G351:G351)</f>
        <v>0</v>
      </c>
    </row>
    <row r="353" spans="2:7">
      <c r="B353" s="61">
        <v>116</v>
      </c>
      <c r="C353" s="289" t="str">
        <f>ORÇ!C174</f>
        <v>TUBO DE PVC RIGIDO JUNTA ELASTICA DN 75MM (3") INCL</v>
      </c>
      <c r="D353" s="290"/>
      <c r="E353" s="290"/>
      <c r="F353" s="290"/>
      <c r="G353" s="291"/>
    </row>
    <row r="354" spans="2:7">
      <c r="B354" s="106" t="str">
        <f>ORÇ!B174</f>
        <v>08.09.017</v>
      </c>
      <c r="C354" s="97"/>
      <c r="D354" s="96" t="s">
        <v>25</v>
      </c>
      <c r="E354" s="125">
        <v>45</v>
      </c>
      <c r="F354" s="126"/>
      <c r="G354" s="127">
        <f>E354*F354</f>
        <v>0</v>
      </c>
    </row>
    <row r="355" spans="2:7">
      <c r="B355" s="61" t="s">
        <v>212</v>
      </c>
      <c r="C355" s="97"/>
      <c r="D355" s="50"/>
      <c r="E355" s="112"/>
      <c r="F355" s="113" t="s">
        <v>242</v>
      </c>
      <c r="G355" s="114">
        <f>SUM(G354:G354)</f>
        <v>0</v>
      </c>
    </row>
    <row r="356" spans="2:7">
      <c r="B356" s="61">
        <v>117</v>
      </c>
      <c r="C356" s="289" t="str">
        <f>ORÇ!C175</f>
        <v>TUBO DE PVC RIGIDO JUNTA ELASTICA DN 100MM (4") INCL</v>
      </c>
      <c r="D356" s="290"/>
      <c r="E356" s="290"/>
      <c r="F356" s="290"/>
      <c r="G356" s="291"/>
    </row>
    <row r="357" spans="2:7">
      <c r="B357" s="106" t="str">
        <f>ORÇ!B175</f>
        <v>08.09.018</v>
      </c>
      <c r="C357" s="97"/>
      <c r="D357" s="96" t="s">
        <v>25</v>
      </c>
      <c r="E357" s="125">
        <v>37.5</v>
      </c>
      <c r="F357" s="126"/>
      <c r="G357" s="127">
        <f>E357*F357</f>
        <v>0</v>
      </c>
    </row>
    <row r="358" spans="2:7">
      <c r="B358" s="61" t="s">
        <v>212</v>
      </c>
      <c r="C358" s="97"/>
      <c r="D358" s="50"/>
      <c r="E358" s="112"/>
      <c r="F358" s="113" t="s">
        <v>242</v>
      </c>
      <c r="G358" s="114">
        <f>SUM(G357:G357)</f>
        <v>0</v>
      </c>
    </row>
    <row r="359" spans="2:7">
      <c r="B359" s="61">
        <v>118</v>
      </c>
      <c r="C359" s="289" t="str">
        <f>ORÇ!C176</f>
        <v>TUBO DE PVC RIGIDO JUNTA ELASTICA DN 150MM (6") INCL</v>
      </c>
      <c r="D359" s="290"/>
      <c r="E359" s="290"/>
      <c r="F359" s="290"/>
      <c r="G359" s="291"/>
    </row>
    <row r="360" spans="2:7">
      <c r="B360" s="106" t="str">
        <f>ORÇ!B176</f>
        <v>08.09.019</v>
      </c>
      <c r="C360" s="97"/>
      <c r="D360" s="96" t="s">
        <v>25</v>
      </c>
      <c r="E360" s="125">
        <v>6</v>
      </c>
      <c r="F360" s="126"/>
      <c r="G360" s="127">
        <f>E360*F360</f>
        <v>0</v>
      </c>
    </row>
    <row r="361" spans="2:7">
      <c r="B361" s="61" t="s">
        <v>212</v>
      </c>
      <c r="C361" s="97"/>
      <c r="D361" s="50"/>
      <c r="E361" s="112"/>
      <c r="F361" s="113" t="s">
        <v>242</v>
      </c>
      <c r="G361" s="114">
        <f>SUM(G360:G360)</f>
        <v>0</v>
      </c>
    </row>
    <row r="362" spans="2:7">
      <c r="B362" s="61">
        <v>119</v>
      </c>
      <c r="C362" s="289" t="str">
        <f>ORÇ!C179</f>
        <v>CAIXA SIFONADA DE PVC DN 150X150X50MM C/GRELHA METALICA</v>
      </c>
      <c r="D362" s="290"/>
      <c r="E362" s="290"/>
      <c r="F362" s="290"/>
      <c r="G362" s="291"/>
    </row>
    <row r="363" spans="2:7">
      <c r="B363" s="106" t="str">
        <f>ORÇ!B179</f>
        <v>08.10.006</v>
      </c>
      <c r="C363" s="97"/>
      <c r="D363" s="96" t="s">
        <v>11</v>
      </c>
      <c r="E363" s="125">
        <v>11</v>
      </c>
      <c r="F363" s="126"/>
      <c r="G363" s="127">
        <f>E363*F363</f>
        <v>0</v>
      </c>
    </row>
    <row r="364" spans="2:7">
      <c r="B364" s="61" t="s">
        <v>212</v>
      </c>
      <c r="C364" s="97"/>
      <c r="D364" s="50"/>
      <c r="E364" s="112"/>
      <c r="F364" s="113" t="s">
        <v>242</v>
      </c>
      <c r="G364" s="114">
        <f>SUM(G363:G363)</f>
        <v>0</v>
      </c>
    </row>
    <row r="365" spans="2:7">
      <c r="B365" s="61">
        <v>120</v>
      </c>
      <c r="C365" s="289" t="str">
        <f>ORÇ!C180</f>
        <v>RALO SIFONADO DE F.FUNDIDO DN 150 MM C/GRELHA PVC</v>
      </c>
      <c r="D365" s="290"/>
      <c r="E365" s="290"/>
      <c r="F365" s="290"/>
      <c r="G365" s="291"/>
    </row>
    <row r="366" spans="2:7">
      <c r="B366" s="106" t="str">
        <f>ORÇ!B180</f>
        <v>08.10.048</v>
      </c>
      <c r="C366" s="97"/>
      <c r="D366" s="96" t="s">
        <v>11</v>
      </c>
      <c r="E366" s="125">
        <v>5</v>
      </c>
      <c r="F366" s="126"/>
      <c r="G366" s="127">
        <f>E366*F366</f>
        <v>0</v>
      </c>
    </row>
    <row r="367" spans="2:7">
      <c r="B367" s="61" t="s">
        <v>212</v>
      </c>
      <c r="C367" s="97"/>
      <c r="D367" s="50"/>
      <c r="E367" s="112"/>
      <c r="F367" s="113" t="s">
        <v>242</v>
      </c>
      <c r="G367" s="114">
        <f>SUM(G366:G366)</f>
        <v>0</v>
      </c>
    </row>
    <row r="368" spans="2:7">
      <c r="B368" s="61">
        <v>121</v>
      </c>
      <c r="C368" s="289" t="str">
        <f>ORÇ!C181</f>
        <v>RALO SECO CONICO PVC DN 100MM C/GRELHA PVC CROMADO</v>
      </c>
      <c r="D368" s="290"/>
      <c r="E368" s="290"/>
      <c r="F368" s="290"/>
      <c r="G368" s="291"/>
    </row>
    <row r="369" spans="2:7">
      <c r="B369" s="106" t="str">
        <f>ORÇ!B181</f>
        <v>08.10.049</v>
      </c>
      <c r="C369" s="97"/>
      <c r="D369" s="96" t="s">
        <v>11</v>
      </c>
      <c r="E369" s="125">
        <v>1</v>
      </c>
      <c r="F369" s="126"/>
      <c r="G369" s="127">
        <f>E369*F369</f>
        <v>0</v>
      </c>
    </row>
    <row r="370" spans="2:7">
      <c r="B370" s="61" t="s">
        <v>212</v>
      </c>
      <c r="C370" s="97"/>
      <c r="D370" s="50"/>
      <c r="E370" s="112"/>
      <c r="F370" s="113" t="s">
        <v>242</v>
      </c>
      <c r="G370" s="114">
        <f>SUM(G369:G369)</f>
        <v>0</v>
      </c>
    </row>
    <row r="371" spans="2:7">
      <c r="B371" s="61">
        <v>122</v>
      </c>
      <c r="C371" s="289" t="str">
        <f>ORÇ!C184</f>
        <v>TUBO DE FERRO FUNDIDO DN 75MM (3") - INCLUSIVE CONEXOES</v>
      </c>
      <c r="D371" s="290"/>
      <c r="E371" s="290"/>
      <c r="F371" s="290"/>
      <c r="G371" s="291"/>
    </row>
    <row r="372" spans="2:7">
      <c r="B372" s="106" t="str">
        <f>ORÇ!B184</f>
        <v>08.11.003</v>
      </c>
      <c r="C372" s="97"/>
      <c r="D372" s="96" t="s">
        <v>25</v>
      </c>
      <c r="E372" s="125">
        <v>16</v>
      </c>
      <c r="F372" s="126"/>
      <c r="G372" s="127">
        <f>E372*F372</f>
        <v>0</v>
      </c>
    </row>
    <row r="373" spans="2:7">
      <c r="B373" s="61" t="s">
        <v>212</v>
      </c>
      <c r="C373" s="97"/>
      <c r="D373" s="50"/>
      <c r="E373" s="112"/>
      <c r="F373" s="113" t="s">
        <v>242</v>
      </c>
      <c r="G373" s="114">
        <f>SUM(G372:G372)</f>
        <v>0</v>
      </c>
    </row>
    <row r="374" spans="2:7">
      <c r="B374" s="61">
        <v>123</v>
      </c>
      <c r="C374" s="289" t="str">
        <f>ORÇ!C185</f>
        <v>TUBO DE FERRO FUNDIDO DN 150MM (6") - INCLUSIVE CONEXOES</v>
      </c>
      <c r="D374" s="290"/>
      <c r="E374" s="290"/>
      <c r="F374" s="290"/>
      <c r="G374" s="291"/>
    </row>
    <row r="375" spans="2:7">
      <c r="B375" s="106" t="str">
        <f>ORÇ!B185</f>
        <v>08.11.005</v>
      </c>
      <c r="C375" s="97"/>
      <c r="D375" s="96" t="s">
        <v>25</v>
      </c>
      <c r="E375" s="125">
        <v>60</v>
      </c>
      <c r="F375" s="126"/>
      <c r="G375" s="127">
        <f>E375*F375</f>
        <v>0</v>
      </c>
    </row>
    <row r="376" spans="2:7">
      <c r="B376" s="61" t="s">
        <v>212</v>
      </c>
      <c r="C376" s="97"/>
      <c r="D376" s="50"/>
      <c r="E376" s="112"/>
      <c r="F376" s="113" t="s">
        <v>242</v>
      </c>
      <c r="G376" s="114">
        <f>SUM(G375:G375)</f>
        <v>0</v>
      </c>
    </row>
    <row r="377" spans="2:7">
      <c r="B377" s="61">
        <v>124</v>
      </c>
      <c r="C377" s="289" t="str">
        <f>ORÇ!C188</f>
        <v>CALHA OU AGUA FURTADA EM CHAPA GALV. N 24 - CORTE 1,00M</v>
      </c>
      <c r="D377" s="290"/>
      <c r="E377" s="290"/>
      <c r="F377" s="290"/>
      <c r="G377" s="291"/>
    </row>
    <row r="378" spans="2:7">
      <c r="B378" s="106" t="str">
        <f>ORÇ!B188</f>
        <v>08.12.017</v>
      </c>
      <c r="C378" s="97"/>
      <c r="D378" s="96" t="s">
        <v>25</v>
      </c>
      <c r="E378" s="125">
        <v>6.1</v>
      </c>
      <c r="F378" s="126"/>
      <c r="G378" s="127">
        <f>E378*F378</f>
        <v>0</v>
      </c>
    </row>
    <row r="379" spans="2:7">
      <c r="B379" s="61" t="s">
        <v>212</v>
      </c>
      <c r="C379" s="97"/>
      <c r="D379" s="50"/>
      <c r="E379" s="112"/>
      <c r="F379" s="113" t="s">
        <v>242</v>
      </c>
      <c r="G379" s="114">
        <f>SUM(G378:G378)</f>
        <v>0</v>
      </c>
    </row>
    <row r="380" spans="2:7">
      <c r="B380" s="61">
        <v>125</v>
      </c>
      <c r="C380" s="289" t="str">
        <f>ORÇ!C189</f>
        <v>RUFO EM CHAPA GALVANIZADA N 24 - CORTE 0,25 M</v>
      </c>
      <c r="D380" s="290"/>
      <c r="E380" s="290"/>
      <c r="F380" s="290"/>
      <c r="G380" s="291"/>
    </row>
    <row r="381" spans="2:7">
      <c r="B381" s="106" t="str">
        <f>ORÇ!B189</f>
        <v>08.12.032</v>
      </c>
      <c r="C381" s="97"/>
      <c r="D381" s="96" t="s">
        <v>25</v>
      </c>
      <c r="E381" s="125">
        <v>70.400000000000006</v>
      </c>
      <c r="F381" s="126"/>
      <c r="G381" s="127">
        <f>E381*F381</f>
        <v>0</v>
      </c>
    </row>
    <row r="382" spans="2:7">
      <c r="B382" s="61" t="s">
        <v>212</v>
      </c>
      <c r="C382" s="97"/>
      <c r="D382" s="50"/>
      <c r="E382" s="112"/>
      <c r="F382" s="113" t="s">
        <v>242</v>
      </c>
      <c r="G382" s="114">
        <f>SUM(G381:G381)</f>
        <v>0</v>
      </c>
    </row>
    <row r="383" spans="2:7">
      <c r="B383" s="61">
        <v>126</v>
      </c>
      <c r="C383" s="289" t="str">
        <f>ORÇ!C190</f>
        <v>RUFO EM CHAPA GALVANIZADA N 24 - CORTE 0,33 M</v>
      </c>
      <c r="D383" s="290"/>
      <c r="E383" s="290"/>
      <c r="F383" s="290"/>
      <c r="G383" s="291"/>
    </row>
    <row r="384" spans="2:7">
      <c r="B384" s="106" t="str">
        <f>ORÇ!B190</f>
        <v>08.12.033</v>
      </c>
      <c r="C384" s="97"/>
      <c r="D384" s="96" t="s">
        <v>25</v>
      </c>
      <c r="E384" s="125">
        <v>36.1</v>
      </c>
      <c r="F384" s="126"/>
      <c r="G384" s="127">
        <f>E384*F384</f>
        <v>0</v>
      </c>
    </row>
    <row r="385" spans="2:7">
      <c r="B385" s="61" t="s">
        <v>212</v>
      </c>
      <c r="C385" s="97"/>
      <c r="D385" s="50"/>
      <c r="E385" s="112"/>
      <c r="F385" s="113" t="s">
        <v>242</v>
      </c>
      <c r="G385" s="114">
        <f>SUM(G384:G384)</f>
        <v>0</v>
      </c>
    </row>
    <row r="386" spans="2:7">
      <c r="B386" s="61">
        <v>127</v>
      </c>
      <c r="C386" s="289" t="str">
        <f>ORÇ!C191</f>
        <v>RUFO EM CHAPA GALVANIZADA N 24 - CORTE 0,50 M</v>
      </c>
      <c r="D386" s="290"/>
      <c r="E386" s="290"/>
      <c r="F386" s="290"/>
      <c r="G386" s="291"/>
    </row>
    <row r="387" spans="2:7">
      <c r="B387" s="106" t="str">
        <f>ORÇ!B191</f>
        <v>08.12.034</v>
      </c>
      <c r="C387" s="97"/>
      <c r="D387" s="96" t="s">
        <v>25</v>
      </c>
      <c r="E387" s="125">
        <v>18.100000000000001</v>
      </c>
      <c r="F387" s="126"/>
      <c r="G387" s="127">
        <f>E387*F387</f>
        <v>0</v>
      </c>
    </row>
    <row r="388" spans="2:7">
      <c r="B388" s="61" t="s">
        <v>212</v>
      </c>
      <c r="C388" s="97"/>
      <c r="D388" s="50"/>
      <c r="E388" s="112"/>
      <c r="F388" s="113" t="s">
        <v>242</v>
      </c>
      <c r="G388" s="114">
        <f>SUM(G387:G387)</f>
        <v>0</v>
      </c>
    </row>
    <row r="389" spans="2:7">
      <c r="B389" s="61">
        <v>128</v>
      </c>
      <c r="C389" s="289" t="str">
        <f>ORÇ!C194</f>
        <v>TUBO ACO GALVANIZ NBR5580-CL MEDIA, DN32MM (1 1/4")-INCL</v>
      </c>
      <c r="D389" s="290"/>
      <c r="E389" s="290"/>
      <c r="F389" s="290"/>
      <c r="G389" s="291"/>
    </row>
    <row r="390" spans="2:7">
      <c r="B390" s="106" t="str">
        <f>ORÇ!B194</f>
        <v>08.13.013</v>
      </c>
      <c r="C390" s="97"/>
      <c r="D390" s="96" t="s">
        <v>25</v>
      </c>
      <c r="E390" s="125">
        <v>27.5</v>
      </c>
      <c r="F390" s="126"/>
      <c r="G390" s="127">
        <f>E390*F390</f>
        <v>0</v>
      </c>
    </row>
    <row r="391" spans="2:7">
      <c r="B391" s="61" t="s">
        <v>212</v>
      </c>
      <c r="C391" s="97"/>
      <c r="D391" s="50"/>
      <c r="E391" s="112"/>
      <c r="F391" s="113" t="s">
        <v>242</v>
      </c>
      <c r="G391" s="114">
        <f>SUM(G390:G390)</f>
        <v>0</v>
      </c>
    </row>
    <row r="392" spans="2:7">
      <c r="B392" s="61">
        <v>129</v>
      </c>
      <c r="C392" s="289" t="str">
        <f>ORÇ!C195</f>
        <v>TUBO ACO GALVANIZ NBR5580-CL MEDIA, DN40MM (1 1/2") - INCL</v>
      </c>
      <c r="D392" s="290"/>
      <c r="E392" s="290"/>
      <c r="F392" s="290"/>
      <c r="G392" s="291"/>
    </row>
    <row r="393" spans="2:7">
      <c r="B393" s="106" t="str">
        <f>ORÇ!B195</f>
        <v>08.13.014</v>
      </c>
      <c r="C393" s="97"/>
      <c r="D393" s="96" t="s">
        <v>25</v>
      </c>
      <c r="E393" s="125">
        <v>28</v>
      </c>
      <c r="F393" s="126"/>
      <c r="G393" s="127">
        <f>E393*F393</f>
        <v>0</v>
      </c>
    </row>
    <row r="394" spans="2:7">
      <c r="B394" s="61" t="s">
        <v>212</v>
      </c>
      <c r="C394" s="97"/>
      <c r="D394" s="50"/>
      <c r="E394" s="112"/>
      <c r="F394" s="113" t="s">
        <v>242</v>
      </c>
      <c r="G394" s="114">
        <f>SUM(G393:G393)</f>
        <v>0</v>
      </c>
    </row>
    <row r="395" spans="2:7">
      <c r="B395" s="61">
        <v>130</v>
      </c>
      <c r="C395" s="289" t="str">
        <f>ORÇ!C196</f>
        <v>TUBO ACO GALVANIZ NBR5580-CL MEDIA, DN80MM (3")-INCL</v>
      </c>
      <c r="D395" s="290"/>
      <c r="E395" s="290"/>
      <c r="F395" s="290"/>
      <c r="G395" s="291"/>
    </row>
    <row r="396" spans="2:7">
      <c r="B396" s="106" t="str">
        <f>ORÇ!B196</f>
        <v>08.13.017</v>
      </c>
      <c r="C396" s="97"/>
      <c r="D396" s="96" t="s">
        <v>25</v>
      </c>
      <c r="E396" s="125">
        <v>30</v>
      </c>
      <c r="F396" s="126"/>
      <c r="G396" s="127">
        <f>E396*F396</f>
        <v>0</v>
      </c>
    </row>
    <row r="397" spans="2:7">
      <c r="B397" s="61" t="s">
        <v>212</v>
      </c>
      <c r="C397" s="97"/>
      <c r="D397" s="50"/>
      <c r="E397" s="112"/>
      <c r="F397" s="113" t="s">
        <v>242</v>
      </c>
      <c r="G397" s="114">
        <f>SUM(G396:G396)</f>
        <v>0</v>
      </c>
    </row>
    <row r="398" spans="2:7">
      <c r="B398" s="61">
        <v>131</v>
      </c>
      <c r="C398" s="289" t="str">
        <f>ORÇ!C199</f>
        <v>REGISTRO DE GAVETA BRUTO DN 32MM (1 1/4")</v>
      </c>
      <c r="D398" s="290"/>
      <c r="E398" s="290"/>
      <c r="F398" s="290"/>
      <c r="G398" s="291"/>
    </row>
    <row r="399" spans="2:7">
      <c r="B399" s="106" t="str">
        <f>ORÇ!B199</f>
        <v>08.14.004</v>
      </c>
      <c r="C399" s="97"/>
      <c r="D399" s="96" t="s">
        <v>11</v>
      </c>
      <c r="E399" s="125">
        <v>2</v>
      </c>
      <c r="F399" s="126"/>
      <c r="G399" s="127">
        <f>E399*F399</f>
        <v>0</v>
      </c>
    </row>
    <row r="400" spans="2:7">
      <c r="B400" s="61" t="s">
        <v>212</v>
      </c>
      <c r="C400" s="97"/>
      <c r="D400" s="50"/>
      <c r="E400" s="112"/>
      <c r="F400" s="113" t="s">
        <v>242</v>
      </c>
      <c r="G400" s="114">
        <f>SUM(G399:G399)</f>
        <v>0</v>
      </c>
    </row>
    <row r="401" spans="2:7">
      <c r="B401" s="61">
        <v>132</v>
      </c>
      <c r="C401" s="289" t="str">
        <f>ORÇ!C200</f>
        <v>REGISTRO DE GAVETA BRUTO DN 40MM (1.1/2")</v>
      </c>
      <c r="D401" s="290"/>
      <c r="E401" s="290"/>
      <c r="F401" s="290"/>
      <c r="G401" s="291"/>
    </row>
    <row r="402" spans="2:7">
      <c r="B402" s="106" t="str">
        <f>ORÇ!B200</f>
        <v>08.14.005</v>
      </c>
      <c r="C402" s="97"/>
      <c r="D402" s="96" t="s">
        <v>11</v>
      </c>
      <c r="E402" s="125">
        <v>2</v>
      </c>
      <c r="F402" s="126"/>
      <c r="G402" s="127">
        <f>E402*F402</f>
        <v>0</v>
      </c>
    </row>
    <row r="403" spans="2:7">
      <c r="B403" s="61" t="s">
        <v>212</v>
      </c>
      <c r="C403" s="97"/>
      <c r="D403" s="50"/>
      <c r="E403" s="112"/>
      <c r="F403" s="113" t="s">
        <v>242</v>
      </c>
      <c r="G403" s="114">
        <f>SUM(G402:G402)</f>
        <v>0</v>
      </c>
    </row>
    <row r="404" spans="2:7">
      <c r="B404" s="61">
        <v>133</v>
      </c>
      <c r="C404" s="289" t="str">
        <f>ORÇ!C201</f>
        <v>REGISTRO DE GAVETA BRUTO DN 80MM (3")</v>
      </c>
      <c r="D404" s="290"/>
      <c r="E404" s="290"/>
      <c r="F404" s="290"/>
      <c r="G404" s="291"/>
    </row>
    <row r="405" spans="2:7">
      <c r="B405" s="106" t="str">
        <f>ORÇ!B201</f>
        <v>08.14.008</v>
      </c>
      <c r="C405" s="97"/>
      <c r="D405" s="96" t="s">
        <v>11</v>
      </c>
      <c r="E405" s="125">
        <v>2</v>
      </c>
      <c r="F405" s="126"/>
      <c r="G405" s="127">
        <f>E405*F405</f>
        <v>0</v>
      </c>
    </row>
    <row r="406" spans="2:7">
      <c r="B406" s="61" t="s">
        <v>212</v>
      </c>
      <c r="C406" s="97"/>
      <c r="D406" s="50"/>
      <c r="E406" s="112"/>
      <c r="F406" s="113" t="s">
        <v>242</v>
      </c>
      <c r="G406" s="114">
        <f>SUM(G405:G405)</f>
        <v>0</v>
      </c>
    </row>
    <row r="407" spans="2:7">
      <c r="B407" s="61">
        <v>134</v>
      </c>
      <c r="C407" s="289" t="str">
        <f>ORÇ!C205</f>
        <v>LT-04 LAVATORIO /BEBEDOURO COLETIVO</v>
      </c>
      <c r="D407" s="290"/>
      <c r="E407" s="290"/>
      <c r="F407" s="290"/>
      <c r="G407" s="291"/>
    </row>
    <row r="408" spans="2:7">
      <c r="B408" s="106" t="str">
        <f>ORÇ!B205</f>
        <v>08.15.013</v>
      </c>
      <c r="C408" s="97"/>
      <c r="D408" s="96" t="s">
        <v>25</v>
      </c>
      <c r="E408" s="125">
        <v>10.8</v>
      </c>
      <c r="F408" s="126"/>
      <c r="G408" s="127">
        <f>E408*F408</f>
        <v>0</v>
      </c>
    </row>
    <row r="409" spans="2:7">
      <c r="B409" s="61" t="s">
        <v>212</v>
      </c>
      <c r="C409" s="97"/>
      <c r="D409" s="50"/>
      <c r="E409" s="112"/>
      <c r="F409" s="113" t="s">
        <v>242</v>
      </c>
      <c r="G409" s="114">
        <f>SUM(G408:G408)</f>
        <v>0</v>
      </c>
    </row>
    <row r="410" spans="2:7">
      <c r="B410" s="61">
        <v>135</v>
      </c>
      <c r="C410" s="289" t="str">
        <f>ORÇ!C206</f>
        <v>MT-04 MICTORIO COLETIVO</v>
      </c>
      <c r="D410" s="290"/>
      <c r="E410" s="290"/>
      <c r="F410" s="290"/>
      <c r="G410" s="291"/>
    </row>
    <row r="411" spans="2:7">
      <c r="B411" s="106" t="str">
        <f>ORÇ!B206</f>
        <v>08.15.023</v>
      </c>
      <c r="C411" s="97"/>
      <c r="D411" s="96" t="s">
        <v>25</v>
      </c>
      <c r="E411" s="125">
        <v>3.6</v>
      </c>
      <c r="F411" s="126"/>
      <c r="G411" s="127">
        <f>E411*F411</f>
        <v>0</v>
      </c>
    </row>
    <row r="412" spans="2:7">
      <c r="B412" s="61" t="s">
        <v>212</v>
      </c>
      <c r="C412" s="97"/>
      <c r="D412" s="50"/>
      <c r="E412" s="112"/>
      <c r="F412" s="113" t="s">
        <v>242</v>
      </c>
      <c r="G412" s="114">
        <f>SUM(G411:G411)</f>
        <v>0</v>
      </c>
    </row>
    <row r="413" spans="2:7">
      <c r="B413" s="61">
        <v>136</v>
      </c>
      <c r="C413" s="289" t="str">
        <f>ORÇ!C209</f>
        <v>BACIA SIFONADA DE LOUCA BRANCA (VDR 6L) C/ ASSENTO</v>
      </c>
      <c r="D413" s="290"/>
      <c r="E413" s="290"/>
      <c r="F413" s="290"/>
      <c r="G413" s="291"/>
    </row>
    <row r="414" spans="2:7">
      <c r="B414" s="106" t="str">
        <f>ORÇ!B209</f>
        <v>08.16.001</v>
      </c>
      <c r="C414" s="97"/>
      <c r="D414" s="96" t="s">
        <v>11</v>
      </c>
      <c r="E414" s="125">
        <v>20</v>
      </c>
      <c r="F414" s="126"/>
      <c r="G414" s="127">
        <f>E414*F414</f>
        <v>0</v>
      </c>
    </row>
    <row r="415" spans="2:7">
      <c r="B415" s="61" t="s">
        <v>212</v>
      </c>
      <c r="C415" s="97"/>
      <c r="D415" s="50"/>
      <c r="E415" s="112"/>
      <c r="F415" s="113" t="s">
        <v>242</v>
      </c>
      <c r="G415" s="114">
        <f>SUM(G414:G414)</f>
        <v>0</v>
      </c>
    </row>
    <row r="416" spans="2:7">
      <c r="B416" s="61">
        <v>137</v>
      </c>
      <c r="C416" s="289" t="str">
        <f>ORÇ!C210</f>
        <v>LAVATORIO DE LOUCA BRANCA SEM COLUNA C/ TORNEIRA DE</v>
      </c>
      <c r="D416" s="290"/>
      <c r="E416" s="290"/>
      <c r="F416" s="290"/>
      <c r="G416" s="291"/>
    </row>
    <row r="417" spans="2:7">
      <c r="B417" s="106" t="str">
        <f>ORÇ!B210</f>
        <v>08.16.010</v>
      </c>
      <c r="C417" s="97"/>
      <c r="D417" s="96" t="s">
        <v>11</v>
      </c>
      <c r="E417" s="125">
        <v>3</v>
      </c>
      <c r="F417" s="126"/>
      <c r="G417" s="127">
        <f>E417*F417</f>
        <v>0</v>
      </c>
    </row>
    <row r="418" spans="2:7">
      <c r="B418" s="61" t="s">
        <v>212</v>
      </c>
      <c r="C418" s="97"/>
      <c r="D418" s="50"/>
      <c r="E418" s="112"/>
      <c r="F418" s="113" t="s">
        <v>242</v>
      </c>
      <c r="G418" s="114">
        <f>SUM(G417:G417)</f>
        <v>0</v>
      </c>
    </row>
    <row r="419" spans="2:7">
      <c r="B419" s="61">
        <v>138</v>
      </c>
      <c r="C419" s="289" t="str">
        <f>ORÇ!C211</f>
        <v>TANQUE DE LOUCA BRANCA,PEQUENO C/COLUNA</v>
      </c>
      <c r="D419" s="290"/>
      <c r="E419" s="290"/>
      <c r="F419" s="290"/>
      <c r="G419" s="291"/>
    </row>
    <row r="420" spans="2:7">
      <c r="B420" s="106" t="str">
        <f>ORÇ!B211</f>
        <v>08.16.045</v>
      </c>
      <c r="C420" s="97"/>
      <c r="D420" s="96" t="s">
        <v>11</v>
      </c>
      <c r="E420" s="125">
        <v>2</v>
      </c>
      <c r="F420" s="126"/>
      <c r="G420" s="127">
        <f>E420*F420</f>
        <v>0</v>
      </c>
    </row>
    <row r="421" spans="2:7">
      <c r="B421" s="61" t="s">
        <v>212</v>
      </c>
      <c r="C421" s="97"/>
      <c r="D421" s="50"/>
      <c r="E421" s="112"/>
      <c r="F421" s="113" t="s">
        <v>242</v>
      </c>
      <c r="G421" s="114">
        <f>SUM(G420:G420)</f>
        <v>0</v>
      </c>
    </row>
    <row r="422" spans="2:7">
      <c r="B422" s="61">
        <v>139</v>
      </c>
      <c r="C422" s="289" t="str">
        <f>ORÇ!C212</f>
        <v>SABONETEIRA DE LOUCA BRANCA DE 15X15 CM</v>
      </c>
      <c r="D422" s="290"/>
      <c r="E422" s="290"/>
      <c r="F422" s="290"/>
      <c r="G422" s="291"/>
    </row>
    <row r="423" spans="2:7">
      <c r="B423" s="106" t="str">
        <f>ORÇ!B212</f>
        <v>08.16.051</v>
      </c>
      <c r="C423" s="97"/>
      <c r="D423" s="96" t="s">
        <v>11</v>
      </c>
      <c r="E423" s="125">
        <v>1</v>
      </c>
      <c r="F423" s="126"/>
      <c r="G423" s="127">
        <f>E423*F423</f>
        <v>0</v>
      </c>
    </row>
    <row r="424" spans="2:7">
      <c r="B424" s="61" t="s">
        <v>212</v>
      </c>
      <c r="C424" s="97"/>
      <c r="D424" s="50"/>
      <c r="E424" s="112"/>
      <c r="F424" s="113" t="s">
        <v>242</v>
      </c>
      <c r="G424" s="114">
        <f>SUM(G423:G423)</f>
        <v>0</v>
      </c>
    </row>
    <row r="425" spans="2:7">
      <c r="B425" s="61">
        <v>140</v>
      </c>
      <c r="C425" s="289" t="str">
        <f>ORÇ!C213</f>
        <v>PAPELEIRA DE LOUCA BRANCA DE 15X15CM</v>
      </c>
      <c r="D425" s="290"/>
      <c r="E425" s="290"/>
      <c r="F425" s="290"/>
      <c r="G425" s="291"/>
    </row>
    <row r="426" spans="2:7">
      <c r="B426" s="106" t="str">
        <f>ORÇ!B213</f>
        <v>08.16.065</v>
      </c>
      <c r="C426" s="97"/>
      <c r="D426" s="96" t="s">
        <v>11</v>
      </c>
      <c r="E426" s="125">
        <v>20</v>
      </c>
      <c r="F426" s="126"/>
      <c r="G426" s="127">
        <f>E426*F426</f>
        <v>0</v>
      </c>
    </row>
    <row r="427" spans="2:7">
      <c r="B427" s="61" t="s">
        <v>212</v>
      </c>
      <c r="C427" s="97"/>
      <c r="D427" s="50"/>
      <c r="E427" s="112"/>
      <c r="F427" s="113" t="s">
        <v>242</v>
      </c>
      <c r="G427" s="114">
        <f>SUM(G426:G426)</f>
        <v>0</v>
      </c>
    </row>
    <row r="428" spans="2:7">
      <c r="B428" s="61">
        <v>141</v>
      </c>
      <c r="C428" s="289" t="str">
        <f>ORÇ!C214</f>
        <v>CABIDE DE LOUCA BRANCA COM 2 GANCHOS</v>
      </c>
      <c r="D428" s="290"/>
      <c r="E428" s="290"/>
      <c r="F428" s="290"/>
      <c r="G428" s="291"/>
    </row>
    <row r="429" spans="2:7">
      <c r="B429" s="106" t="str">
        <f>ORÇ!B214</f>
        <v>08.16.070</v>
      </c>
      <c r="C429" s="97"/>
      <c r="D429" s="96" t="s">
        <v>11</v>
      </c>
      <c r="E429" s="125">
        <v>2</v>
      </c>
      <c r="F429" s="126"/>
      <c r="G429" s="127">
        <f>E429*F429</f>
        <v>0</v>
      </c>
    </row>
    <row r="430" spans="2:7">
      <c r="B430" s="61" t="s">
        <v>212</v>
      </c>
      <c r="C430" s="97"/>
      <c r="D430" s="50"/>
      <c r="E430" s="112"/>
      <c r="F430" s="113" t="s">
        <v>242</v>
      </c>
      <c r="G430" s="114">
        <f>SUM(G429:G429)</f>
        <v>0</v>
      </c>
    </row>
    <row r="431" spans="2:7">
      <c r="B431" s="61">
        <v>142</v>
      </c>
      <c r="C431" s="289" t="str">
        <f>ORÇ!C215</f>
        <v>VA-01 VARAL/TOALHEIRO</v>
      </c>
      <c r="D431" s="290"/>
      <c r="E431" s="290"/>
      <c r="F431" s="290"/>
      <c r="G431" s="291"/>
    </row>
    <row r="432" spans="2:7">
      <c r="B432" s="106" t="str">
        <f>ORÇ!B215</f>
        <v>08.16.083</v>
      </c>
      <c r="C432" s="97"/>
      <c r="D432" s="96" t="s">
        <v>11</v>
      </c>
      <c r="E432" s="125">
        <v>2</v>
      </c>
      <c r="F432" s="126"/>
      <c r="G432" s="127">
        <f>E432*F432</f>
        <v>0</v>
      </c>
    </row>
    <row r="433" spans="2:7">
      <c r="B433" s="61" t="s">
        <v>212</v>
      </c>
      <c r="C433" s="97"/>
      <c r="D433" s="50"/>
      <c r="E433" s="112"/>
      <c r="F433" s="113" t="s">
        <v>242</v>
      </c>
      <c r="G433" s="114">
        <f>SUM(G432:G432)</f>
        <v>0</v>
      </c>
    </row>
    <row r="434" spans="2:7">
      <c r="B434" s="61">
        <v>143</v>
      </c>
      <c r="C434" s="289" t="str">
        <f>ORÇ!C216</f>
        <v>BR-02 LAVATORIO  PARA SANITARIO ACESSIVEL</v>
      </c>
      <c r="D434" s="290"/>
      <c r="E434" s="290"/>
      <c r="F434" s="290"/>
      <c r="G434" s="291"/>
    </row>
    <row r="435" spans="2:7">
      <c r="B435" s="106" t="str">
        <f>ORÇ!B216</f>
        <v>08.16.090</v>
      </c>
      <c r="C435" s="97"/>
      <c r="D435" s="96" t="s">
        <v>67</v>
      </c>
      <c r="E435" s="125">
        <v>1</v>
      </c>
      <c r="F435" s="126"/>
      <c r="G435" s="127">
        <f>E435*F435</f>
        <v>0</v>
      </c>
    </row>
    <row r="436" spans="2:7">
      <c r="B436" s="61" t="s">
        <v>212</v>
      </c>
      <c r="C436" s="97"/>
      <c r="D436" s="50"/>
      <c r="E436" s="112"/>
      <c r="F436" s="113" t="s">
        <v>242</v>
      </c>
      <c r="G436" s="114">
        <f>SUM(G435:G435)</f>
        <v>0</v>
      </c>
    </row>
    <row r="437" spans="2:7">
      <c r="B437" s="61">
        <v>144</v>
      </c>
      <c r="C437" s="289" t="str">
        <f>ORÇ!C220</f>
        <v>CHUVEIRO ELETRICO DE 220V/5400W -COM RESISTENCIA BLINDADA-alterado 08.17.040</v>
      </c>
      <c r="D437" s="290"/>
      <c r="E437" s="290"/>
      <c r="F437" s="290"/>
      <c r="G437" s="291"/>
    </row>
    <row r="438" spans="2:7">
      <c r="B438" s="106" t="str">
        <f>ORÇ!B220</f>
        <v>08.17.041</v>
      </c>
      <c r="C438" s="97"/>
      <c r="D438" s="96" t="s">
        <v>11</v>
      </c>
      <c r="E438" s="125">
        <v>1</v>
      </c>
      <c r="F438" s="126"/>
      <c r="G438" s="127">
        <f>E438*F438</f>
        <v>0</v>
      </c>
    </row>
    <row r="439" spans="2:7">
      <c r="B439" s="61" t="s">
        <v>212</v>
      </c>
      <c r="C439" s="97"/>
      <c r="D439" s="50"/>
      <c r="E439" s="112"/>
      <c r="F439" s="113" t="s">
        <v>242</v>
      </c>
      <c r="G439" s="114">
        <f>SUM(G438:G438)</f>
        <v>0</v>
      </c>
    </row>
    <row r="440" spans="2:7">
      <c r="B440" s="61">
        <v>145</v>
      </c>
      <c r="C440" s="289" t="str">
        <f>ORÇ!C221</f>
        <v>AQUECEDOR ELETRICO DE PASSAGEM COM RESISTENCIA</v>
      </c>
      <c r="D440" s="290"/>
      <c r="E440" s="290"/>
      <c r="F440" s="290"/>
      <c r="G440" s="291"/>
    </row>
    <row r="441" spans="2:7">
      <c r="B441" s="106" t="str">
        <f>ORÇ!B221</f>
        <v>08.17.043</v>
      </c>
      <c r="C441" s="97"/>
      <c r="D441" s="96" t="s">
        <v>11</v>
      </c>
      <c r="E441" s="125">
        <v>1</v>
      </c>
      <c r="F441" s="126"/>
      <c r="G441" s="127">
        <f>E441*F441</f>
        <v>0</v>
      </c>
    </row>
    <row r="442" spans="2:7">
      <c r="B442" s="61" t="s">
        <v>212</v>
      </c>
      <c r="C442" s="97"/>
      <c r="D442" s="50"/>
      <c r="E442" s="112"/>
      <c r="F442" s="113" t="s">
        <v>242</v>
      </c>
      <c r="G442" s="114">
        <f>SUM(G441:G441)</f>
        <v>0</v>
      </c>
    </row>
    <row r="443" spans="2:7">
      <c r="B443" s="61">
        <v>146</v>
      </c>
      <c r="C443" s="289" t="str">
        <f>ORÇ!C222</f>
        <v>FT-02 FILTRO PARA AGUA POTAVEL</v>
      </c>
      <c r="D443" s="290"/>
      <c r="E443" s="290"/>
      <c r="F443" s="290"/>
      <c r="G443" s="291"/>
    </row>
    <row r="444" spans="2:7">
      <c r="B444" s="106" t="str">
        <f>ORÇ!B222</f>
        <v>08.17.058</v>
      </c>
      <c r="C444" s="97"/>
      <c r="D444" s="96" t="s">
        <v>11</v>
      </c>
      <c r="E444" s="125">
        <v>3</v>
      </c>
      <c r="F444" s="126"/>
      <c r="G444" s="127">
        <f>E444*F444</f>
        <v>0</v>
      </c>
    </row>
    <row r="445" spans="2:7">
      <c r="B445" s="61" t="s">
        <v>212</v>
      </c>
      <c r="C445" s="97"/>
      <c r="D445" s="50"/>
      <c r="E445" s="112"/>
      <c r="F445" s="113" t="s">
        <v>242</v>
      </c>
      <c r="G445" s="114">
        <f>SUM(G444:G444)</f>
        <v>0</v>
      </c>
    </row>
    <row r="446" spans="2:7">
      <c r="B446" s="61">
        <v>147</v>
      </c>
      <c r="C446" s="289" t="str">
        <f>ORÇ!C223</f>
        <v>TORNEIRA DE LAVAGEM COM CANOPLA DE 1/2"</v>
      </c>
      <c r="D446" s="290"/>
      <c r="E446" s="290"/>
      <c r="F446" s="290"/>
      <c r="G446" s="291"/>
    </row>
    <row r="447" spans="2:7">
      <c r="B447" s="106" t="str">
        <f>ORÇ!B223</f>
        <v>08.17.080</v>
      </c>
      <c r="C447" s="97"/>
      <c r="D447" s="96" t="s">
        <v>11</v>
      </c>
      <c r="E447" s="125">
        <v>9</v>
      </c>
      <c r="F447" s="126"/>
      <c r="G447" s="127">
        <f>E447*F447</f>
        <v>0</v>
      </c>
    </row>
    <row r="448" spans="2:7">
      <c r="B448" s="61" t="s">
        <v>212</v>
      </c>
      <c r="C448" s="97"/>
      <c r="D448" s="50"/>
      <c r="E448" s="112"/>
      <c r="F448" s="113" t="s">
        <v>242</v>
      </c>
      <c r="G448" s="114">
        <f>SUM(G447:G447)</f>
        <v>0</v>
      </c>
    </row>
    <row r="449" spans="2:7">
      <c r="B449" s="61">
        <v>148</v>
      </c>
      <c r="C449" s="289" t="str">
        <f>ORÇ!C227</f>
        <v>ELETROD ACO GALV QUENTE (NBR 5624) 20 MM (3/4") - INCL</v>
      </c>
      <c r="D449" s="290"/>
      <c r="E449" s="290"/>
      <c r="F449" s="290"/>
      <c r="G449" s="291"/>
    </row>
    <row r="450" spans="2:7">
      <c r="B450" s="106" t="str">
        <f>ORÇ!B227</f>
        <v>09.05.002</v>
      </c>
      <c r="C450" s="97"/>
      <c r="D450" s="96" t="s">
        <v>25</v>
      </c>
      <c r="E450" s="125">
        <v>26</v>
      </c>
      <c r="F450" s="126"/>
      <c r="G450" s="127">
        <f>E450*F450</f>
        <v>0</v>
      </c>
    </row>
    <row r="451" spans="2:7">
      <c r="B451" s="61" t="s">
        <v>212</v>
      </c>
      <c r="C451" s="97"/>
      <c r="D451" s="50"/>
      <c r="E451" s="112"/>
      <c r="F451" s="113" t="s">
        <v>242</v>
      </c>
      <c r="G451" s="114">
        <f>SUM(G450:G450)</f>
        <v>0</v>
      </c>
    </row>
    <row r="452" spans="2:7">
      <c r="B452" s="61">
        <v>149</v>
      </c>
      <c r="C452" s="289" t="str">
        <f>ORÇ!C228</f>
        <v>QUADRO DISTRIBUICAO, DISJ. GERAL 50A P/ 10 A 12 DISJS.</v>
      </c>
      <c r="D452" s="290"/>
      <c r="E452" s="290"/>
      <c r="F452" s="290"/>
      <c r="G452" s="291"/>
    </row>
    <row r="453" spans="2:7">
      <c r="B453" s="106" t="str">
        <f>ORÇ!B228</f>
        <v>09.05.045</v>
      </c>
      <c r="C453" s="97"/>
      <c r="D453" s="96" t="s">
        <v>11</v>
      </c>
      <c r="E453" s="125">
        <v>3</v>
      </c>
      <c r="F453" s="126"/>
      <c r="G453" s="127">
        <f>E453*F453</f>
        <v>0</v>
      </c>
    </row>
    <row r="454" spans="2:7">
      <c r="B454" s="61" t="s">
        <v>212</v>
      </c>
      <c r="C454" s="97"/>
      <c r="D454" s="50"/>
      <c r="E454" s="112"/>
      <c r="F454" s="113" t="s">
        <v>242</v>
      </c>
      <c r="G454" s="114">
        <f>SUM(G453:G453)</f>
        <v>0</v>
      </c>
    </row>
    <row r="455" spans="2:7">
      <c r="B455" s="61">
        <v>150</v>
      </c>
      <c r="C455" s="289" t="str">
        <f>ORÇ!C228</f>
        <v>QUADRO DISTRIBUICAO, DISJ. GERAL 50A P/ 10 A 12 DISJS.</v>
      </c>
      <c r="D455" s="290"/>
      <c r="E455" s="290"/>
      <c r="F455" s="290"/>
      <c r="G455" s="291"/>
    </row>
    <row r="456" spans="2:7">
      <c r="B456" s="106" t="str">
        <f>ORÇ!B229</f>
        <v>09.05.047</v>
      </c>
      <c r="C456" s="97"/>
      <c r="D456" s="96" t="s">
        <v>11</v>
      </c>
      <c r="E456" s="125">
        <v>2</v>
      </c>
      <c r="F456" s="126"/>
      <c r="G456" s="127">
        <f>E456*F456</f>
        <v>0</v>
      </c>
    </row>
    <row r="457" spans="2:7">
      <c r="B457" s="61" t="s">
        <v>212</v>
      </c>
      <c r="C457" s="97"/>
      <c r="D457" s="50"/>
      <c r="E457" s="112"/>
      <c r="F457" s="113" t="s">
        <v>242</v>
      </c>
      <c r="G457" s="114">
        <f>SUM(G456:G456)</f>
        <v>0</v>
      </c>
    </row>
    <row r="458" spans="2:7">
      <c r="B458" s="61">
        <v>151</v>
      </c>
      <c r="C458" s="289" t="str">
        <f>ORÇ!C230</f>
        <v>QUADRO DISTRIBUICAO, DISJ. GERAL 80A P/ 22 A 26 DISJS.</v>
      </c>
      <c r="D458" s="290"/>
      <c r="E458" s="290"/>
      <c r="F458" s="290"/>
      <c r="G458" s="291"/>
    </row>
    <row r="459" spans="2:7">
      <c r="B459" s="106" t="str">
        <f>ORÇ!B230</f>
        <v>09.05.051</v>
      </c>
      <c r="C459" s="97"/>
      <c r="D459" s="96" t="s">
        <v>11</v>
      </c>
      <c r="E459" s="125">
        <v>1</v>
      </c>
      <c r="F459" s="126"/>
      <c r="G459" s="127">
        <f>E459*F459</f>
        <v>0</v>
      </c>
    </row>
    <row r="460" spans="2:7">
      <c r="B460" s="61" t="s">
        <v>212</v>
      </c>
      <c r="C460" s="97"/>
      <c r="D460" s="50"/>
      <c r="E460" s="112"/>
      <c r="F460" s="113" t="s">
        <v>242</v>
      </c>
      <c r="G460" s="114">
        <f>SUM(G459:G459)</f>
        <v>0</v>
      </c>
    </row>
    <row r="461" spans="2:7">
      <c r="B461" s="61">
        <v>152</v>
      </c>
      <c r="C461" s="289" t="str">
        <f>ORÇ!C231</f>
        <v>QUADRO DISTRIBUICAO, DISJ. GERAL 100A P/ 28 A 42 DISJS.</v>
      </c>
      <c r="D461" s="290"/>
      <c r="E461" s="290"/>
      <c r="F461" s="290"/>
      <c r="G461" s="291"/>
    </row>
    <row r="462" spans="2:7">
      <c r="B462" s="106" t="str">
        <f>ORÇ!B231</f>
        <v>09.05.054</v>
      </c>
      <c r="C462" s="97"/>
      <c r="D462" s="96" t="s">
        <v>11</v>
      </c>
      <c r="E462" s="125">
        <v>3</v>
      </c>
      <c r="F462" s="126"/>
      <c r="G462" s="127">
        <f>E462*F462</f>
        <v>0</v>
      </c>
    </row>
    <row r="463" spans="2:7">
      <c r="B463" s="61" t="s">
        <v>212</v>
      </c>
      <c r="C463" s="97"/>
      <c r="D463" s="50"/>
      <c r="E463" s="112"/>
      <c r="F463" s="113" t="s">
        <v>242</v>
      </c>
      <c r="G463" s="114">
        <f>SUM(G462:G462)</f>
        <v>0</v>
      </c>
    </row>
    <row r="464" spans="2:7">
      <c r="B464" s="61">
        <v>153</v>
      </c>
      <c r="C464" s="289" t="str">
        <f>ORÇ!C232</f>
        <v>INTERRUPTOR TIPO AUTOMÁTICO DE BÓIA</v>
      </c>
      <c r="D464" s="290"/>
      <c r="E464" s="290"/>
      <c r="F464" s="290"/>
      <c r="G464" s="291"/>
    </row>
    <row r="465" spans="2:7">
      <c r="B465" s="106" t="str">
        <f>ORÇ!B232</f>
        <v>09.05.069</v>
      </c>
      <c r="C465" s="97"/>
      <c r="D465" s="96" t="s">
        <v>11</v>
      </c>
      <c r="E465" s="125">
        <v>2</v>
      </c>
      <c r="F465" s="126"/>
      <c r="G465" s="127">
        <f>E465*F465</f>
        <v>0</v>
      </c>
    </row>
    <row r="466" spans="2:7">
      <c r="B466" s="61" t="s">
        <v>212</v>
      </c>
      <c r="C466" s="97"/>
      <c r="D466" s="50"/>
      <c r="E466" s="112"/>
      <c r="F466" s="113" t="s">
        <v>242</v>
      </c>
      <c r="G466" s="114">
        <f>SUM(G465:G465)</f>
        <v>0</v>
      </c>
    </row>
    <row r="467" spans="2:7">
      <c r="B467" s="61">
        <v>154</v>
      </c>
      <c r="C467" s="289" t="str">
        <f>ORÇ!C233</f>
        <v>DISJUNTOR BIPOLAR TERMOMAGNETICO 2X10A A 2X50A</v>
      </c>
      <c r="D467" s="290"/>
      <c r="E467" s="290"/>
      <c r="F467" s="290"/>
      <c r="G467" s="291"/>
    </row>
    <row r="468" spans="2:7">
      <c r="B468" s="106" t="str">
        <f>ORÇ!B233</f>
        <v>09.05.070</v>
      </c>
      <c r="C468" s="97"/>
      <c r="D468" s="96" t="s">
        <v>11</v>
      </c>
      <c r="E468" s="125">
        <v>49</v>
      </c>
      <c r="F468" s="126"/>
      <c r="G468" s="127">
        <f>E468*F468</f>
        <v>0</v>
      </c>
    </row>
    <row r="469" spans="2:7">
      <c r="B469" s="61" t="s">
        <v>212</v>
      </c>
      <c r="C469" s="97"/>
      <c r="D469" s="50"/>
      <c r="E469" s="112"/>
      <c r="F469" s="113" t="s">
        <v>242</v>
      </c>
      <c r="G469" s="114">
        <f>SUM(G468:G468)</f>
        <v>0</v>
      </c>
    </row>
    <row r="470" spans="2:7">
      <c r="B470" s="61">
        <v>155</v>
      </c>
      <c r="C470" s="289" t="str">
        <f>ORÇ!C234</f>
        <v>DISJUNTOR UNIPOLAR TERMOMAGNETICO 1X10A A 1X30A</v>
      </c>
      <c r="D470" s="290"/>
      <c r="E470" s="290"/>
      <c r="F470" s="290"/>
      <c r="G470" s="291"/>
    </row>
    <row r="471" spans="2:7">
      <c r="B471" s="106" t="str">
        <f>ORÇ!B234</f>
        <v>09.05.073</v>
      </c>
      <c r="C471" s="97"/>
      <c r="D471" s="96" t="s">
        <v>11</v>
      </c>
      <c r="E471" s="125">
        <v>35</v>
      </c>
      <c r="F471" s="126"/>
      <c r="G471" s="127">
        <f>E471*F471</f>
        <v>0</v>
      </c>
    </row>
    <row r="472" spans="2:7">
      <c r="B472" s="61" t="s">
        <v>212</v>
      </c>
      <c r="C472" s="97"/>
      <c r="D472" s="50"/>
      <c r="E472" s="112"/>
      <c r="F472" s="113" t="s">
        <v>242</v>
      </c>
      <c r="G472" s="114">
        <f>SUM(G471:G471)</f>
        <v>0</v>
      </c>
    </row>
    <row r="473" spans="2:7">
      <c r="B473" s="61">
        <v>156</v>
      </c>
      <c r="C473" s="289" t="str">
        <f>ORÇ!C235</f>
        <v>DISJUNTOR TRIPOLAR TERMOMAGNETICO 3X10A A 3X50A</v>
      </c>
      <c r="D473" s="290"/>
      <c r="E473" s="290"/>
      <c r="F473" s="290"/>
      <c r="G473" s="291"/>
    </row>
    <row r="474" spans="2:7">
      <c r="B474" s="106" t="str">
        <f>ORÇ!B235</f>
        <v>09.05.074</v>
      </c>
      <c r="C474" s="97"/>
      <c r="D474" s="96" t="s">
        <v>11</v>
      </c>
      <c r="E474" s="125">
        <v>1</v>
      </c>
      <c r="F474" s="126"/>
      <c r="G474" s="127">
        <f>E474*F474</f>
        <v>0</v>
      </c>
    </row>
    <row r="475" spans="2:7">
      <c r="B475" s="61" t="s">
        <v>212</v>
      </c>
      <c r="C475" s="97"/>
      <c r="D475" s="50"/>
      <c r="E475" s="112"/>
      <c r="F475" s="113" t="s">
        <v>242</v>
      </c>
      <c r="G475" s="114">
        <f>SUM(G474:G474)</f>
        <v>0</v>
      </c>
    </row>
    <row r="476" spans="2:7">
      <c r="B476" s="61">
        <v>157</v>
      </c>
      <c r="C476" s="289" t="str">
        <f>ORÇ!C236</f>
        <v>DISJUNTOR TRIPOLAR TERMOMAGNETICO 3X60A A 3X100A</v>
      </c>
      <c r="D476" s="290"/>
      <c r="E476" s="290"/>
      <c r="F476" s="290"/>
      <c r="G476" s="291"/>
    </row>
    <row r="477" spans="2:7">
      <c r="B477" s="106" t="str">
        <f>ORÇ!B236</f>
        <v>09.05.075</v>
      </c>
      <c r="C477" s="97"/>
      <c r="D477" s="96" t="s">
        <v>11</v>
      </c>
      <c r="E477" s="125">
        <v>1</v>
      </c>
      <c r="F477" s="126"/>
      <c r="G477" s="127">
        <f>E477*F477</f>
        <v>0</v>
      </c>
    </row>
    <row r="478" spans="2:7">
      <c r="B478" s="61" t="s">
        <v>212</v>
      </c>
      <c r="C478" s="97"/>
      <c r="D478" s="50"/>
      <c r="E478" s="112"/>
      <c r="F478" s="113" t="s">
        <v>242</v>
      </c>
      <c r="G478" s="114">
        <f>SUM(G477:G477)</f>
        <v>0</v>
      </c>
    </row>
    <row r="479" spans="2:7">
      <c r="B479" s="61">
        <v>158</v>
      </c>
      <c r="C479" s="289" t="str">
        <f>ORÇ!C237</f>
        <v>QUADRO COMANDO PARA BOMBA DE INCENDIO TRIFASICO DE 2</v>
      </c>
      <c r="D479" s="290"/>
      <c r="E479" s="290"/>
      <c r="F479" s="290"/>
      <c r="G479" s="291"/>
    </row>
    <row r="480" spans="2:7">
      <c r="B480" s="106" t="str">
        <f>ORÇ!B237</f>
        <v>09.05.086</v>
      </c>
      <c r="C480" s="97"/>
      <c r="D480" s="96" t="s">
        <v>11</v>
      </c>
      <c r="E480" s="125">
        <v>1</v>
      </c>
      <c r="F480" s="126"/>
      <c r="G480" s="127">
        <f>E480*F480</f>
        <v>0</v>
      </c>
    </row>
    <row r="481" spans="2:7">
      <c r="B481" s="61" t="s">
        <v>212</v>
      </c>
      <c r="C481" s="97"/>
      <c r="D481" s="50"/>
      <c r="E481" s="112"/>
      <c r="F481" s="113" t="s">
        <v>242</v>
      </c>
      <c r="G481" s="114">
        <f>SUM(G480:G480)</f>
        <v>0</v>
      </c>
    </row>
    <row r="482" spans="2:7">
      <c r="B482" s="61">
        <v>159</v>
      </c>
      <c r="C482" s="289" t="str">
        <f>ORÇ!C238</f>
        <v>INTERRUPTOR AUTOMATICO DIFERENCIAL (DISPOSITIVO DR) 40A/30 mA</v>
      </c>
      <c r="D482" s="290"/>
      <c r="E482" s="290"/>
      <c r="F482" s="290"/>
      <c r="G482" s="291"/>
    </row>
    <row r="483" spans="2:7">
      <c r="B483" s="106" t="str">
        <f>ORÇ!B238</f>
        <v>09.05.092</v>
      </c>
      <c r="C483" s="97"/>
      <c r="D483" s="96" t="s">
        <v>11</v>
      </c>
      <c r="E483" s="125">
        <v>3</v>
      </c>
      <c r="F483" s="126"/>
      <c r="G483" s="127">
        <f>E483*F483</f>
        <v>0</v>
      </c>
    </row>
    <row r="484" spans="2:7">
      <c r="B484" s="61" t="s">
        <v>212</v>
      </c>
      <c r="C484" s="97"/>
      <c r="D484" s="50"/>
      <c r="E484" s="112"/>
      <c r="F484" s="113" t="s">
        <v>242</v>
      </c>
      <c r="G484" s="114">
        <f>SUM(G483:G483)</f>
        <v>0</v>
      </c>
    </row>
    <row r="485" spans="2:7">
      <c r="B485" s="61">
        <v>160</v>
      </c>
      <c r="C485" s="289" t="s">
        <v>96</v>
      </c>
      <c r="D485" s="290"/>
      <c r="E485" s="290"/>
      <c r="F485" s="290"/>
      <c r="G485" s="291"/>
    </row>
    <row r="486" spans="2:7">
      <c r="B486" s="106" t="str">
        <f>ORÇ!B239</f>
        <v>09.05.093</v>
      </c>
      <c r="C486" s="97"/>
      <c r="D486" s="96" t="s">
        <v>11</v>
      </c>
      <c r="E486" s="125">
        <v>5</v>
      </c>
      <c r="F486" s="126"/>
      <c r="G486" s="127">
        <f>E486*F486</f>
        <v>0</v>
      </c>
    </row>
    <row r="487" spans="2:7">
      <c r="B487" s="61" t="s">
        <v>212</v>
      </c>
      <c r="C487" s="97"/>
      <c r="D487" s="50"/>
      <c r="E487" s="112"/>
      <c r="F487" s="113" t="s">
        <v>242</v>
      </c>
      <c r="G487" s="114">
        <f>SUM(G486:G486)</f>
        <v>0</v>
      </c>
    </row>
    <row r="488" spans="2:7">
      <c r="B488" s="61">
        <v>161</v>
      </c>
      <c r="C488" s="289" t="str">
        <f>ORÇ!C242</f>
        <v>CAIXA DE PASSAGEM ESTAMPADA COM TAMPA PLASTICA DE 4"X4"</v>
      </c>
      <c r="D488" s="290"/>
      <c r="E488" s="290"/>
      <c r="F488" s="290"/>
      <c r="G488" s="291"/>
    </row>
    <row r="489" spans="2:7">
      <c r="B489" s="106" t="str">
        <f>ORÇ!B242</f>
        <v>09.06.002</v>
      </c>
      <c r="C489" s="97"/>
      <c r="D489" s="96" t="s">
        <v>11</v>
      </c>
      <c r="E489" s="125">
        <v>13</v>
      </c>
      <c r="F489" s="126"/>
      <c r="G489" s="127">
        <f>E489*F489</f>
        <v>0</v>
      </c>
    </row>
    <row r="490" spans="2:7">
      <c r="B490" s="61" t="s">
        <v>212</v>
      </c>
      <c r="C490" s="97"/>
      <c r="D490" s="50"/>
      <c r="E490" s="112"/>
      <c r="F490" s="113" t="s">
        <v>242</v>
      </c>
      <c r="G490" s="114">
        <f>SUM(G489:G489)</f>
        <v>0</v>
      </c>
    </row>
    <row r="491" spans="2:7">
      <c r="B491" s="61">
        <v>162</v>
      </c>
      <c r="C491" s="289" t="str">
        <f>ORÇ!C243</f>
        <v>CAIXA DE PASSAGEM CHAPA TAMPA PARAFUSADA DE 30X30X12</v>
      </c>
      <c r="D491" s="290"/>
      <c r="E491" s="290"/>
      <c r="F491" s="290"/>
      <c r="G491" s="291"/>
    </row>
    <row r="492" spans="2:7">
      <c r="B492" s="106" t="str">
        <f>ORÇ!B243</f>
        <v>09.06.012</v>
      </c>
      <c r="C492" s="97"/>
      <c r="D492" s="96" t="s">
        <v>11</v>
      </c>
      <c r="E492" s="125">
        <v>1</v>
      </c>
      <c r="F492" s="126"/>
      <c r="G492" s="127">
        <f>E492*F492</f>
        <v>0</v>
      </c>
    </row>
    <row r="493" spans="2:7">
      <c r="B493" s="61" t="s">
        <v>212</v>
      </c>
      <c r="C493" s="97"/>
      <c r="D493" s="50"/>
      <c r="E493" s="112"/>
      <c r="F493" s="113" t="s">
        <v>242</v>
      </c>
      <c r="G493" s="114">
        <f>SUM(G492:G492)</f>
        <v>0</v>
      </c>
    </row>
    <row r="494" spans="2:7">
      <c r="B494" s="61">
        <v>163</v>
      </c>
      <c r="C494" s="289" t="str">
        <f>ORÇ!C244</f>
        <v>QUADRO EM CHAPA COM PORTA E FECHADURA (TELEBRAS) DE</v>
      </c>
      <c r="D494" s="290"/>
      <c r="E494" s="290"/>
      <c r="F494" s="290"/>
      <c r="G494" s="291"/>
    </row>
    <row r="495" spans="2:7">
      <c r="B495" s="106" t="str">
        <f>ORÇ!B244</f>
        <v>09.06.047</v>
      </c>
      <c r="C495" s="97"/>
      <c r="D495" s="96" t="s">
        <v>11</v>
      </c>
      <c r="E495" s="125">
        <v>1</v>
      </c>
      <c r="F495" s="126"/>
      <c r="G495" s="127">
        <f>E495*F495</f>
        <v>0</v>
      </c>
    </row>
    <row r="496" spans="2:7">
      <c r="B496" s="61" t="s">
        <v>212</v>
      </c>
      <c r="C496" s="97"/>
      <c r="D496" s="50"/>
      <c r="E496" s="112"/>
      <c r="F496" s="113" t="s">
        <v>242</v>
      </c>
      <c r="G496" s="114">
        <f>SUM(G495:G495)</f>
        <v>0</v>
      </c>
    </row>
    <row r="497" spans="2:7">
      <c r="B497" s="61">
        <v>164</v>
      </c>
      <c r="C497" s="289" t="str">
        <f>ORÇ!C248</f>
        <v>FIO DE 2,50 MM2 - 750 V DE ISOLACAO</v>
      </c>
      <c r="D497" s="290"/>
      <c r="E497" s="290"/>
      <c r="F497" s="290"/>
      <c r="G497" s="291"/>
    </row>
    <row r="498" spans="2:7">
      <c r="B498" s="106" t="str">
        <f>ORÇ!B248</f>
        <v>09.07.004</v>
      </c>
      <c r="C498" s="97"/>
      <c r="D498" s="96" t="s">
        <v>25</v>
      </c>
      <c r="E498" s="125">
        <v>156</v>
      </c>
      <c r="F498" s="126"/>
      <c r="G498" s="127">
        <f>E498*F498</f>
        <v>0</v>
      </c>
    </row>
    <row r="499" spans="2:7">
      <c r="B499" s="61" t="s">
        <v>212</v>
      </c>
      <c r="C499" s="97"/>
      <c r="D499" s="50"/>
      <c r="E499" s="112"/>
      <c r="F499" s="113" t="s">
        <v>242</v>
      </c>
      <c r="G499" s="114">
        <f>SUM(G498:G498)</f>
        <v>0</v>
      </c>
    </row>
    <row r="500" spans="2:7">
      <c r="B500" s="61">
        <v>165</v>
      </c>
      <c r="C500" s="289" t="str">
        <f>ORÇ!C251</f>
        <v>BOTOEIRA PARA ACIONAMENTO DA BOMBA DE INCENDIO</v>
      </c>
      <c r="D500" s="290"/>
      <c r="E500" s="290"/>
      <c r="F500" s="290"/>
      <c r="G500" s="291"/>
    </row>
    <row r="501" spans="2:7">
      <c r="B501" s="106" t="str">
        <f>ORÇ!B251</f>
        <v>09.08.055</v>
      </c>
      <c r="C501" s="97"/>
      <c r="D501" s="96" t="s">
        <v>11</v>
      </c>
      <c r="E501" s="125">
        <v>2</v>
      </c>
      <c r="F501" s="126"/>
      <c r="G501" s="127">
        <f>E501*F501</f>
        <v>0</v>
      </c>
    </row>
    <row r="502" spans="2:7">
      <c r="B502" s="61" t="s">
        <v>212</v>
      </c>
      <c r="C502" s="97"/>
      <c r="D502" s="50"/>
      <c r="E502" s="112"/>
      <c r="F502" s="113" t="s">
        <v>242</v>
      </c>
      <c r="G502" s="114">
        <f>SUM(G501:G501)</f>
        <v>0</v>
      </c>
    </row>
    <row r="503" spans="2:7">
      <c r="B503" s="61">
        <v>166</v>
      </c>
      <c r="C503" s="289" t="str">
        <f>ORÇ!C252</f>
        <v>INTERRUPTOR DE 1 TECLA SIMPLES CAIXA 4"X2"-ELETR PVC</v>
      </c>
      <c r="D503" s="290"/>
      <c r="E503" s="290"/>
      <c r="F503" s="290"/>
      <c r="G503" s="291"/>
    </row>
    <row r="504" spans="2:7">
      <c r="B504" s="106" t="str">
        <f>ORÇ!B252</f>
        <v>09.08.058</v>
      </c>
      <c r="C504" s="97"/>
      <c r="D504" s="96" t="s">
        <v>11</v>
      </c>
      <c r="E504" s="125">
        <v>3</v>
      </c>
      <c r="F504" s="126"/>
      <c r="G504" s="127">
        <f>E504*F504</f>
        <v>0</v>
      </c>
    </row>
    <row r="505" spans="2:7">
      <c r="B505" s="61" t="s">
        <v>212</v>
      </c>
      <c r="C505" s="97"/>
      <c r="D505" s="50"/>
      <c r="E505" s="112"/>
      <c r="F505" s="113" t="s">
        <v>242</v>
      </c>
      <c r="G505" s="114">
        <f>SUM(G504:G504)</f>
        <v>0</v>
      </c>
    </row>
    <row r="506" spans="2:7">
      <c r="B506" s="61">
        <v>167</v>
      </c>
      <c r="C506" s="289" t="str">
        <f>ORÇ!C253</f>
        <v>INTERRUPTOR 1 TECLA BIPOL SIMPL CAIXA 4"X2"-ELETR PVC</v>
      </c>
      <c r="D506" s="290"/>
      <c r="E506" s="290"/>
      <c r="F506" s="290"/>
      <c r="G506" s="291"/>
    </row>
    <row r="507" spans="2:7">
      <c r="B507" s="106" t="str">
        <f>ORÇ!B253</f>
        <v>09.08.067</v>
      </c>
      <c r="C507" s="97"/>
      <c r="D507" s="96" t="s">
        <v>11</v>
      </c>
      <c r="E507" s="125">
        <v>16</v>
      </c>
      <c r="F507" s="126"/>
      <c r="G507" s="127">
        <f>E507*F507</f>
        <v>0</v>
      </c>
    </row>
    <row r="508" spans="2:7">
      <c r="B508" s="61" t="s">
        <v>212</v>
      </c>
      <c r="C508" s="97"/>
      <c r="D508" s="50"/>
      <c r="E508" s="112"/>
      <c r="F508" s="113" t="s">
        <v>242</v>
      </c>
      <c r="G508" s="114">
        <f>SUM(G507:G507)</f>
        <v>0</v>
      </c>
    </row>
    <row r="509" spans="2:7">
      <c r="B509" s="61">
        <v>168</v>
      </c>
      <c r="C509" s="289" t="str">
        <f>ORÇ!C254</f>
        <v>2 INTERRUPTORES 1 TECLA BIPOL SIMPL CAIXA 4"X4"-ELETR PVC</v>
      </c>
      <c r="D509" s="290"/>
      <c r="E509" s="290"/>
      <c r="F509" s="290"/>
      <c r="G509" s="291"/>
    </row>
    <row r="510" spans="2:7">
      <c r="B510" s="106" t="str">
        <f>ORÇ!B254</f>
        <v>09.08.069</v>
      </c>
      <c r="C510" s="97"/>
      <c r="D510" s="96" t="s">
        <v>11</v>
      </c>
      <c r="E510" s="125">
        <v>2</v>
      </c>
      <c r="F510" s="126"/>
      <c r="G510" s="127">
        <f>E510*F510</f>
        <v>0</v>
      </c>
    </row>
    <row r="511" spans="2:7">
      <c r="B511" s="61" t="s">
        <v>212</v>
      </c>
      <c r="C511" s="97"/>
      <c r="D511" s="50"/>
      <c r="E511" s="112"/>
      <c r="F511" s="113" t="s">
        <v>242</v>
      </c>
      <c r="G511" s="114">
        <f>SUM(G510:G510)</f>
        <v>0</v>
      </c>
    </row>
    <row r="512" spans="2:7">
      <c r="B512" s="61">
        <v>169</v>
      </c>
      <c r="C512" s="289" t="str">
        <f>ORÇ!C255</f>
        <v>3 INTERRUPTORES DE 1 TECLA BIPOLAR EM CAIXA</v>
      </c>
      <c r="D512" s="290"/>
      <c r="E512" s="290"/>
      <c r="F512" s="290"/>
      <c r="G512" s="291"/>
    </row>
    <row r="513" spans="2:7">
      <c r="B513" s="106" t="str">
        <f>ORÇ!B255</f>
        <v>09.08.070</v>
      </c>
      <c r="C513" s="97"/>
      <c r="D513" s="96" t="s">
        <v>11</v>
      </c>
      <c r="E513" s="125">
        <v>2</v>
      </c>
      <c r="F513" s="126"/>
      <c r="G513" s="127">
        <f>E513*F513</f>
        <v>0</v>
      </c>
    </row>
    <row r="514" spans="2:7">
      <c r="B514" s="61" t="s">
        <v>212</v>
      </c>
      <c r="C514" s="97"/>
      <c r="D514" s="50"/>
      <c r="E514" s="112"/>
      <c r="F514" s="113" t="s">
        <v>242</v>
      </c>
      <c r="G514" s="114">
        <f>SUM(G513:G513)</f>
        <v>0</v>
      </c>
    </row>
    <row r="515" spans="2:7">
      <c r="B515" s="61">
        <v>170</v>
      </c>
      <c r="C515" s="289" t="str">
        <f>ORÇ!C256</f>
        <v>INTERRUPTOR 1 TECLA SIMPLES/TOMADA 2P+T UNIV CAIXA</v>
      </c>
      <c r="D515" s="290"/>
      <c r="E515" s="290"/>
      <c r="F515" s="290"/>
      <c r="G515" s="291"/>
    </row>
    <row r="516" spans="2:7">
      <c r="B516" s="106" t="str">
        <f>ORÇ!B256</f>
        <v>09.08.075</v>
      </c>
      <c r="C516" s="97"/>
      <c r="D516" s="96" t="s">
        <v>11</v>
      </c>
      <c r="E516" s="125">
        <v>3</v>
      </c>
      <c r="F516" s="126"/>
      <c r="G516" s="127">
        <f>E516*F516</f>
        <v>0</v>
      </c>
    </row>
    <row r="517" spans="2:7">
      <c r="B517" s="61" t="s">
        <v>212</v>
      </c>
      <c r="C517" s="97"/>
      <c r="D517" s="50"/>
      <c r="E517" s="112"/>
      <c r="F517" s="113" t="s">
        <v>242</v>
      </c>
      <c r="G517" s="114">
        <f>SUM(G516:G516)</f>
        <v>0</v>
      </c>
    </row>
    <row r="518" spans="2:7">
      <c r="B518" s="61">
        <v>171</v>
      </c>
      <c r="C518" s="289" t="str">
        <f>ORÇ!C257</f>
        <v>TOMADA SIMPLES DE EMBUTIR DE 110/220V USO - 09.08.077</v>
      </c>
      <c r="D518" s="290"/>
      <c r="E518" s="290"/>
      <c r="F518" s="290"/>
      <c r="G518" s="291"/>
    </row>
    <row r="519" spans="2:7">
      <c r="B519" s="106" t="str">
        <f>ORÇ!B257</f>
        <v>09.08.046</v>
      </c>
      <c r="C519" s="97"/>
      <c r="D519" s="96" t="s">
        <v>11</v>
      </c>
      <c r="E519" s="125">
        <v>60</v>
      </c>
      <c r="F519" s="126"/>
      <c r="G519" s="127">
        <f>E519*F519</f>
        <v>0</v>
      </c>
    </row>
    <row r="520" spans="2:7">
      <c r="B520" s="61" t="s">
        <v>212</v>
      </c>
      <c r="C520" s="97"/>
      <c r="D520" s="50"/>
      <c r="E520" s="112"/>
      <c r="F520" s="113" t="s">
        <v>242</v>
      </c>
      <c r="G520" s="114">
        <f>SUM(G519:G519)</f>
        <v>0</v>
      </c>
    </row>
    <row r="521" spans="2:7">
      <c r="B521" s="61">
        <v>172</v>
      </c>
      <c r="C521" s="289" t="str">
        <f>ORÇ!C258</f>
        <v>TOMADA 2P+T PADRAO NBR 14136 CORRENTE 20A-250V  - ELETROD. PVC Ø 25MM AMARELO. 09.08.078</v>
      </c>
      <c r="D521" s="290"/>
      <c r="E521" s="290"/>
      <c r="F521" s="290"/>
      <c r="G521" s="291"/>
    </row>
    <row r="522" spans="2:7">
      <c r="B522" s="106" t="str">
        <f>ORÇ!B258</f>
        <v>09.08.049</v>
      </c>
      <c r="C522" s="97"/>
      <c r="D522" s="96" t="s">
        <v>11</v>
      </c>
      <c r="E522" s="125">
        <v>5</v>
      </c>
      <c r="F522" s="126"/>
      <c r="G522" s="127">
        <f>E522*F522</f>
        <v>0</v>
      </c>
    </row>
    <row r="523" spans="2:7">
      <c r="B523" s="61" t="s">
        <v>212</v>
      </c>
      <c r="C523" s="97"/>
      <c r="D523" s="50"/>
      <c r="E523" s="112"/>
      <c r="F523" s="113" t="s">
        <v>242</v>
      </c>
      <c r="G523" s="114">
        <f>SUM(G522:G522)</f>
        <v>0</v>
      </c>
    </row>
    <row r="524" spans="2:7">
      <c r="B524" s="61">
        <v>173</v>
      </c>
      <c r="C524" s="289" t="str">
        <f>ORÇ!C259</f>
        <v>TOMADA 2P+T PADRAO NBR 14136 CORRENTE 10A-250V-ELETR.</v>
      </c>
      <c r="D524" s="290"/>
      <c r="E524" s="290"/>
      <c r="F524" s="290"/>
      <c r="G524" s="291"/>
    </row>
    <row r="525" spans="2:7">
      <c r="B525" s="106" t="str">
        <f>ORÇ!B259</f>
        <v>09.08.079</v>
      </c>
      <c r="C525" s="97"/>
      <c r="D525" s="96" t="s">
        <v>11</v>
      </c>
      <c r="E525" s="125">
        <v>9</v>
      </c>
      <c r="F525" s="126"/>
      <c r="G525" s="127">
        <f>E525*F525</f>
        <v>0</v>
      </c>
    </row>
    <row r="526" spans="2:7">
      <c r="B526" s="61" t="s">
        <v>212</v>
      </c>
      <c r="C526" s="97"/>
      <c r="D526" s="50"/>
      <c r="E526" s="112"/>
      <c r="F526" s="113" t="s">
        <v>242</v>
      </c>
      <c r="G526" s="114">
        <f>SUM(G525:G525)</f>
        <v>0</v>
      </c>
    </row>
    <row r="527" spans="2:7">
      <c r="B527" s="61">
        <v>174</v>
      </c>
      <c r="C527" s="289" t="str">
        <f>ORÇ!C260</f>
        <v>TOMADA DE PISO 2P+T PADRAO NBR 14136 CORRENTE</v>
      </c>
      <c r="D527" s="290"/>
      <c r="E527" s="290"/>
      <c r="F527" s="290"/>
      <c r="G527" s="291"/>
    </row>
    <row r="528" spans="2:7">
      <c r="B528" s="106" t="str">
        <f>ORÇ!B260</f>
        <v>09.08.080</v>
      </c>
      <c r="C528" s="97"/>
      <c r="D528" s="96" t="s">
        <v>11</v>
      </c>
      <c r="E528" s="125">
        <v>4</v>
      </c>
      <c r="F528" s="126"/>
      <c r="G528" s="127">
        <f>E528*F528</f>
        <v>0</v>
      </c>
    </row>
    <row r="529" spans="2:7">
      <c r="B529" s="61" t="s">
        <v>212</v>
      </c>
      <c r="C529" s="97"/>
      <c r="D529" s="50"/>
      <c r="E529" s="112"/>
      <c r="F529" s="113" t="s">
        <v>242</v>
      </c>
      <c r="G529" s="114">
        <f>SUM(G528:G528)</f>
        <v>0</v>
      </c>
    </row>
    <row r="530" spans="2:7">
      <c r="B530" s="61">
        <v>175</v>
      </c>
      <c r="C530" s="289" t="str">
        <f>ORÇ!C261</f>
        <v>PONTO SECO PARA TELEFONE-ELETRODUTO DE PVC</v>
      </c>
      <c r="D530" s="290"/>
      <c r="E530" s="290"/>
      <c r="F530" s="290"/>
      <c r="G530" s="291"/>
    </row>
    <row r="531" spans="2:7">
      <c r="B531" s="106" t="str">
        <f>ORÇ!B261</f>
        <v>09.08.081</v>
      </c>
      <c r="C531" s="97"/>
      <c r="D531" s="96" t="s">
        <v>11</v>
      </c>
      <c r="E531" s="125">
        <v>8</v>
      </c>
      <c r="F531" s="126"/>
      <c r="G531" s="127">
        <f>E531*F531</f>
        <v>0</v>
      </c>
    </row>
    <row r="532" spans="2:7">
      <c r="B532" s="61" t="s">
        <v>212</v>
      </c>
      <c r="C532" s="97"/>
      <c r="D532" s="50"/>
      <c r="E532" s="112"/>
      <c r="F532" s="113" t="s">
        <v>242</v>
      </c>
      <c r="G532" s="114">
        <f>SUM(G531:G531)</f>
        <v>0</v>
      </c>
    </row>
    <row r="533" spans="2:7">
      <c r="B533" s="61">
        <v>176</v>
      </c>
      <c r="C533" s="289" t="str">
        <f>ORÇ!C262</f>
        <v>TOMADA DE PISO PARA TEL/LOGICA - ELETRODUTO DE PVC</v>
      </c>
      <c r="D533" s="290"/>
      <c r="E533" s="290"/>
      <c r="F533" s="290"/>
      <c r="G533" s="291"/>
    </row>
    <row r="534" spans="2:7">
      <c r="B534" s="106" t="str">
        <f>ORÇ!B262</f>
        <v>09.08.082</v>
      </c>
      <c r="C534" s="97"/>
      <c r="D534" s="96" t="s">
        <v>11</v>
      </c>
      <c r="E534" s="125">
        <v>4</v>
      </c>
      <c r="F534" s="126"/>
      <c r="G534" s="127">
        <f>E534*F534</f>
        <v>0</v>
      </c>
    </row>
    <row r="535" spans="2:7">
      <c r="B535" s="61" t="s">
        <v>212</v>
      </c>
      <c r="C535" s="97"/>
      <c r="D535" s="50"/>
      <c r="E535" s="112"/>
      <c r="F535" s="113" t="s">
        <v>242</v>
      </c>
      <c r="G535" s="114">
        <f>SUM(G534:G534)</f>
        <v>0</v>
      </c>
    </row>
    <row r="536" spans="2:7">
      <c r="B536" s="61">
        <v>177</v>
      </c>
      <c r="C536" s="289" t="str">
        <f>ORÇ!C263</f>
        <v>BOTAO PARA CIGARRA - ELETRODUTO DE PVC</v>
      </c>
      <c r="D536" s="290"/>
      <c r="E536" s="290"/>
      <c r="F536" s="290"/>
      <c r="G536" s="291"/>
    </row>
    <row r="537" spans="2:7">
      <c r="B537" s="106" t="str">
        <f>ORÇ!B263</f>
        <v>09.08.083</v>
      </c>
      <c r="C537" s="97"/>
      <c r="D537" s="96" t="s">
        <v>11</v>
      </c>
      <c r="E537" s="125">
        <v>6</v>
      </c>
      <c r="F537" s="126"/>
      <c r="G537" s="127">
        <f>E537*F537</f>
        <v>0</v>
      </c>
    </row>
    <row r="538" spans="2:7">
      <c r="B538" s="61" t="s">
        <v>212</v>
      </c>
      <c r="C538" s="97"/>
      <c r="D538" s="50"/>
      <c r="E538" s="112"/>
      <c r="F538" s="113" t="s">
        <v>242</v>
      </c>
      <c r="G538" s="114">
        <f>SUM(G537:G537)</f>
        <v>0</v>
      </c>
    </row>
    <row r="539" spans="2:7">
      <c r="B539" s="61">
        <v>178</v>
      </c>
      <c r="C539" s="289" t="str">
        <f>ORÇ!C264</f>
        <v>CIGARRA PARA CHAMADA DE AULA - ELETRODUTO DE PVC</v>
      </c>
      <c r="D539" s="290"/>
      <c r="E539" s="290"/>
      <c r="F539" s="290"/>
      <c r="G539" s="291"/>
    </row>
    <row r="540" spans="2:7">
      <c r="B540" s="106" t="str">
        <f>ORÇ!B264</f>
        <v>09.08.084</v>
      </c>
      <c r="C540" s="97"/>
      <c r="D540" s="96" t="s">
        <v>11</v>
      </c>
      <c r="E540" s="125">
        <v>6</v>
      </c>
      <c r="F540" s="126"/>
      <c r="G540" s="127">
        <f>E540*F540</f>
        <v>0</v>
      </c>
    </row>
    <row r="541" spans="2:7">
      <c r="B541" s="61" t="s">
        <v>212</v>
      </c>
      <c r="C541" s="97"/>
      <c r="D541" s="50"/>
      <c r="E541" s="112"/>
      <c r="F541" s="113" t="s">
        <v>242</v>
      </c>
      <c r="G541" s="114">
        <f>SUM(G540:G540)</f>
        <v>0</v>
      </c>
    </row>
    <row r="542" spans="2:7">
      <c r="B542" s="61">
        <v>179</v>
      </c>
      <c r="C542" s="289" t="str">
        <f>ORÇ!C265</f>
        <v>PONTO SECO P/INSTALACAO DE SOM/TV/ALARME/LOGICA -</v>
      </c>
      <c r="D542" s="290"/>
      <c r="E542" s="290"/>
      <c r="F542" s="290"/>
      <c r="G542" s="291"/>
    </row>
    <row r="543" spans="2:7">
      <c r="B543" s="106" t="str">
        <f>ORÇ!B265</f>
        <v>09.08.085</v>
      </c>
      <c r="C543" s="97"/>
      <c r="D543" s="96" t="s">
        <v>11</v>
      </c>
      <c r="E543" s="125">
        <v>45</v>
      </c>
      <c r="F543" s="126"/>
      <c r="G543" s="127">
        <f>E543*F543</f>
        <v>0</v>
      </c>
    </row>
    <row r="544" spans="2:7">
      <c r="B544" s="61" t="s">
        <v>212</v>
      </c>
      <c r="C544" s="97"/>
      <c r="D544" s="50"/>
      <c r="E544" s="112"/>
      <c r="F544" s="113" t="s">
        <v>242</v>
      </c>
      <c r="G544" s="114">
        <f>SUM(G543:G543)</f>
        <v>0</v>
      </c>
    </row>
    <row r="545" spans="2:7">
      <c r="B545" s="61">
        <v>180</v>
      </c>
      <c r="C545" s="289" t="str">
        <f>ORÇ!C266</f>
        <v>ACIONADOR DO ALARME DE INCENDIO</v>
      </c>
      <c r="D545" s="290"/>
      <c r="E545" s="290"/>
      <c r="F545" s="290"/>
      <c r="G545" s="291"/>
    </row>
    <row r="546" spans="2:7">
      <c r="B546" s="106" t="str">
        <f>ORÇ!B266</f>
        <v>09.08.086</v>
      </c>
      <c r="C546" s="97"/>
      <c r="D546" s="96" t="s">
        <v>11</v>
      </c>
      <c r="E546" s="125">
        <v>1</v>
      </c>
      <c r="F546" s="126"/>
      <c r="G546" s="127">
        <f>E546*F546</f>
        <v>0</v>
      </c>
    </row>
    <row r="547" spans="2:7">
      <c r="B547" s="61" t="s">
        <v>212</v>
      </c>
      <c r="C547" s="97"/>
      <c r="D547" s="50"/>
      <c r="E547" s="112"/>
      <c r="F547" s="113" t="s">
        <v>242</v>
      </c>
      <c r="G547" s="114">
        <f>SUM(G546:G546)</f>
        <v>0</v>
      </c>
    </row>
    <row r="548" spans="2:7">
      <c r="B548" s="61">
        <v>181</v>
      </c>
      <c r="C548" s="289" t="str">
        <f>ORÇ!C267</f>
        <v>SIRENE PARA ALARME DE EMERGENCIA- ELETRODUTO DE PVC</v>
      </c>
      <c r="D548" s="290"/>
      <c r="E548" s="290"/>
      <c r="F548" s="290"/>
      <c r="G548" s="291"/>
    </row>
    <row r="549" spans="2:7">
      <c r="B549" s="106" t="str">
        <f>ORÇ!B267</f>
        <v>09.08.087</v>
      </c>
      <c r="C549" s="97"/>
      <c r="D549" s="96" t="s">
        <v>11</v>
      </c>
      <c r="E549" s="125">
        <v>1</v>
      </c>
      <c r="F549" s="126"/>
      <c r="G549" s="127">
        <f>E549*F549</f>
        <v>0</v>
      </c>
    </row>
    <row r="550" spans="2:7">
      <c r="B550" s="61" t="s">
        <v>212</v>
      </c>
      <c r="C550" s="97"/>
      <c r="D550" s="50"/>
      <c r="E550" s="112"/>
      <c r="F550" s="113" t="s">
        <v>242</v>
      </c>
      <c r="G550" s="114">
        <f>SUM(G549:G549)</f>
        <v>0</v>
      </c>
    </row>
    <row r="551" spans="2:7">
      <c r="B551" s="61">
        <v>182</v>
      </c>
      <c r="C551" s="289" t="str">
        <f>ORÇ!C270</f>
        <v>IL-42 LUMINARIA C/ DIFUSOR P/ LAMPADA FLUOR (2X32W)</v>
      </c>
      <c r="D551" s="290"/>
      <c r="E551" s="290"/>
      <c r="F551" s="290"/>
      <c r="G551" s="291"/>
    </row>
    <row r="552" spans="2:7">
      <c r="B552" s="106" t="str">
        <f>ORÇ!B270</f>
        <v>09.09.034</v>
      </c>
      <c r="C552" s="97"/>
      <c r="D552" s="96" t="s">
        <v>11</v>
      </c>
      <c r="E552" s="125">
        <v>13</v>
      </c>
      <c r="F552" s="126"/>
      <c r="G552" s="127">
        <f>E552*F552</f>
        <v>0</v>
      </c>
    </row>
    <row r="553" spans="2:7">
      <c r="B553" s="61" t="s">
        <v>212</v>
      </c>
      <c r="C553" s="97"/>
      <c r="D553" s="50"/>
      <c r="E553" s="112"/>
      <c r="F553" s="113" t="s">
        <v>242</v>
      </c>
      <c r="G553" s="114">
        <f>SUM(G552:G552)</f>
        <v>0</v>
      </c>
    </row>
    <row r="554" spans="2:7">
      <c r="B554" s="61">
        <v>183</v>
      </c>
      <c r="C554" s="289" t="str">
        <f>ORÇ!C271</f>
        <v>IL-05 ARANDELA BLINDADA</v>
      </c>
      <c r="D554" s="290"/>
      <c r="E554" s="290"/>
      <c r="F554" s="290"/>
      <c r="G554" s="291"/>
    </row>
    <row r="555" spans="2:7">
      <c r="B555" s="106" t="str">
        <f>ORÇ!B271</f>
        <v>09.09.044</v>
      </c>
      <c r="C555" s="97"/>
      <c r="D555" s="96" t="s">
        <v>11</v>
      </c>
      <c r="E555" s="125">
        <v>5</v>
      </c>
      <c r="F555" s="126"/>
      <c r="G555" s="127">
        <f>E555*F555</f>
        <v>0</v>
      </c>
    </row>
    <row r="556" spans="2:7">
      <c r="B556" s="61" t="s">
        <v>212</v>
      </c>
      <c r="C556" s="97"/>
      <c r="D556" s="50"/>
      <c r="E556" s="112"/>
      <c r="F556" s="113" t="s">
        <v>242</v>
      </c>
      <c r="G556" s="114">
        <f>SUM(G555:G555)</f>
        <v>0</v>
      </c>
    </row>
    <row r="557" spans="2:7">
      <c r="B557" s="61">
        <v>184</v>
      </c>
      <c r="C557" s="289" t="str">
        <f>ORÇ!C272</f>
        <v>IL-59 ILUMINAÇÃO P/PASSAGEM COBERTA E CIRCULAÇÕES -</v>
      </c>
      <c r="D557" s="290"/>
      <c r="E557" s="290"/>
      <c r="F557" s="290"/>
      <c r="G557" s="291"/>
    </row>
    <row r="558" spans="2:7">
      <c r="B558" s="106" t="str">
        <f>ORÇ!B272</f>
        <v>09.09.046</v>
      </c>
      <c r="C558" s="97"/>
      <c r="D558" s="96" t="s">
        <v>11</v>
      </c>
      <c r="E558" s="125">
        <v>2</v>
      </c>
      <c r="F558" s="126"/>
      <c r="G558" s="127">
        <f>E558*F558</f>
        <v>0</v>
      </c>
    </row>
    <row r="559" spans="2:7">
      <c r="B559" s="61" t="s">
        <v>212</v>
      </c>
      <c r="C559" s="97"/>
      <c r="D559" s="50"/>
      <c r="E559" s="112"/>
      <c r="F559" s="113" t="s">
        <v>242</v>
      </c>
      <c r="G559" s="114">
        <f>SUM(G558:G558)</f>
        <v>0</v>
      </c>
    </row>
    <row r="560" spans="2:7">
      <c r="B560" s="61">
        <v>185</v>
      </c>
      <c r="C560" s="289" t="str">
        <f>ORÇ!C273</f>
        <v>IL-83 ILUMINAÇÃO AUTONOMA DE EMERGÊNCIA - LED  - 09.09.050</v>
      </c>
      <c r="D560" s="290"/>
      <c r="E560" s="290"/>
      <c r="F560" s="290"/>
      <c r="G560" s="291"/>
    </row>
    <row r="561" spans="2:7">
      <c r="B561" s="106" t="str">
        <f>ORÇ!B273</f>
        <v>09.09.083</v>
      </c>
      <c r="C561" s="97"/>
      <c r="D561" s="96" t="s">
        <v>11</v>
      </c>
      <c r="E561" s="125">
        <v>34</v>
      </c>
      <c r="F561" s="126"/>
      <c r="G561" s="127">
        <f>E561*F561</f>
        <v>0</v>
      </c>
    </row>
    <row r="562" spans="2:7">
      <c r="B562" s="61" t="s">
        <v>212</v>
      </c>
      <c r="C562" s="97"/>
      <c r="D562" s="50"/>
      <c r="E562" s="112"/>
      <c r="F562" s="113" t="s">
        <v>242</v>
      </c>
      <c r="G562" s="114">
        <f>SUM(G561:G561)</f>
        <v>0</v>
      </c>
    </row>
    <row r="563" spans="2:7">
      <c r="B563" s="61">
        <v>186</v>
      </c>
      <c r="C563" s="289" t="str">
        <f>ORÇ!C274</f>
        <v>IL-44 LUMINARIA PARA LAMPADA FLUORESCENTE (1X32W)</v>
      </c>
      <c r="D563" s="290"/>
      <c r="E563" s="290"/>
      <c r="F563" s="290"/>
      <c r="G563" s="291"/>
    </row>
    <row r="564" spans="2:7">
      <c r="B564" s="106" t="str">
        <f>ORÇ!B274</f>
        <v>09.09.051</v>
      </c>
      <c r="C564" s="97"/>
      <c r="D564" s="96" t="s">
        <v>11</v>
      </c>
      <c r="E564" s="125">
        <v>9</v>
      </c>
      <c r="F564" s="126"/>
      <c r="G564" s="127">
        <f>E564*F564</f>
        <v>0</v>
      </c>
    </row>
    <row r="565" spans="2:7">
      <c r="B565" s="61" t="s">
        <v>212</v>
      </c>
      <c r="C565" s="97"/>
      <c r="D565" s="50"/>
      <c r="E565" s="112"/>
      <c r="F565" s="113" t="s">
        <v>242</v>
      </c>
      <c r="G565" s="114">
        <f>SUM(G564:G564)</f>
        <v>0</v>
      </c>
    </row>
    <row r="566" spans="2:7">
      <c r="B566" s="61">
        <v>187</v>
      </c>
      <c r="C566" s="289" t="str">
        <f>ORÇ!C275</f>
        <v>IL-45 LUMINARIA PARA LAMPADA FLUORESCENTE (2X32W)</v>
      </c>
      <c r="D566" s="290"/>
      <c r="E566" s="290"/>
      <c r="F566" s="290"/>
      <c r="G566" s="291"/>
    </row>
    <row r="567" spans="2:7">
      <c r="B567" s="106" t="str">
        <f>ORÇ!B275</f>
        <v>09.09.052</v>
      </c>
      <c r="C567" s="97"/>
      <c r="D567" s="96" t="s">
        <v>11</v>
      </c>
      <c r="E567" s="125">
        <v>208</v>
      </c>
      <c r="F567" s="126"/>
      <c r="G567" s="127">
        <f>E567*F567</f>
        <v>0</v>
      </c>
    </row>
    <row r="568" spans="2:7">
      <c r="B568" s="61" t="s">
        <v>212</v>
      </c>
      <c r="C568" s="97"/>
      <c r="D568" s="50"/>
      <c r="E568" s="112"/>
      <c r="F568" s="113" t="s">
        <v>242</v>
      </c>
      <c r="G568" s="114">
        <f>SUM(G567:G567)</f>
        <v>0</v>
      </c>
    </row>
    <row r="569" spans="2:7">
      <c r="B569" s="61">
        <v>188</v>
      </c>
      <c r="C569" s="289" t="str">
        <f>ORÇ!C278</f>
        <v>CENTRO DE LUZ EM CAIXA FM ELETRODUTO DE PVC</v>
      </c>
      <c r="D569" s="290"/>
      <c r="E569" s="290"/>
      <c r="F569" s="290"/>
      <c r="G569" s="291"/>
    </row>
    <row r="570" spans="2:7">
      <c r="B570" s="106" t="str">
        <f>ORÇ!B278</f>
        <v>09.10.003</v>
      </c>
      <c r="C570" s="97"/>
      <c r="D570" s="96" t="s">
        <v>11</v>
      </c>
      <c r="E570" s="125">
        <v>271</v>
      </c>
      <c r="F570" s="126"/>
      <c r="G570" s="127">
        <f>E570*F570</f>
        <v>0</v>
      </c>
    </row>
    <row r="571" spans="2:7">
      <c r="B571" s="61" t="s">
        <v>212</v>
      </c>
      <c r="C571" s="97"/>
      <c r="D571" s="50"/>
      <c r="E571" s="112"/>
      <c r="F571" s="113" t="s">
        <v>242</v>
      </c>
      <c r="G571" s="114">
        <f>SUM(G570:G570)</f>
        <v>0</v>
      </c>
    </row>
    <row r="572" spans="2:7">
      <c r="B572" s="61">
        <v>189</v>
      </c>
      <c r="C572" s="289" t="str">
        <f>ORÇ!C281</f>
        <v>IL-06 LUZ DE OBSTACULO COM LAMPADA DE 60W</v>
      </c>
      <c r="D572" s="290"/>
      <c r="E572" s="290"/>
      <c r="F572" s="290"/>
      <c r="G572" s="291"/>
    </row>
    <row r="573" spans="2:7">
      <c r="B573" s="106" t="str">
        <f>ORÇ!B281</f>
        <v>09.11.035</v>
      </c>
      <c r="C573" s="97"/>
      <c r="D573" s="96" t="s">
        <v>11</v>
      </c>
      <c r="E573" s="125">
        <v>1</v>
      </c>
      <c r="F573" s="126"/>
      <c r="G573" s="127">
        <f>E573*F573</f>
        <v>0</v>
      </c>
    </row>
    <row r="574" spans="2:7">
      <c r="B574" s="61" t="s">
        <v>212</v>
      </c>
      <c r="C574" s="97"/>
      <c r="D574" s="50"/>
      <c r="E574" s="112"/>
      <c r="F574" s="113" t="s">
        <v>242</v>
      </c>
      <c r="G574" s="114">
        <f>SUM(G573:G573)</f>
        <v>0</v>
      </c>
    </row>
    <row r="575" spans="2:7">
      <c r="B575" s="61">
        <v>190</v>
      </c>
      <c r="C575" s="289" t="str">
        <f>ORÇ!C284</f>
        <v>BARRA CHATA ACO GALVANIZADO (3/4"X1/8") - CAPTOR P/ PARA RAIOS- 09.13.016</v>
      </c>
      <c r="D575" s="290"/>
      <c r="E575" s="290"/>
      <c r="F575" s="290"/>
      <c r="G575" s="291"/>
    </row>
    <row r="576" spans="2:7">
      <c r="B576" s="106" t="str">
        <f>ORÇ!B284</f>
        <v>09.13.015</v>
      </c>
      <c r="C576" s="97"/>
      <c r="D576" s="96" t="s">
        <v>25</v>
      </c>
      <c r="E576" s="125">
        <v>209</v>
      </c>
      <c r="F576" s="126"/>
      <c r="G576" s="127">
        <f>E576*F576</f>
        <v>0</v>
      </c>
    </row>
    <row r="577" spans="2:7">
      <c r="B577" s="61" t="s">
        <v>212</v>
      </c>
      <c r="C577" s="97"/>
      <c r="D577" s="50"/>
      <c r="E577" s="112"/>
      <c r="F577" s="113" t="s">
        <v>242</v>
      </c>
      <c r="G577" s="114">
        <f>SUM(G576:G576)</f>
        <v>0</v>
      </c>
    </row>
    <row r="578" spans="2:7">
      <c r="B578" s="61">
        <v>191</v>
      </c>
      <c r="C578" s="289" t="str">
        <f>ORÇ!C285</f>
        <v xml:space="preserve">BARRA CHATA ACO GALVANIZADO (3/4"X1/8") - DESCIDA P/ PARA RAIO </v>
      </c>
      <c r="D578" s="290"/>
      <c r="E578" s="290"/>
      <c r="F578" s="290"/>
      <c r="G578" s="291"/>
    </row>
    <row r="579" spans="2:7">
      <c r="B579" s="106" t="str">
        <f>ORÇ!B285</f>
        <v>09.13.018</v>
      </c>
      <c r="C579" s="97"/>
      <c r="D579" s="96" t="s">
        <v>25</v>
      </c>
      <c r="E579" s="125">
        <v>34</v>
      </c>
      <c r="F579" s="126"/>
      <c r="G579" s="127">
        <f>E579*F579</f>
        <v>0</v>
      </c>
    </row>
    <row r="580" spans="2:7">
      <c r="B580" s="61" t="s">
        <v>212</v>
      </c>
      <c r="C580" s="97"/>
      <c r="D580" s="50"/>
      <c r="E580" s="112"/>
      <c r="F580" s="113" t="s">
        <v>242</v>
      </c>
      <c r="G580" s="114">
        <f>SUM(G579:G579)</f>
        <v>0</v>
      </c>
    </row>
    <row r="581" spans="2:7">
      <c r="B581" s="61">
        <v>192</v>
      </c>
      <c r="C581" s="289" t="str">
        <f>ORÇ!C286</f>
        <v>CORDOALHA DE AÇO GALV. A QUENTE 50 MM2 (3/8") C/SUP ORTE.DE FIXAÇÃO- 09.13.020</v>
      </c>
      <c r="D581" s="290"/>
      <c r="E581" s="290"/>
      <c r="F581" s="290"/>
      <c r="G581" s="291"/>
    </row>
    <row r="582" spans="2:7">
      <c r="B582" s="106" t="str">
        <f>ORÇ!B286</f>
        <v>09.13.040</v>
      </c>
      <c r="C582" s="97"/>
      <c r="D582" s="96" t="s">
        <v>25</v>
      </c>
      <c r="E582" s="125">
        <v>14</v>
      </c>
      <c r="F582" s="126"/>
      <c r="G582" s="127">
        <f>E582*F582</f>
        <v>0</v>
      </c>
    </row>
    <row r="583" spans="2:7">
      <c r="B583" s="61" t="s">
        <v>212</v>
      </c>
      <c r="C583" s="97"/>
      <c r="D583" s="50"/>
      <c r="E583" s="112"/>
      <c r="F583" s="113" t="s">
        <v>242</v>
      </c>
      <c r="G583" s="114">
        <f>SUM(G582:G582)</f>
        <v>0</v>
      </c>
    </row>
    <row r="584" spans="2:7">
      <c r="B584" s="61">
        <v>193</v>
      </c>
      <c r="C584" s="289" t="str">
        <f>ORÇ!C287</f>
        <v>CORDOALHA DE AÇO GALV. A QUENTE 80MM2 (7/16") SOB A TERRA -09.13.023</v>
      </c>
      <c r="D584" s="290"/>
      <c r="E584" s="290"/>
      <c r="F584" s="290"/>
      <c r="G584" s="291"/>
    </row>
    <row r="585" spans="2:7">
      <c r="B585" s="106" t="str">
        <f>ORÇ!B287</f>
        <v>09.13.025</v>
      </c>
      <c r="C585" s="97"/>
      <c r="D585" s="96" t="s">
        <v>25</v>
      </c>
      <c r="E585" s="125">
        <v>140</v>
      </c>
      <c r="F585" s="126"/>
      <c r="G585" s="127">
        <f>E585*F585</f>
        <v>0</v>
      </c>
    </row>
    <row r="586" spans="2:7">
      <c r="B586" s="61" t="s">
        <v>212</v>
      </c>
      <c r="C586" s="97"/>
      <c r="D586" s="50"/>
      <c r="E586" s="112"/>
      <c r="F586" s="113" t="s">
        <v>242</v>
      </c>
      <c r="G586" s="114">
        <f>SUM(G585:G585)</f>
        <v>0</v>
      </c>
    </row>
    <row r="587" spans="2:7">
      <c r="B587" s="61">
        <v>194</v>
      </c>
      <c r="C587" s="289" t="str">
        <f>ORÇ!C288</f>
        <v xml:space="preserve"> TERRA SIMPLES - 1 HASTE COM CAIXA DE INSPEÇÃO E TAMPA DE CONCRETO </v>
      </c>
      <c r="D587" s="290"/>
      <c r="E587" s="290"/>
      <c r="F587" s="290"/>
      <c r="G587" s="291"/>
    </row>
    <row r="588" spans="2:7">
      <c r="B588" s="106" t="str">
        <f>ORÇ!B288</f>
        <v>09.13.027</v>
      </c>
      <c r="C588" s="97"/>
      <c r="D588" s="96" t="s">
        <v>11</v>
      </c>
      <c r="E588" s="125">
        <v>10</v>
      </c>
      <c r="F588" s="126"/>
      <c r="G588" s="127">
        <f>E588*F588</f>
        <v>0</v>
      </c>
    </row>
    <row r="589" spans="2:7">
      <c r="B589" s="61" t="s">
        <v>212</v>
      </c>
      <c r="C589" s="97"/>
      <c r="D589" s="50"/>
      <c r="E589" s="112"/>
      <c r="F589" s="113" t="s">
        <v>242</v>
      </c>
      <c r="G589" s="114">
        <f>SUM(G588:G588)</f>
        <v>0</v>
      </c>
    </row>
    <row r="590" spans="2:7">
      <c r="B590" s="61">
        <v>195</v>
      </c>
      <c r="C590" s="289" t="str">
        <f>ORÇ!C289</f>
        <v>CONEXAO EXOTERMICA CABO/HASTE</v>
      </c>
      <c r="D590" s="290"/>
      <c r="E590" s="290"/>
      <c r="F590" s="290"/>
      <c r="G590" s="291"/>
    </row>
    <row r="591" spans="2:7">
      <c r="B591" s="106" t="str">
        <f>ORÇ!B289</f>
        <v>09.13.033</v>
      </c>
      <c r="C591" s="97"/>
      <c r="D591" s="96" t="s">
        <v>11</v>
      </c>
      <c r="E591" s="125">
        <v>10</v>
      </c>
      <c r="F591" s="126"/>
      <c r="G591" s="127">
        <f>E591*F591</f>
        <v>0</v>
      </c>
    </row>
    <row r="592" spans="2:7">
      <c r="B592" s="61" t="s">
        <v>212</v>
      </c>
      <c r="C592" s="97"/>
      <c r="D592" s="50"/>
      <c r="E592" s="112"/>
      <c r="F592" s="113" t="s">
        <v>242</v>
      </c>
      <c r="G592" s="114">
        <f>SUM(G591:G591)</f>
        <v>0</v>
      </c>
    </row>
    <row r="593" spans="2:7">
      <c r="B593" s="61">
        <v>196</v>
      </c>
      <c r="C593" s="289" t="str">
        <f>ORÇ!C290</f>
        <v>CONEXAO EXOTERMICA EM ESTRUTURA METALICA</v>
      </c>
      <c r="D593" s="290"/>
      <c r="E593" s="290"/>
      <c r="F593" s="290"/>
      <c r="G593" s="291"/>
    </row>
    <row r="594" spans="2:7">
      <c r="B594" s="106" t="str">
        <f>ORÇ!B290</f>
        <v>09.13.034</v>
      </c>
      <c r="C594" s="97"/>
      <c r="D594" s="96" t="s">
        <v>11</v>
      </c>
      <c r="E594" s="125">
        <v>28</v>
      </c>
      <c r="F594" s="126"/>
      <c r="G594" s="127">
        <f>E594*F594</f>
        <v>0</v>
      </c>
    </row>
    <row r="595" spans="2:7">
      <c r="B595" s="61" t="s">
        <v>212</v>
      </c>
      <c r="C595" s="97"/>
      <c r="D595" s="50"/>
      <c r="E595" s="112"/>
      <c r="F595" s="113" t="s">
        <v>242</v>
      </c>
      <c r="G595" s="114">
        <f>SUM(G594:G594)</f>
        <v>0</v>
      </c>
    </row>
    <row r="596" spans="2:7">
      <c r="B596" s="61">
        <v>197</v>
      </c>
      <c r="C596" s="289" t="str">
        <f>ORÇ!C294</f>
        <v>IMPERM C/ EMULSAO ACRILICA ESTRUT C/ VEU DE POLIESTER-6</v>
      </c>
      <c r="D596" s="290"/>
      <c r="E596" s="290"/>
      <c r="F596" s="290"/>
      <c r="G596" s="291"/>
    </row>
    <row r="597" spans="2:7">
      <c r="B597" s="106" t="str">
        <f>ORÇ!B294</f>
        <v>11.02.026</v>
      </c>
      <c r="C597" s="97"/>
      <c r="D597" s="96" t="s">
        <v>17</v>
      </c>
      <c r="E597" s="125">
        <v>150.47999999999999</v>
      </c>
      <c r="F597" s="126"/>
      <c r="G597" s="127">
        <f>E597*F597</f>
        <v>0</v>
      </c>
    </row>
    <row r="598" spans="2:7">
      <c r="B598" s="61" t="s">
        <v>212</v>
      </c>
      <c r="C598" s="97"/>
      <c r="D598" s="50"/>
      <c r="E598" s="112"/>
      <c r="F598" s="113" t="s">
        <v>242</v>
      </c>
      <c r="G598" s="114">
        <f>SUM(G597:G597)</f>
        <v>0</v>
      </c>
    </row>
    <row r="599" spans="2:7">
      <c r="B599" s="61">
        <v>198</v>
      </c>
      <c r="C599" s="289" t="str">
        <f>ORÇ!C297</f>
        <v>JUNTAS DE DILATACAO/MASTIQUE ELASTICO OU POLIURETANO</v>
      </c>
      <c r="D599" s="290"/>
      <c r="E599" s="290"/>
      <c r="F599" s="290"/>
      <c r="G599" s="291"/>
    </row>
    <row r="600" spans="2:7">
      <c r="B600" s="106" t="str">
        <f>ORÇ!B297</f>
        <v>11.04.004</v>
      </c>
      <c r="C600" s="97"/>
      <c r="D600" s="96" t="s">
        <v>113</v>
      </c>
      <c r="E600" s="125">
        <v>35720</v>
      </c>
      <c r="F600" s="126"/>
      <c r="G600" s="127">
        <f>E600*F600</f>
        <v>0</v>
      </c>
    </row>
    <row r="601" spans="2:7">
      <c r="B601" s="61" t="s">
        <v>212</v>
      </c>
      <c r="C601" s="97"/>
      <c r="D601" s="50"/>
      <c r="E601" s="112"/>
      <c r="F601" s="113" t="s">
        <v>242</v>
      </c>
      <c r="G601" s="114">
        <f>SUM(G600:G600)</f>
        <v>0</v>
      </c>
    </row>
    <row r="602" spans="2:7">
      <c r="B602" s="61">
        <v>199</v>
      </c>
      <c r="C602" s="289" t="str">
        <f>ORÇ!C298</f>
        <v>JUNTA ELASTICA ESTRUTURAL NEOPRENE (REF 2027M)</v>
      </c>
      <c r="D602" s="290"/>
      <c r="E602" s="290"/>
      <c r="F602" s="290"/>
      <c r="G602" s="291"/>
    </row>
    <row r="603" spans="2:7">
      <c r="B603" s="106" t="str">
        <f>ORÇ!B298</f>
        <v>11.04.022</v>
      </c>
      <c r="C603" s="97"/>
      <c r="D603" s="96" t="s">
        <v>25</v>
      </c>
      <c r="E603" s="125">
        <v>61.2</v>
      </c>
      <c r="F603" s="126"/>
      <c r="G603" s="127">
        <f>E603*F603</f>
        <v>0</v>
      </c>
    </row>
    <row r="604" spans="2:7">
      <c r="B604" s="61" t="s">
        <v>212</v>
      </c>
      <c r="C604" s="97"/>
      <c r="D604" s="50"/>
      <c r="E604" s="112"/>
      <c r="F604" s="113" t="s">
        <v>242</v>
      </c>
      <c r="G604" s="114">
        <f>SUM(G603:G603)</f>
        <v>0</v>
      </c>
    </row>
    <row r="605" spans="2:7">
      <c r="B605" s="61">
        <v>200</v>
      </c>
      <c r="C605" s="289" t="str">
        <f>ORÇ!C301</f>
        <v>CHAPISCO   alterado -12.02.001</v>
      </c>
      <c r="D605" s="290"/>
      <c r="E605" s="290"/>
      <c r="F605" s="290"/>
      <c r="G605" s="291"/>
    </row>
    <row r="606" spans="2:7">
      <c r="B606" s="106" t="str">
        <f>ORÇ!B301</f>
        <v>12.01.001</v>
      </c>
      <c r="C606" s="97"/>
      <c r="D606" s="96" t="s">
        <v>17</v>
      </c>
      <c r="E606" s="125">
        <v>281.49</v>
      </c>
      <c r="F606" s="126"/>
      <c r="G606" s="127">
        <f>E606*F606</f>
        <v>0</v>
      </c>
    </row>
    <row r="607" spans="2:7">
      <c r="B607" s="61" t="s">
        <v>212</v>
      </c>
      <c r="C607" s="97"/>
      <c r="D607" s="50"/>
      <c r="E607" s="112"/>
      <c r="F607" s="113" t="s">
        <v>242</v>
      </c>
      <c r="G607" s="114">
        <f>SUM(G606:G606)</f>
        <v>0</v>
      </c>
    </row>
    <row r="608" spans="2:7">
      <c r="B608" s="61">
        <v>201</v>
      </c>
      <c r="C608" s="289" t="str">
        <f>ORÇ!C302</f>
        <v>EMBOCO</v>
      </c>
      <c r="D608" s="290"/>
      <c r="E608" s="290"/>
      <c r="F608" s="290"/>
      <c r="G608" s="291"/>
    </row>
    <row r="609" spans="2:7">
      <c r="B609" s="106" t="str">
        <f>ORÇ!B302</f>
        <v>12.02.005</v>
      </c>
      <c r="C609" s="97"/>
      <c r="D609" s="96" t="s">
        <v>17</v>
      </c>
      <c r="E609" s="125">
        <v>281.49</v>
      </c>
      <c r="F609" s="126"/>
      <c r="G609" s="127">
        <f>E609*F609</f>
        <v>0</v>
      </c>
    </row>
    <row r="610" spans="2:7">
      <c r="B610" s="61" t="s">
        <v>212</v>
      </c>
      <c r="C610" s="97"/>
      <c r="D610" s="50"/>
      <c r="E610" s="112"/>
      <c r="F610" s="113" t="s">
        <v>242</v>
      </c>
      <c r="G610" s="114">
        <f>SUM(G609:G609)</f>
        <v>0</v>
      </c>
    </row>
    <row r="611" spans="2:7">
      <c r="B611" s="61">
        <v>202</v>
      </c>
      <c r="C611" s="289" t="str">
        <f>ORÇ!C303</f>
        <v>REVESTIMENTO COM GESSO</v>
      </c>
      <c r="D611" s="290"/>
      <c r="E611" s="290"/>
      <c r="F611" s="290"/>
      <c r="G611" s="291"/>
    </row>
    <row r="612" spans="2:7">
      <c r="B612" s="106" t="str">
        <f>ORÇ!B303</f>
        <v>12.02.009</v>
      </c>
      <c r="C612" s="97"/>
      <c r="D612" s="96" t="s">
        <v>17</v>
      </c>
      <c r="E612" s="125">
        <v>1834.57</v>
      </c>
      <c r="F612" s="126"/>
      <c r="G612" s="127">
        <f>E612*F612</f>
        <v>0</v>
      </c>
    </row>
    <row r="613" spans="2:7">
      <c r="B613" s="61" t="s">
        <v>212</v>
      </c>
      <c r="C613" s="97"/>
      <c r="D613" s="50"/>
      <c r="E613" s="112"/>
      <c r="F613" s="113" t="s">
        <v>242</v>
      </c>
      <c r="G613" s="114">
        <f>SUM(G612:G612)</f>
        <v>0</v>
      </c>
    </row>
    <row r="614" spans="2:7">
      <c r="B614" s="61">
        <v>203</v>
      </c>
      <c r="C614" s="289" t="str">
        <f>ORÇ!C304</f>
        <v>REVESTIMENTO COM AZULEJOS LISOS, BRANCO BRILHANTE - alterada - 12.02.037</v>
      </c>
      <c r="D614" s="290"/>
      <c r="E614" s="290"/>
      <c r="F614" s="290"/>
      <c r="G614" s="291"/>
    </row>
    <row r="615" spans="2:7">
      <c r="B615" s="106" t="str">
        <f>ORÇ!B304</f>
        <v>12.02.036</v>
      </c>
      <c r="C615" s="97"/>
      <c r="D615" s="96" t="s">
        <v>17</v>
      </c>
      <c r="E615" s="125">
        <v>281.49</v>
      </c>
      <c r="F615" s="126"/>
      <c r="G615" s="127">
        <f>E615*F615</f>
        <v>0</v>
      </c>
    </row>
    <row r="616" spans="2:7">
      <c r="B616" s="61" t="s">
        <v>212</v>
      </c>
      <c r="C616" s="97"/>
      <c r="D616" s="50"/>
      <c r="E616" s="112"/>
      <c r="F616" s="113" t="s">
        <v>242</v>
      </c>
      <c r="G616" s="114">
        <f>SUM(G615:G615)</f>
        <v>0</v>
      </c>
    </row>
    <row r="617" spans="2:7">
      <c r="B617" s="61">
        <v>204</v>
      </c>
      <c r="C617" s="289" t="str">
        <f>ORÇ!C305</f>
        <v>PERFIL SEXTAVADO EM ALUMINIO PARA AZULEJO- alterda 12.02.038</v>
      </c>
      <c r="D617" s="290"/>
      <c r="E617" s="290"/>
      <c r="F617" s="290"/>
      <c r="G617" s="291"/>
    </row>
    <row r="618" spans="2:7">
      <c r="B618" s="106" t="str">
        <f>ORÇ!B305</f>
        <v>12.02.043</v>
      </c>
      <c r="C618" s="97"/>
      <c r="D618" s="96" t="s">
        <v>25</v>
      </c>
      <c r="E618" s="125">
        <v>4.2</v>
      </c>
      <c r="F618" s="126"/>
      <c r="G618" s="127">
        <f>E618*F618</f>
        <v>0</v>
      </c>
    </row>
    <row r="619" spans="2:7">
      <c r="B619" s="61" t="s">
        <v>212</v>
      </c>
      <c r="C619" s="97"/>
      <c r="D619" s="50"/>
      <c r="E619" s="112"/>
      <c r="F619" s="113" t="s">
        <v>242</v>
      </c>
      <c r="G619" s="114">
        <f>SUM(G618:G618)</f>
        <v>0</v>
      </c>
    </row>
    <row r="620" spans="2:7">
      <c r="B620" s="61">
        <v>205</v>
      </c>
      <c r="C620" s="289" t="str">
        <f>ORÇ!C308</f>
        <v>CHAPISCO  - alterada 12.04.001</v>
      </c>
      <c r="D620" s="290"/>
      <c r="E620" s="290"/>
      <c r="F620" s="290"/>
      <c r="G620" s="291"/>
    </row>
    <row r="621" spans="2:7">
      <c r="B621" s="106" t="str">
        <f>ORÇ!B308</f>
        <v>12.04.004</v>
      </c>
      <c r="C621" s="97"/>
      <c r="D621" s="96" t="s">
        <v>17</v>
      </c>
      <c r="E621" s="125">
        <v>61.34</v>
      </c>
      <c r="F621" s="126"/>
      <c r="G621" s="127">
        <f>E621*F621</f>
        <v>0</v>
      </c>
    </row>
    <row r="622" spans="2:7">
      <c r="B622" s="61" t="s">
        <v>212</v>
      </c>
      <c r="C622" s="97"/>
      <c r="D622" s="50"/>
      <c r="E622" s="112"/>
      <c r="F622" s="113" t="s">
        <v>242</v>
      </c>
      <c r="G622" s="114">
        <f>SUM(G621:G621)</f>
        <v>0</v>
      </c>
    </row>
    <row r="623" spans="2:7">
      <c r="B623" s="61">
        <v>206</v>
      </c>
      <c r="C623" s="289" t="str">
        <f>ORÇ!C309</f>
        <v xml:space="preserve">EMBOCO </v>
      </c>
      <c r="D623" s="290"/>
      <c r="E623" s="290"/>
      <c r="F623" s="290"/>
      <c r="G623" s="291"/>
    </row>
    <row r="624" spans="2:7">
      <c r="B624" s="106" t="str">
        <f>ORÇ!B309</f>
        <v>12.04.005</v>
      </c>
      <c r="C624" s="97"/>
      <c r="D624" s="96" t="s">
        <v>17</v>
      </c>
      <c r="E624" s="125">
        <v>61.34</v>
      </c>
      <c r="F624" s="126"/>
      <c r="G624" s="127">
        <f>E624*F624</f>
        <v>0</v>
      </c>
    </row>
    <row r="625" spans="2:7">
      <c r="B625" s="61" t="s">
        <v>212</v>
      </c>
      <c r="C625" s="97"/>
      <c r="D625" s="50"/>
      <c r="E625" s="112"/>
      <c r="F625" s="113" t="s">
        <v>242</v>
      </c>
      <c r="G625" s="114">
        <f>SUM(G624:G624)</f>
        <v>0</v>
      </c>
    </row>
    <row r="626" spans="2:7">
      <c r="B626" s="61">
        <v>207</v>
      </c>
      <c r="C626" s="289" t="str">
        <f>ORÇ!C310</f>
        <v>REBOCO</v>
      </c>
      <c r="D626" s="290"/>
      <c r="E626" s="290"/>
      <c r="F626" s="290"/>
      <c r="G626" s="291"/>
    </row>
    <row r="627" spans="2:7">
      <c r="B627" s="106" t="str">
        <f>ORÇ!B310</f>
        <v>12.04.007</v>
      </c>
      <c r="C627" s="97"/>
      <c r="D627" s="96" t="s">
        <v>17</v>
      </c>
      <c r="E627" s="125">
        <v>61.34</v>
      </c>
      <c r="F627" s="126"/>
      <c r="G627" s="127">
        <f>E627*F627</f>
        <v>0</v>
      </c>
    </row>
    <row r="628" spans="2:7">
      <c r="B628" s="61" t="s">
        <v>212</v>
      </c>
      <c r="C628" s="97"/>
      <c r="D628" s="50"/>
      <c r="E628" s="112"/>
      <c r="F628" s="113" t="s">
        <v>242</v>
      </c>
      <c r="G628" s="114">
        <f>SUM(G627:G627)</f>
        <v>0</v>
      </c>
    </row>
    <row r="629" spans="2:7">
      <c r="B629" s="61">
        <v>208</v>
      </c>
      <c r="C629" s="289" t="str">
        <f>ORÇ!C315</f>
        <v>CIMENTADO DESEMPENADO ALISADO E=3,50CM INCL ARG REG</v>
      </c>
      <c r="D629" s="290"/>
      <c r="E629" s="290"/>
      <c r="F629" s="290"/>
      <c r="G629" s="291"/>
    </row>
    <row r="630" spans="2:7">
      <c r="B630" s="106" t="str">
        <f>ORÇ!B315</f>
        <v>13.02.005</v>
      </c>
      <c r="C630" s="97"/>
      <c r="D630" s="96" t="s">
        <v>17</v>
      </c>
      <c r="E630" s="125">
        <v>7.77</v>
      </c>
      <c r="F630" s="126"/>
      <c r="G630" s="127">
        <f>E630*F630</f>
        <v>0</v>
      </c>
    </row>
    <row r="631" spans="2:7">
      <c r="B631" s="61" t="s">
        <v>212</v>
      </c>
      <c r="C631" s="97"/>
      <c r="D631" s="50"/>
      <c r="E631" s="112"/>
      <c r="F631" s="113" t="s">
        <v>242</v>
      </c>
      <c r="G631" s="114">
        <f>SUM(G630:G630)</f>
        <v>0</v>
      </c>
    </row>
    <row r="632" spans="2:7">
      <c r="B632" s="61">
        <v>209</v>
      </c>
      <c r="C632" s="289" t="str">
        <f>ORÇ!C316</f>
        <v>LADRILHO HIDRAULICO 25X25 E=2CM - PISO TATIL DE ALERTA</v>
      </c>
      <c r="D632" s="290"/>
      <c r="E632" s="290"/>
      <c r="F632" s="290"/>
      <c r="G632" s="291"/>
    </row>
    <row r="633" spans="2:7">
      <c r="B633" s="106" t="str">
        <f>ORÇ!B316</f>
        <v>13.02.019</v>
      </c>
      <c r="C633" s="97"/>
      <c r="D633" s="96" t="s">
        <v>17</v>
      </c>
      <c r="E633" s="125">
        <v>8.76</v>
      </c>
      <c r="F633" s="126"/>
      <c r="G633" s="127">
        <f>E633*F633</f>
        <v>0</v>
      </c>
    </row>
    <row r="634" spans="2:7">
      <c r="B634" s="61" t="s">
        <v>212</v>
      </c>
      <c r="C634" s="97"/>
      <c r="D634" s="50"/>
      <c r="E634" s="112"/>
      <c r="F634" s="113" t="s">
        <v>242</v>
      </c>
      <c r="G634" s="114">
        <f>SUM(G633:G633)</f>
        <v>0</v>
      </c>
    </row>
    <row r="635" spans="2:7">
      <c r="B635" s="61">
        <v>210</v>
      </c>
      <c r="C635" s="289" t="str">
        <f>ORÇ!C317</f>
        <v>CERAMICA ESMALTADA ANTIDERRAPANTE 30X30CM A 45X45CM PEI- alterda - 13.02.026</v>
      </c>
      <c r="D635" s="290"/>
      <c r="E635" s="290"/>
      <c r="F635" s="290"/>
      <c r="G635" s="291"/>
    </row>
    <row r="636" spans="2:7">
      <c r="B636" s="106" t="str">
        <f>ORÇ!B317</f>
        <v>13.02.100</v>
      </c>
      <c r="C636" s="97"/>
      <c r="D636" s="96" t="s">
        <v>17</v>
      </c>
      <c r="E636" s="125">
        <v>99.52</v>
      </c>
      <c r="F636" s="126"/>
      <c r="G636" s="127">
        <f>E636*F636</f>
        <v>0</v>
      </c>
    </row>
    <row r="637" spans="2:7">
      <c r="B637" s="61" t="s">
        <v>212</v>
      </c>
      <c r="C637" s="97"/>
      <c r="D637" s="50"/>
      <c r="E637" s="112"/>
      <c r="F637" s="113" t="s">
        <v>242</v>
      </c>
      <c r="G637" s="114">
        <f>SUM(G636:G636)</f>
        <v>0</v>
      </c>
    </row>
    <row r="638" spans="2:7">
      <c r="B638" s="61">
        <v>211</v>
      </c>
      <c r="C638" s="289" t="str">
        <f>ORÇ!C318</f>
        <v>FAIXA ANTIDERRAPANTE A BASE DE RES.E AREIA QUARTZOSA</v>
      </c>
      <c r="D638" s="290"/>
      <c r="E638" s="290"/>
      <c r="F638" s="290"/>
      <c r="G638" s="291"/>
    </row>
    <row r="639" spans="2:7">
      <c r="B639" s="106" t="str">
        <f>ORÇ!B318</f>
        <v>13.02.032</v>
      </c>
      <c r="C639" s="97"/>
      <c r="D639" s="96" t="s">
        <v>25</v>
      </c>
      <c r="E639" s="125">
        <v>301.5</v>
      </c>
      <c r="F639" s="126"/>
      <c r="G639" s="127">
        <f>E639*F639</f>
        <v>0</v>
      </c>
    </row>
    <row r="640" spans="2:7">
      <c r="B640" s="61" t="s">
        <v>212</v>
      </c>
      <c r="C640" s="97"/>
      <c r="D640" s="50"/>
      <c r="E640" s="112"/>
      <c r="F640" s="113" t="s">
        <v>242</v>
      </c>
      <c r="G640" s="114">
        <f>SUM(G639:G639)</f>
        <v>0</v>
      </c>
    </row>
    <row r="641" spans="2:7">
      <c r="B641" s="61">
        <v>212</v>
      </c>
      <c r="C641" s="289" t="str">
        <f>ORÇ!C321</f>
        <v>DEMOLIÇAO PISO GRANILITE, LADRILHO HIDRAULICO, CERAMICO, CACOS, INCLUSIVE BASE</v>
      </c>
      <c r="D641" s="290"/>
      <c r="E641" s="290"/>
      <c r="F641" s="290"/>
      <c r="G641" s="291"/>
    </row>
    <row r="642" spans="2:7">
      <c r="B642" s="106" t="str">
        <f>ORÇ!B321</f>
        <v>13.50.002</v>
      </c>
      <c r="C642" s="97"/>
      <c r="D642" s="96" t="s">
        <v>17</v>
      </c>
      <c r="E642" s="125">
        <v>1742.87</v>
      </c>
      <c r="F642" s="126"/>
      <c r="G642" s="127">
        <f>E642*F642</f>
        <v>0</v>
      </c>
    </row>
    <row r="643" spans="2:7">
      <c r="B643" s="61" t="s">
        <v>212</v>
      </c>
      <c r="C643" s="97"/>
      <c r="D643" s="50"/>
      <c r="E643" s="112"/>
      <c r="F643" s="113" t="s">
        <v>242</v>
      </c>
      <c r="G643" s="114">
        <f>SUM(G642:G642)</f>
        <v>0</v>
      </c>
    </row>
    <row r="644" spans="2:7">
      <c r="B644" s="61">
        <v>213</v>
      </c>
      <c r="C644" s="289" t="str">
        <f>ORÇ!C322</f>
        <v>RETIRADA DE RODAPÉS DE CERAM LADR-HIDR GRANITO OU MÁRMORE 966,50*0,07*0,01=0,68M3</v>
      </c>
      <c r="D644" s="290"/>
      <c r="E644" s="290"/>
      <c r="F644" s="290"/>
      <c r="G644" s="291"/>
    </row>
    <row r="645" spans="2:7">
      <c r="B645" s="106" t="str">
        <f>ORÇ!B322</f>
        <v>13.60.011</v>
      </c>
      <c r="C645" s="97"/>
      <c r="D645" s="96" t="s">
        <v>25</v>
      </c>
      <c r="E645" s="125">
        <v>966.5</v>
      </c>
      <c r="F645" s="126"/>
      <c r="G645" s="127">
        <f>E645*F645</f>
        <v>0</v>
      </c>
    </row>
    <row r="646" spans="2:7">
      <c r="B646" s="61" t="s">
        <v>212</v>
      </c>
      <c r="C646" s="97"/>
      <c r="D646" s="50"/>
      <c r="E646" s="112"/>
      <c r="F646" s="113" t="s">
        <v>242</v>
      </c>
      <c r="G646" s="114">
        <f>SUM(G645:G645)</f>
        <v>0</v>
      </c>
    </row>
    <row r="647" spans="2:7">
      <c r="B647" s="61">
        <v>214</v>
      </c>
      <c r="C647" s="289" t="str">
        <f>ORÇ!C323</f>
        <v>DEMOLIÇÃO DE REVEST DE AZULEJOS, PASTILHAS E LADRILHOS INCL ARG ASSENTAMENTO</v>
      </c>
      <c r="D647" s="290"/>
      <c r="E647" s="290"/>
      <c r="F647" s="290"/>
      <c r="G647" s="291"/>
    </row>
    <row r="648" spans="2:7">
      <c r="B648" s="106" t="str">
        <f>ORÇ!B323</f>
        <v>12.50.002</v>
      </c>
      <c r="C648" s="97"/>
      <c r="D648" s="96" t="s">
        <v>17</v>
      </c>
      <c r="E648" s="125">
        <v>281.49</v>
      </c>
      <c r="F648" s="126"/>
      <c r="G648" s="127">
        <f>E648*F648</f>
        <v>0</v>
      </c>
    </row>
    <row r="649" spans="2:7">
      <c r="B649" s="61" t="s">
        <v>212</v>
      </c>
      <c r="C649" s="97"/>
      <c r="D649" s="50"/>
      <c r="E649" s="112"/>
      <c r="F649" s="113" t="s">
        <v>242</v>
      </c>
      <c r="G649" s="114">
        <f>SUM(G648:G648)</f>
        <v>0</v>
      </c>
    </row>
    <row r="650" spans="2:7">
      <c r="B650" s="61">
        <v>215</v>
      </c>
      <c r="C650" s="289" t="str">
        <f>ORÇ!C324</f>
        <v>CARGA MANUAL E REMOÇÃO DE ENTULHO, INCL. TRANSPORTE ATÉ 1 KM</v>
      </c>
      <c r="D650" s="290"/>
      <c r="E650" s="290"/>
      <c r="F650" s="290"/>
      <c r="G650" s="291"/>
    </row>
    <row r="651" spans="2:7">
      <c r="B651" s="106">
        <f>ORÇ!B324</f>
        <v>10106</v>
      </c>
      <c r="C651" s="97"/>
      <c r="D651" s="96" t="s">
        <v>135</v>
      </c>
      <c r="E651" s="125">
        <v>27.2</v>
      </c>
      <c r="F651" s="126"/>
      <c r="G651" s="127">
        <f>E651*F651</f>
        <v>0</v>
      </c>
    </row>
    <row r="652" spans="2:7">
      <c r="B652" s="61" t="s">
        <v>136</v>
      </c>
      <c r="C652" s="97"/>
      <c r="D652" s="50"/>
      <c r="E652" s="112"/>
      <c r="F652" s="113" t="s">
        <v>242</v>
      </c>
      <c r="G652" s="114">
        <f>SUM(G651:G651)</f>
        <v>0</v>
      </c>
    </row>
    <row r="653" spans="2:7">
      <c r="B653" s="61">
        <v>216</v>
      </c>
      <c r="C653" s="289" t="str">
        <f>ORÇ!C326</f>
        <v>TRANSPORTE DE ENTULHO POR CAMINHÃO BASCULANTE, A PARTIR DE 1KM</v>
      </c>
      <c r="D653" s="290"/>
      <c r="E653" s="290"/>
      <c r="F653" s="290"/>
      <c r="G653" s="291"/>
    </row>
    <row r="654" spans="2:7">
      <c r="B654" s="106">
        <f>ORÇ!B326</f>
        <v>10110</v>
      </c>
      <c r="C654" s="97"/>
      <c r="D654" s="96" t="s">
        <v>243</v>
      </c>
      <c r="E654" s="125">
        <v>544</v>
      </c>
      <c r="F654" s="126"/>
      <c r="G654" s="127">
        <f>E654*F654</f>
        <v>0</v>
      </c>
    </row>
    <row r="655" spans="2:7">
      <c r="B655" s="339" t="s">
        <v>136</v>
      </c>
      <c r="C655" s="340"/>
      <c r="D655" s="341"/>
      <c r="E655" s="342"/>
      <c r="F655" s="343" t="s">
        <v>242</v>
      </c>
      <c r="G655" s="344">
        <f>SUM(G654:G654)</f>
        <v>0</v>
      </c>
    </row>
    <row r="656" spans="2:7">
      <c r="B656" s="339">
        <v>217</v>
      </c>
      <c r="C656" s="345" t="str">
        <f>ORÇ!C328</f>
        <v>GRANILITE CINZA / CIM. COMUM 8MM C/ POLIMENTO</v>
      </c>
      <c r="D656" s="346"/>
      <c r="E656" s="346"/>
      <c r="F656" s="346"/>
      <c r="G656" s="347"/>
    </row>
    <row r="657" spans="2:7">
      <c r="B657" s="348" t="str">
        <f>ORÇ!B328</f>
        <v>13.02.034</v>
      </c>
      <c r="C657" s="340"/>
      <c r="D657" s="349" t="s">
        <v>17</v>
      </c>
      <c r="E657" s="350">
        <v>1742.87</v>
      </c>
      <c r="F657" s="351"/>
      <c r="G657" s="352">
        <f>E657*F657</f>
        <v>0</v>
      </c>
    </row>
    <row r="658" spans="2:7">
      <c r="B658" s="339" t="s">
        <v>212</v>
      </c>
      <c r="C658" s="340"/>
      <c r="D658" s="341"/>
      <c r="E658" s="342"/>
      <c r="F658" s="343" t="s">
        <v>242</v>
      </c>
      <c r="G658" s="344">
        <f>SUM(G657:G657)</f>
        <v>0</v>
      </c>
    </row>
    <row r="659" spans="2:7">
      <c r="B659" s="339">
        <v>218</v>
      </c>
      <c r="C659" s="345" t="str">
        <f>ORÇ!C329</f>
        <v>TRATAMENTO SELADOR PARA GRANILITE - BASE AGUA</v>
      </c>
      <c r="D659" s="346"/>
      <c r="E659" s="346"/>
      <c r="F659" s="346"/>
      <c r="G659" s="347"/>
    </row>
    <row r="660" spans="2:7">
      <c r="B660" s="348" t="str">
        <f>ORÇ!B329</f>
        <v>13.02.052</v>
      </c>
      <c r="C660" s="340"/>
      <c r="D660" s="349" t="s">
        <v>17</v>
      </c>
      <c r="E660" s="350">
        <v>1949.41</v>
      </c>
      <c r="F660" s="351"/>
      <c r="G660" s="352">
        <f>E660*F660</f>
        <v>0</v>
      </c>
    </row>
    <row r="661" spans="2:7">
      <c r="B661" s="339" t="s">
        <v>212</v>
      </c>
      <c r="C661" s="340"/>
      <c r="D661" s="341"/>
      <c r="E661" s="342"/>
      <c r="F661" s="343" t="s">
        <v>242</v>
      </c>
      <c r="G661" s="344">
        <f>SUM(G660:G660)</f>
        <v>0</v>
      </c>
    </row>
    <row r="662" spans="2:7">
      <c r="B662" s="61">
        <v>219</v>
      </c>
      <c r="C662" s="289" t="str">
        <f>ORÇ!C332</f>
        <v>DEGRAUS DE GRANILITE MOLDADOS NO LOCAL</v>
      </c>
      <c r="D662" s="290"/>
      <c r="E662" s="290"/>
      <c r="F662" s="290"/>
      <c r="G662" s="291"/>
    </row>
    <row r="663" spans="2:7">
      <c r="B663" s="106" t="str">
        <f>ORÇ!B332</f>
        <v>13.04.026</v>
      </c>
      <c r="C663" s="97"/>
      <c r="D663" s="96" t="s">
        <v>25</v>
      </c>
      <c r="E663" s="125">
        <v>301.5</v>
      </c>
      <c r="F663" s="126"/>
      <c r="G663" s="127">
        <f>E663*F663</f>
        <v>0</v>
      </c>
    </row>
    <row r="664" spans="2:7">
      <c r="B664" s="61" t="s">
        <v>212</v>
      </c>
      <c r="C664" s="97"/>
      <c r="D664" s="50"/>
      <c r="E664" s="112"/>
      <c r="F664" s="113" t="s">
        <v>242</v>
      </c>
      <c r="G664" s="114">
        <f>SUM(G663:G663)</f>
        <v>0</v>
      </c>
    </row>
    <row r="665" spans="2:7">
      <c r="B665" s="61">
        <v>220</v>
      </c>
      <c r="C665" s="289">
        <v>0</v>
      </c>
      <c r="D665" s="290"/>
      <c r="E665" s="290"/>
      <c r="F665" s="290"/>
      <c r="G665" s="291"/>
    </row>
    <row r="666" spans="2:7">
      <c r="B666" s="106" t="str">
        <f>ORÇ!B335</f>
        <v>13.05.006</v>
      </c>
      <c r="C666" s="97"/>
      <c r="D666" s="96" t="s">
        <v>25</v>
      </c>
      <c r="E666" s="125">
        <v>10.7</v>
      </c>
      <c r="F666" s="126"/>
      <c r="G666" s="127">
        <f>E666*F666</f>
        <v>0</v>
      </c>
    </row>
    <row r="667" spans="2:7">
      <c r="B667" s="61" t="s">
        <v>212</v>
      </c>
      <c r="C667" s="97"/>
      <c r="D667" s="50"/>
      <c r="E667" s="112"/>
      <c r="F667" s="113" t="s">
        <v>242</v>
      </c>
      <c r="G667" s="114">
        <f>SUM(G666:G666)</f>
        <v>0</v>
      </c>
    </row>
    <row r="668" spans="2:7">
      <c r="B668" s="61">
        <v>221</v>
      </c>
      <c r="C668" s="289" t="str">
        <f>ORÇ!C336</f>
        <v>RODAPE DE GRANILITE SIMPLES DE 7-CM- alterada -13.05.021</v>
      </c>
      <c r="D668" s="290"/>
      <c r="E668" s="290"/>
      <c r="F668" s="290"/>
      <c r="G668" s="291"/>
    </row>
    <row r="669" spans="2:7">
      <c r="B669" s="106" t="str">
        <f>ORÇ!B336</f>
        <v>13.05.026</v>
      </c>
      <c r="C669" s="97"/>
      <c r="D669" s="96" t="s">
        <v>25</v>
      </c>
      <c r="E669" s="125">
        <v>955.8</v>
      </c>
      <c r="F669" s="126"/>
      <c r="G669" s="127">
        <f>E669*F669</f>
        <v>0</v>
      </c>
    </row>
    <row r="670" spans="2:7">
      <c r="B670" s="61" t="s">
        <v>212</v>
      </c>
      <c r="C670" s="97"/>
      <c r="D670" s="50"/>
      <c r="E670" s="112"/>
      <c r="F670" s="113" t="s">
        <v>242</v>
      </c>
      <c r="G670" s="114">
        <f>SUM(G669:G669)</f>
        <v>0</v>
      </c>
    </row>
    <row r="671" spans="2:7">
      <c r="B671" s="61">
        <v>222</v>
      </c>
      <c r="C671" s="289" t="str">
        <f>ORÇ!C337</f>
        <v>RODAPE DE GRANILITE PARA ESCADA DE 7-CM</v>
      </c>
      <c r="D671" s="290"/>
      <c r="E671" s="290"/>
      <c r="F671" s="290"/>
      <c r="G671" s="291"/>
    </row>
    <row r="672" spans="2:7">
      <c r="B672" s="106" t="str">
        <f>ORÇ!B337</f>
        <v>13.05.025</v>
      </c>
      <c r="C672" s="97"/>
      <c r="D672" s="96" t="s">
        <v>25</v>
      </c>
      <c r="E672" s="125">
        <v>56.4</v>
      </c>
      <c r="F672" s="126"/>
      <c r="G672" s="127">
        <f>E672*F672</f>
        <v>0</v>
      </c>
    </row>
    <row r="673" spans="2:7">
      <c r="B673" s="61" t="s">
        <v>212</v>
      </c>
      <c r="C673" s="97"/>
      <c r="D673" s="50"/>
      <c r="E673" s="112"/>
      <c r="F673" s="113" t="s">
        <v>242</v>
      </c>
      <c r="G673" s="114">
        <f>SUM(G672:G672)</f>
        <v>0</v>
      </c>
    </row>
    <row r="674" spans="2:7">
      <c r="B674" s="61">
        <v>223</v>
      </c>
      <c r="C674" s="289" t="str">
        <f>ORÇ!C338</f>
        <v>RODAPE CERAMICA ANTIDERRAPANTE ALT.7CM (MONOQUEIMA) USO EXCL.PADRAO-alterada 13.05.078</v>
      </c>
      <c r="D674" s="290"/>
      <c r="E674" s="290"/>
      <c r="F674" s="290"/>
      <c r="G674" s="291"/>
    </row>
    <row r="675" spans="2:7">
      <c r="B675" s="106" t="str">
        <f>ORÇ!B338</f>
        <v>13.05.100</v>
      </c>
      <c r="C675" s="97"/>
      <c r="D675" s="96" t="s">
        <v>25</v>
      </c>
      <c r="E675" s="125">
        <v>100.6</v>
      </c>
      <c r="F675" s="126"/>
      <c r="G675" s="127">
        <f>E675*F675</f>
        <v>0</v>
      </c>
    </row>
    <row r="676" spans="2:7">
      <c r="B676" s="61" t="s">
        <v>212</v>
      </c>
      <c r="C676" s="97"/>
      <c r="D676" s="50"/>
      <c r="E676" s="112"/>
      <c r="F676" s="113" t="s">
        <v>242</v>
      </c>
      <c r="G676" s="114">
        <f>SUM(G675:G675)</f>
        <v>0</v>
      </c>
    </row>
    <row r="677" spans="2:7">
      <c r="B677" s="61">
        <v>224</v>
      </c>
      <c r="C677" s="289" t="str">
        <f>ORÇ!C341</f>
        <v>SO-16 SOLEIRA RAMPADA DESNIVEL ATE 2CM (GRANILITE / ALVENARIA 15,5CM)</v>
      </c>
      <c r="D677" s="290"/>
      <c r="E677" s="290"/>
      <c r="F677" s="290"/>
      <c r="G677" s="291"/>
    </row>
    <row r="678" spans="2:7">
      <c r="B678" s="106" t="str">
        <f>ORÇ!B341</f>
        <v>13.06.076</v>
      </c>
      <c r="C678" s="97"/>
      <c r="D678" s="96" t="s">
        <v>25</v>
      </c>
      <c r="E678" s="125">
        <v>29.4</v>
      </c>
      <c r="F678" s="126"/>
      <c r="G678" s="127">
        <f>E678*F678</f>
        <v>0</v>
      </c>
    </row>
    <row r="679" spans="2:7">
      <c r="B679" s="61" t="s">
        <v>212</v>
      </c>
      <c r="C679" s="97"/>
      <c r="D679" s="50"/>
      <c r="E679" s="112"/>
      <c r="F679" s="113" t="s">
        <v>242</v>
      </c>
      <c r="G679" s="114">
        <f>SUM(G678:G678)</f>
        <v>0</v>
      </c>
    </row>
    <row r="680" spans="2:7">
      <c r="B680" s="61">
        <v>225</v>
      </c>
      <c r="C680" s="289" t="str">
        <f>ORÇ!C342</f>
        <v>SO-15 SOLEIRA RAMPADA DESNIVEL ATE 2CM (CIMENTADO / ALVENARIA 22CM)- alterada 13.06.079</v>
      </c>
      <c r="D680" s="290"/>
      <c r="E680" s="290"/>
      <c r="F680" s="290"/>
      <c r="G680" s="291"/>
    </row>
    <row r="681" spans="2:7">
      <c r="B681" s="106" t="str">
        <f>ORÇ!B342</f>
        <v>13.06.075</v>
      </c>
      <c r="C681" s="97"/>
      <c r="D681" s="96" t="s">
        <v>25</v>
      </c>
      <c r="E681" s="125">
        <v>1.8</v>
      </c>
      <c r="F681" s="126"/>
      <c r="G681" s="127">
        <f>E681*F681</f>
        <v>0</v>
      </c>
    </row>
    <row r="682" spans="2:7">
      <c r="B682" s="61" t="s">
        <v>212</v>
      </c>
      <c r="C682" s="97"/>
      <c r="D682" s="50"/>
      <c r="E682" s="112"/>
      <c r="F682" s="113" t="s">
        <v>242</v>
      </c>
      <c r="G682" s="114">
        <f>SUM(G681:G681)</f>
        <v>0</v>
      </c>
    </row>
    <row r="683" spans="2:7">
      <c r="B683" s="61">
        <v>226</v>
      </c>
      <c r="C683" s="289" t="str">
        <f>ORÇ!C345</f>
        <v>PE-02 PEITORIL</v>
      </c>
      <c r="D683" s="290"/>
      <c r="E683" s="290"/>
      <c r="F683" s="290"/>
      <c r="G683" s="291"/>
    </row>
    <row r="684" spans="2:7">
      <c r="B684" s="106" t="str">
        <f>ORÇ!B345</f>
        <v>13.07.002</v>
      </c>
      <c r="C684" s="97"/>
      <c r="D684" s="96" t="s">
        <v>25</v>
      </c>
      <c r="E684" s="125">
        <v>347.6</v>
      </c>
      <c r="F684" s="126"/>
      <c r="G684" s="127">
        <f>E684*F684</f>
        <v>0</v>
      </c>
    </row>
    <row r="685" spans="2:7">
      <c r="B685" s="61" t="s">
        <v>212</v>
      </c>
      <c r="C685" s="97"/>
      <c r="D685" s="50"/>
      <c r="E685" s="112"/>
      <c r="F685" s="113" t="s">
        <v>242</v>
      </c>
      <c r="G685" s="114">
        <f>SUM(G684:G684)</f>
        <v>0</v>
      </c>
    </row>
    <row r="686" spans="2:7">
      <c r="B686" s="61">
        <v>227</v>
      </c>
      <c r="C686" s="289" t="str">
        <f>ORÇ!C349</f>
        <v>VIDRO LISO COMUM INCOLOR DE 3MM</v>
      </c>
      <c r="D686" s="290"/>
      <c r="E686" s="290"/>
      <c r="F686" s="290"/>
      <c r="G686" s="291"/>
    </row>
    <row r="687" spans="2:7">
      <c r="B687" s="106" t="str">
        <f>ORÇ!B349</f>
        <v>14.01.002</v>
      </c>
      <c r="C687" s="97"/>
      <c r="D687" s="96" t="s">
        <v>17</v>
      </c>
      <c r="E687" s="125">
        <v>379.01</v>
      </c>
      <c r="F687" s="126"/>
      <c r="G687" s="127">
        <f>E687*F687</f>
        <v>0</v>
      </c>
    </row>
    <row r="688" spans="2:7">
      <c r="B688" s="61" t="s">
        <v>212</v>
      </c>
      <c r="C688" s="97"/>
      <c r="D688" s="50"/>
      <c r="E688" s="112"/>
      <c r="F688" s="113" t="s">
        <v>242</v>
      </c>
      <c r="G688" s="114">
        <f>SUM(G687:G687)</f>
        <v>0</v>
      </c>
    </row>
    <row r="689" spans="2:7">
      <c r="B689" s="61">
        <v>228</v>
      </c>
      <c r="C689" s="289" t="str">
        <f>ORÇ!C350</f>
        <v>VIDRO IMPRESSO INCOLOR (E=4MM)</v>
      </c>
      <c r="D689" s="290"/>
      <c r="E689" s="290"/>
      <c r="F689" s="290"/>
      <c r="G689" s="291"/>
    </row>
    <row r="690" spans="2:7">
      <c r="B690" s="106" t="str">
        <f>ORÇ!B350</f>
        <v>14.01.035</v>
      </c>
      <c r="C690" s="97"/>
      <c r="D690" s="96" t="s">
        <v>17</v>
      </c>
      <c r="E690" s="125">
        <v>10.34</v>
      </c>
      <c r="F690" s="126"/>
      <c r="G690" s="127">
        <f>E690*F690</f>
        <v>0</v>
      </c>
    </row>
    <row r="691" spans="2:7">
      <c r="B691" s="61" t="s">
        <v>212</v>
      </c>
      <c r="C691" s="97"/>
      <c r="D691" s="50"/>
      <c r="E691" s="112"/>
      <c r="F691" s="113" t="s">
        <v>242</v>
      </c>
      <c r="G691" s="114">
        <f>SUM(G690:G690)</f>
        <v>0</v>
      </c>
    </row>
    <row r="692" spans="2:7">
      <c r="B692" s="61">
        <v>229</v>
      </c>
      <c r="C692" s="289" t="str">
        <f>ORÇ!C353</f>
        <v>EP-01 ESPELHO</v>
      </c>
      <c r="D692" s="290"/>
      <c r="E692" s="290"/>
      <c r="F692" s="290"/>
      <c r="G692" s="291"/>
    </row>
    <row r="693" spans="2:7">
      <c r="B693" s="106" t="str">
        <f>ORÇ!B353</f>
        <v>14.02.001</v>
      </c>
      <c r="C693" s="97"/>
      <c r="D693" s="96" t="s">
        <v>11</v>
      </c>
      <c r="E693" s="125">
        <v>6</v>
      </c>
      <c r="F693" s="126"/>
      <c r="G693" s="127">
        <f>E693*F693</f>
        <v>0</v>
      </c>
    </row>
    <row r="694" spans="2:7">
      <c r="B694" s="61" t="s">
        <v>212</v>
      </c>
      <c r="C694" s="97"/>
      <c r="D694" s="50"/>
      <c r="E694" s="112"/>
      <c r="F694" s="113" t="s">
        <v>242</v>
      </c>
      <c r="G694" s="114">
        <f>SUM(G693:G693)</f>
        <v>0</v>
      </c>
    </row>
    <row r="695" spans="2:7">
      <c r="B695" s="61">
        <v>230</v>
      </c>
      <c r="C695" s="289" t="str">
        <f>ORÇ!C357</f>
        <v>LATEX</v>
      </c>
      <c r="D695" s="290"/>
      <c r="E695" s="290"/>
      <c r="F695" s="290"/>
      <c r="G695" s="291"/>
    </row>
    <row r="696" spans="2:7">
      <c r="B696" s="106" t="str">
        <f>ORÇ!B357</f>
        <v>15.02.005</v>
      </c>
      <c r="C696" s="97"/>
      <c r="D696" s="96" t="s">
        <v>17</v>
      </c>
      <c r="E696" s="125">
        <v>1928.07</v>
      </c>
      <c r="F696" s="126"/>
      <c r="G696" s="127">
        <f>E696*F696</f>
        <v>0</v>
      </c>
    </row>
    <row r="697" spans="2:7">
      <c r="B697" s="61" t="s">
        <v>212</v>
      </c>
      <c r="C697" s="97"/>
      <c r="D697" s="50"/>
      <c r="E697" s="112"/>
      <c r="F697" s="113" t="s">
        <v>242</v>
      </c>
      <c r="G697" s="114">
        <f>SUM(G696:G696)</f>
        <v>0</v>
      </c>
    </row>
    <row r="698" spans="2:7">
      <c r="B698" s="61">
        <v>231</v>
      </c>
      <c r="C698" s="289" t="str">
        <f>ORÇ!C358</f>
        <v>ESMALTE</v>
      </c>
      <c r="D698" s="290"/>
      <c r="E698" s="290"/>
      <c r="F698" s="290"/>
      <c r="G698" s="291"/>
    </row>
    <row r="699" spans="2:7">
      <c r="B699" s="106" t="str">
        <f>ORÇ!B358</f>
        <v>15.02.019</v>
      </c>
      <c r="C699" s="97"/>
      <c r="D699" s="96" t="s">
        <v>17</v>
      </c>
      <c r="E699" s="125">
        <v>1834.57</v>
      </c>
      <c r="F699" s="126"/>
      <c r="G699" s="127">
        <f>E699*F699</f>
        <v>0</v>
      </c>
    </row>
    <row r="700" spans="2:7">
      <c r="B700" s="61" t="s">
        <v>212</v>
      </c>
      <c r="C700" s="97"/>
      <c r="D700" s="50"/>
      <c r="E700" s="112"/>
      <c r="F700" s="113" t="s">
        <v>242</v>
      </c>
      <c r="G700" s="114">
        <f>SUM(G699:G699)</f>
        <v>0</v>
      </c>
    </row>
    <row r="701" spans="2:7">
      <c r="B701" s="61">
        <v>232</v>
      </c>
      <c r="C701" s="289" t="str">
        <f>ORÇ!C359</f>
        <v>FUNDO PREPARADOR PARA REVESTIMENTO COM GESSO - alterada -15.02.060</v>
      </c>
      <c r="D701" s="290"/>
      <c r="E701" s="290"/>
      <c r="F701" s="290"/>
      <c r="G701" s="291"/>
    </row>
    <row r="702" spans="2:7">
      <c r="B702" s="106" t="str">
        <f>ORÇ!B359</f>
        <v>15.02.061</v>
      </c>
      <c r="C702" s="97"/>
      <c r="D702" s="96" t="s">
        <v>17</v>
      </c>
      <c r="E702" s="125">
        <v>1834.57</v>
      </c>
      <c r="F702" s="126"/>
      <c r="G702" s="127">
        <f>E702*F702</f>
        <v>0</v>
      </c>
    </row>
    <row r="703" spans="2:7">
      <c r="B703" s="61" t="s">
        <v>212</v>
      </c>
      <c r="C703" s="97"/>
      <c r="D703" s="50"/>
      <c r="E703" s="112"/>
      <c r="F703" s="113" t="s">
        <v>242</v>
      </c>
      <c r="G703" s="114">
        <f>SUM(G702:G702)</f>
        <v>0</v>
      </c>
    </row>
    <row r="704" spans="2:7">
      <c r="B704" s="61">
        <v>233</v>
      </c>
      <c r="C704" s="289" t="str">
        <f>ORÇ!C362</f>
        <v>ESMALTE COM MASSA CORRIDA EM ESQUADRIAS DE MADEIRA</v>
      </c>
      <c r="D704" s="290"/>
      <c r="E704" s="290"/>
      <c r="F704" s="290"/>
      <c r="G704" s="291"/>
    </row>
    <row r="705" spans="2:7">
      <c r="B705" s="106" t="str">
        <f>ORÇ!B362</f>
        <v>15.03.007</v>
      </c>
      <c r="C705" s="97"/>
      <c r="D705" s="96" t="s">
        <v>17</v>
      </c>
      <c r="E705" s="125">
        <v>257.31</v>
      </c>
      <c r="F705" s="126"/>
      <c r="G705" s="127">
        <f>E705*F705</f>
        <v>0</v>
      </c>
    </row>
    <row r="706" spans="2:7">
      <c r="B706" s="61" t="s">
        <v>212</v>
      </c>
      <c r="C706" s="97"/>
      <c r="D706" s="50"/>
      <c r="E706" s="112"/>
      <c r="F706" s="113" t="s">
        <v>242</v>
      </c>
      <c r="G706" s="114">
        <f>SUM(G705:G705)</f>
        <v>0</v>
      </c>
    </row>
    <row r="707" spans="2:7">
      <c r="B707" s="61">
        <v>234</v>
      </c>
      <c r="C707" s="289" t="str">
        <f>ORÇ!C363</f>
        <v>ESMALTE EM ESQUADRIAS DE FERRO</v>
      </c>
      <c r="D707" s="290"/>
      <c r="E707" s="290"/>
      <c r="F707" s="290"/>
      <c r="G707" s="291"/>
    </row>
    <row r="708" spans="2:7">
      <c r="B708" s="106" t="str">
        <f>ORÇ!B363</f>
        <v>15.03.021</v>
      </c>
      <c r="C708" s="97"/>
      <c r="D708" s="96" t="s">
        <v>17</v>
      </c>
      <c r="E708" s="125">
        <v>421.05</v>
      </c>
      <c r="F708" s="126"/>
      <c r="G708" s="127">
        <f>E708*F708</f>
        <v>0</v>
      </c>
    </row>
    <row r="709" spans="2:7">
      <c r="B709" s="61" t="s">
        <v>212</v>
      </c>
      <c r="C709" s="97"/>
      <c r="D709" s="50"/>
      <c r="E709" s="112"/>
      <c r="F709" s="113" t="s">
        <v>242</v>
      </c>
      <c r="G709" s="114">
        <f>SUM(G708:G708)</f>
        <v>0</v>
      </c>
    </row>
    <row r="710" spans="2:7">
      <c r="B710" s="61">
        <v>235</v>
      </c>
      <c r="C710" s="289" t="str">
        <f>ORÇ!C364</f>
        <v>FACE EXTERNA DE CALHAS/CONDUTORES COM TINTA SINTETICA</v>
      </c>
      <c r="D710" s="290"/>
      <c r="E710" s="290"/>
      <c r="F710" s="290"/>
      <c r="G710" s="291"/>
    </row>
    <row r="711" spans="2:7">
      <c r="B711" s="106" t="str">
        <f>ORÇ!B364</f>
        <v>15.03.060</v>
      </c>
      <c r="C711" s="97"/>
      <c r="D711" s="96" t="s">
        <v>25</v>
      </c>
      <c r="E711" s="125">
        <v>207.83</v>
      </c>
      <c r="F711" s="126"/>
      <c r="G711" s="127">
        <f>E711*F711</f>
        <v>0</v>
      </c>
    </row>
    <row r="712" spans="2:7">
      <c r="B712" s="61" t="s">
        <v>212</v>
      </c>
      <c r="C712" s="97"/>
      <c r="D712" s="50"/>
      <c r="E712" s="112"/>
      <c r="F712" s="113" t="s">
        <v>242</v>
      </c>
      <c r="G712" s="114">
        <f>SUM(G711:G711)</f>
        <v>0</v>
      </c>
    </row>
    <row r="713" spans="2:7">
      <c r="B713" s="61">
        <v>236</v>
      </c>
      <c r="C713" s="289" t="str">
        <f>ORÇ!C365</f>
        <v>FACE INTERNA DE CALHAS COM TINTA BETUMINOSA</v>
      </c>
      <c r="D713" s="290"/>
      <c r="E713" s="290"/>
      <c r="F713" s="290"/>
      <c r="G713" s="291"/>
    </row>
    <row r="714" spans="2:7">
      <c r="B714" s="106" t="str">
        <f>ORÇ!B365</f>
        <v>15.03.061</v>
      </c>
      <c r="C714" s="97"/>
      <c r="D714" s="96" t="s">
        <v>25</v>
      </c>
      <c r="E714" s="125">
        <v>6.1</v>
      </c>
      <c r="F714" s="126"/>
      <c r="G714" s="127">
        <f>E714*F714</f>
        <v>0</v>
      </c>
    </row>
    <row r="715" spans="2:7">
      <c r="B715" s="61" t="s">
        <v>212</v>
      </c>
      <c r="C715" s="97"/>
      <c r="D715" s="50"/>
      <c r="E715" s="112"/>
      <c r="F715" s="113" t="s">
        <v>242</v>
      </c>
      <c r="G715" s="114">
        <f>SUM(G714:G714)</f>
        <v>0</v>
      </c>
    </row>
    <row r="716" spans="2:7">
      <c r="B716" s="61">
        <v>237</v>
      </c>
      <c r="C716" s="289" t="str">
        <f>ORÇ!C366</f>
        <v xml:space="preserve">SI-04 PLACA DE SINALIZAÇÃO DE AMBIENTE 700X200MM (PORTA) </v>
      </c>
      <c r="D716" s="290"/>
      <c r="E716" s="290"/>
      <c r="F716" s="290"/>
      <c r="G716" s="291"/>
    </row>
    <row r="717" spans="2:7">
      <c r="B717" s="106" t="str">
        <f>ORÇ!B366</f>
        <v xml:space="preserve">16.18.073 </v>
      </c>
      <c r="C717" s="97"/>
      <c r="D717" s="96" t="s">
        <v>11</v>
      </c>
      <c r="E717" s="125">
        <v>34</v>
      </c>
      <c r="F717" s="126"/>
      <c r="G717" s="127">
        <f>E717*F717</f>
        <v>0</v>
      </c>
    </row>
    <row r="718" spans="2:7">
      <c r="B718" s="61" t="s">
        <v>212</v>
      </c>
      <c r="C718" s="97"/>
      <c r="D718" s="50"/>
      <c r="E718" s="112"/>
      <c r="F718" s="113" t="s">
        <v>242</v>
      </c>
      <c r="G718" s="114">
        <f>SUM(G717:G717)</f>
        <v>0</v>
      </c>
    </row>
    <row r="719" spans="2:7">
      <c r="B719" s="61">
        <v>238</v>
      </c>
      <c r="C719" s="289" t="str">
        <f>ORÇ!C367</f>
        <v>SI-01 PLACA DE SINALIZAÇÃO DE AMBIENTE 200X200MM (PORTA)</v>
      </c>
      <c r="D719" s="290"/>
      <c r="E719" s="290"/>
      <c r="F719" s="290"/>
      <c r="G719" s="291"/>
    </row>
    <row r="720" spans="2:7">
      <c r="B720" s="106" t="str">
        <f>ORÇ!B367</f>
        <v>16.18.070</v>
      </c>
      <c r="C720" s="97"/>
      <c r="D720" s="96" t="s">
        <v>11</v>
      </c>
      <c r="E720" s="125">
        <v>2</v>
      </c>
      <c r="F720" s="126"/>
      <c r="G720" s="127">
        <f>E720*F720</f>
        <v>0</v>
      </c>
    </row>
    <row r="721" spans="2:7">
      <c r="B721" s="61" t="s">
        <v>212</v>
      </c>
      <c r="C721" s="97"/>
      <c r="D721" s="50"/>
      <c r="E721" s="112"/>
      <c r="F721" s="113" t="s">
        <v>242</v>
      </c>
      <c r="G721" s="114">
        <f>SUM(G720:G720)</f>
        <v>0</v>
      </c>
    </row>
    <row r="722" spans="2:7">
      <c r="B722" s="61">
        <v>239</v>
      </c>
      <c r="C722" s="289" t="str">
        <f>ORÇ!C368</f>
        <v>SI-02 PLACA DE SINALIZAÇÃO DE AMBIENTE 200X200MM (PAREDE INTERNA)</v>
      </c>
      <c r="D722" s="290"/>
      <c r="E722" s="290"/>
      <c r="F722" s="290"/>
      <c r="G722" s="291"/>
    </row>
    <row r="723" spans="2:7">
      <c r="B723" s="106" t="str">
        <f>ORÇ!B368</f>
        <v>16.18.071</v>
      </c>
      <c r="C723" s="97"/>
      <c r="D723" s="96" t="s">
        <v>11</v>
      </c>
      <c r="E723" s="125">
        <v>2</v>
      </c>
      <c r="F723" s="126"/>
      <c r="G723" s="127">
        <f>E723*F723</f>
        <v>0</v>
      </c>
    </row>
    <row r="724" spans="2:7">
      <c r="B724" s="61" t="s">
        <v>212</v>
      </c>
      <c r="C724" s="97"/>
      <c r="D724" s="50"/>
      <c r="E724" s="112"/>
      <c r="F724" s="113" t="s">
        <v>242</v>
      </c>
      <c r="G724" s="114">
        <f>SUM(G723:G723)</f>
        <v>0</v>
      </c>
    </row>
    <row r="725" spans="2:7">
      <c r="B725" s="61">
        <v>240</v>
      </c>
      <c r="C725" s="289" t="str">
        <f>ORÇ!C369</f>
        <v>SI-09 PLACA DE SINALIZAÇÃO DE AMBIENTE 500X500MM (PAREDE EXTERNA)</v>
      </c>
      <c r="D725" s="290"/>
      <c r="E725" s="290"/>
      <c r="F725" s="290"/>
      <c r="G725" s="291"/>
    </row>
    <row r="726" spans="2:7">
      <c r="B726" s="106" t="str">
        <f>ORÇ!B369</f>
        <v>16.18.078</v>
      </c>
      <c r="C726" s="97"/>
      <c r="D726" s="96" t="s">
        <v>11</v>
      </c>
      <c r="E726" s="125">
        <v>1</v>
      </c>
      <c r="F726" s="126"/>
      <c r="G726" s="127">
        <f>E726*F726</f>
        <v>0</v>
      </c>
    </row>
    <row r="727" spans="2:7">
      <c r="B727" s="61" t="s">
        <v>212</v>
      </c>
      <c r="C727" s="97"/>
      <c r="D727" s="50"/>
      <c r="E727" s="112"/>
      <c r="F727" s="113" t="s">
        <v>242</v>
      </c>
      <c r="G727" s="114">
        <f>SUM(G726:G726)</f>
        <v>0</v>
      </c>
    </row>
    <row r="728" spans="2:7">
      <c r="B728" s="61">
        <v>241</v>
      </c>
      <c r="C728" s="289" t="str">
        <f>ORÇ!C370</f>
        <v>SI-10 PLACA DE SINALIZAÇÃO DE AMBIENTE 500X700MM (PAREDE EXTERNA)</v>
      </c>
      <c r="D728" s="290"/>
      <c r="E728" s="290"/>
      <c r="F728" s="290"/>
      <c r="G728" s="291"/>
    </row>
    <row r="729" spans="2:7">
      <c r="B729" s="106" t="str">
        <f>ORÇ!B370</f>
        <v>16.18.079</v>
      </c>
      <c r="C729" s="97"/>
      <c r="D729" s="96" t="s">
        <v>11</v>
      </c>
      <c r="E729" s="125">
        <v>1</v>
      </c>
      <c r="F729" s="126"/>
      <c r="G729" s="127">
        <f>E729*F729</f>
        <v>0</v>
      </c>
    </row>
    <row r="730" spans="2:7">
      <c r="B730" s="61" t="s">
        <v>212</v>
      </c>
      <c r="C730" s="97"/>
      <c r="D730" s="50"/>
      <c r="E730" s="112"/>
      <c r="F730" s="113" t="s">
        <v>242</v>
      </c>
      <c r="G730" s="114">
        <f>SUM(G729:G729)</f>
        <v>0</v>
      </c>
    </row>
    <row r="731" spans="2:7">
      <c r="B731" s="61">
        <v>242</v>
      </c>
      <c r="C731" s="289" t="str">
        <f>ORÇ!C371</f>
        <v>SI-11 SINALIZAÇÃO HORIZONTAL PARA VAGA ACESSIVEL</v>
      </c>
      <c r="D731" s="290"/>
      <c r="E731" s="290"/>
      <c r="F731" s="290"/>
      <c r="G731" s="291"/>
    </row>
    <row r="732" spans="2:7">
      <c r="B732" s="106" t="str">
        <f>ORÇ!B371</f>
        <v>16.18.080</v>
      </c>
      <c r="C732" s="97"/>
      <c r="D732" s="96" t="s">
        <v>11</v>
      </c>
      <c r="E732" s="125">
        <v>1</v>
      </c>
      <c r="F732" s="126"/>
      <c r="G732" s="127">
        <f>E732*F732</f>
        <v>0</v>
      </c>
    </row>
    <row r="733" spans="2:7">
      <c r="B733" s="61" t="s">
        <v>212</v>
      </c>
      <c r="C733" s="97"/>
      <c r="D733" s="50"/>
      <c r="E733" s="112"/>
      <c r="F733" s="113" t="s">
        <v>242</v>
      </c>
      <c r="G733" s="114">
        <f>SUM(G732:G732)</f>
        <v>0</v>
      </c>
    </row>
    <row r="734" spans="2:7">
      <c r="B734" s="61">
        <v>243</v>
      </c>
      <c r="C734" s="289" t="str">
        <f>ORÇ!C372</f>
        <v>SI-12 TOTEM DE IDENTIFICAÇÃO</v>
      </c>
      <c r="D734" s="290"/>
      <c r="E734" s="290"/>
      <c r="F734" s="290"/>
      <c r="G734" s="291"/>
    </row>
    <row r="735" spans="2:7">
      <c r="B735" s="106" t="str">
        <f>ORÇ!B372</f>
        <v>16.18.081</v>
      </c>
      <c r="C735" s="97"/>
      <c r="D735" s="96" t="s">
        <v>11</v>
      </c>
      <c r="E735" s="125">
        <v>1</v>
      </c>
      <c r="F735" s="126"/>
      <c r="G735" s="127">
        <f>E735*F735</f>
        <v>0</v>
      </c>
    </row>
    <row r="736" spans="2:7">
      <c r="B736" s="61" t="s">
        <v>212</v>
      </c>
      <c r="C736" s="97"/>
      <c r="D736" s="50"/>
      <c r="E736" s="112"/>
      <c r="F736" s="113" t="s">
        <v>242</v>
      </c>
      <c r="G736" s="114">
        <f>SUM(G735:G735)</f>
        <v>0</v>
      </c>
    </row>
    <row r="737" spans="2:7">
      <c r="B737" s="61">
        <v>244</v>
      </c>
      <c r="C737" s="289" t="str">
        <f>ORÇ!C373</f>
        <v>SI-07 PLACA DE SINALIZAÇÃO DE AMBIENTE 500X60MM (PAREDE INTERNA) / BRAILLE</v>
      </c>
      <c r="D737" s="290"/>
      <c r="E737" s="290"/>
      <c r="F737" s="290"/>
      <c r="G737" s="291"/>
    </row>
    <row r="738" spans="2:7">
      <c r="B738" s="106" t="str">
        <f>ORÇ!B373</f>
        <v>16.18.076</v>
      </c>
      <c r="C738" s="97"/>
      <c r="D738" s="96" t="s">
        <v>11</v>
      </c>
      <c r="E738" s="125">
        <v>36</v>
      </c>
      <c r="F738" s="126"/>
      <c r="G738" s="127">
        <f>E738*F738</f>
        <v>0</v>
      </c>
    </row>
    <row r="739" spans="2:7">
      <c r="B739" s="61" t="s">
        <v>212</v>
      </c>
      <c r="C739" s="97"/>
      <c r="D739" s="50"/>
      <c r="E739" s="112"/>
      <c r="F739" s="113" t="s">
        <v>242</v>
      </c>
      <c r="G739" s="114">
        <f>SUM(G738:G738)</f>
        <v>0</v>
      </c>
    </row>
    <row r="740" spans="2:7">
      <c r="B740" s="61">
        <v>245</v>
      </c>
      <c r="C740" s="289" t="str">
        <f>ORÇ!C376</f>
        <v>TINTA LATEX STANDARD</v>
      </c>
      <c r="D740" s="290"/>
      <c r="E740" s="290"/>
      <c r="F740" s="290"/>
      <c r="G740" s="291"/>
    </row>
    <row r="741" spans="2:7">
      <c r="B741" s="106" t="str">
        <f>ORÇ!B376</f>
        <v>15.04.006</v>
      </c>
      <c r="C741" s="97"/>
      <c r="D741" s="96" t="s">
        <v>17</v>
      </c>
      <c r="E741" s="125">
        <v>61.34</v>
      </c>
      <c r="F741" s="126"/>
      <c r="G741" s="127">
        <f>E741*F741</f>
        <v>0</v>
      </c>
    </row>
    <row r="742" spans="2:7">
      <c r="B742" s="61" t="s">
        <v>212</v>
      </c>
      <c r="C742" s="97"/>
      <c r="D742" s="50"/>
      <c r="E742" s="112"/>
      <c r="F742" s="113" t="s">
        <v>242</v>
      </c>
      <c r="G742" s="114">
        <f>SUM(G741:G741)</f>
        <v>0</v>
      </c>
    </row>
    <row r="743" spans="2:7">
      <c r="B743" s="61">
        <v>246</v>
      </c>
      <c r="C743" s="289" t="str">
        <f>ORÇ!C377</f>
        <v>TRATAMENTO DE CONCRETO COM ESTUQUE E LIXAMENTO</v>
      </c>
      <c r="D743" s="290"/>
      <c r="E743" s="290"/>
      <c r="F743" s="290"/>
      <c r="G743" s="291"/>
    </row>
    <row r="744" spans="2:7">
      <c r="B744" s="106" t="str">
        <f>ORÇ!B377</f>
        <v>15.04.009</v>
      </c>
      <c r="C744" s="97"/>
      <c r="D744" s="96" t="s">
        <v>17</v>
      </c>
      <c r="E744" s="125">
        <v>1417.22</v>
      </c>
      <c r="F744" s="126"/>
      <c r="G744" s="127">
        <f>E744*F744</f>
        <v>0</v>
      </c>
    </row>
    <row r="745" spans="2:7">
      <c r="B745" s="61" t="s">
        <v>212</v>
      </c>
      <c r="C745" s="97"/>
      <c r="D745" s="50"/>
      <c r="E745" s="112"/>
      <c r="F745" s="113" t="s">
        <v>242</v>
      </c>
      <c r="G745" s="114">
        <f>SUM(G744:G744)</f>
        <v>0</v>
      </c>
    </row>
    <row r="746" spans="2:7">
      <c r="B746" s="61">
        <v>247</v>
      </c>
      <c r="C746" s="289" t="str">
        <f>ORÇ!C378</f>
        <v xml:space="preserve">VERNIZ ACRIL.BASE SOLV.C/1 DEM.PRIMER +2 DEMAOS VERNIZ ACRIL.BASE SOLV. alterada 15.04.010
</v>
      </c>
      <c r="D746" s="290"/>
      <c r="E746" s="290"/>
      <c r="F746" s="290"/>
      <c r="G746" s="291"/>
    </row>
    <row r="747" spans="2:7">
      <c r="B747" s="106" t="str">
        <f>ORÇ!B378</f>
        <v>15.04.030</v>
      </c>
      <c r="C747" s="97"/>
      <c r="D747" s="96" t="s">
        <v>17</v>
      </c>
      <c r="E747" s="125">
        <v>1417.22</v>
      </c>
      <c r="F747" s="126"/>
      <c r="G747" s="127">
        <f>E747*F747</f>
        <v>0</v>
      </c>
    </row>
    <row r="748" spans="2:7">
      <c r="B748" s="61" t="s">
        <v>212</v>
      </c>
      <c r="C748" s="97"/>
      <c r="D748" s="50"/>
      <c r="E748" s="112"/>
      <c r="F748" s="113" t="s">
        <v>242</v>
      </c>
      <c r="G748" s="114">
        <f>SUM(G747:G747)</f>
        <v>0</v>
      </c>
    </row>
    <row r="749" spans="2:7">
      <c r="B749" s="61">
        <v>248</v>
      </c>
      <c r="C749" s="289" t="str">
        <f>ORÇ!C379</f>
        <v>HIDROFUGO A BASE DE SILICONE</v>
      </c>
      <c r="D749" s="290"/>
      <c r="E749" s="290"/>
      <c r="F749" s="290"/>
      <c r="G749" s="291"/>
    </row>
    <row r="750" spans="2:7">
      <c r="B750" s="106" t="str">
        <f>ORÇ!B379</f>
        <v>15.04.013</v>
      </c>
      <c r="C750" s="97"/>
      <c r="D750" s="96" t="s">
        <v>17</v>
      </c>
      <c r="E750" s="125">
        <v>1007.73</v>
      </c>
      <c r="F750" s="126"/>
      <c r="G750" s="127">
        <f>E750*F750</f>
        <v>0</v>
      </c>
    </row>
    <row r="751" spans="2:7">
      <c r="B751" s="61" t="s">
        <v>212</v>
      </c>
      <c r="C751" s="97"/>
      <c r="D751" s="50"/>
      <c r="E751" s="112"/>
      <c r="F751" s="113" t="s">
        <v>242</v>
      </c>
      <c r="G751" s="114">
        <f>SUM(G750:G750)</f>
        <v>0</v>
      </c>
    </row>
    <row r="752" spans="2:7">
      <c r="B752" s="61">
        <v>249</v>
      </c>
      <c r="C752" s="289" t="str">
        <f>ORÇ!C380</f>
        <v xml:space="preserve">SI-10 PLACA DE SINALIZAÇÃO DE AMBIENTE 500X700MM (PAREDE EXTERNA) logotipo reserv. sup. </v>
      </c>
      <c r="D752" s="290"/>
      <c r="E752" s="290"/>
      <c r="F752" s="290"/>
      <c r="G752" s="291"/>
    </row>
    <row r="753" spans="2:7">
      <c r="B753" s="106" t="str">
        <f>ORÇ!B380</f>
        <v>16.18.079</v>
      </c>
      <c r="C753" s="97"/>
      <c r="D753" s="96" t="s">
        <v>11</v>
      </c>
      <c r="E753" s="125">
        <v>1</v>
      </c>
      <c r="F753" s="126"/>
      <c r="G753" s="127">
        <f>E753*F753</f>
        <v>0</v>
      </c>
    </row>
    <row r="754" spans="2:7">
      <c r="B754" s="61" t="s">
        <v>212</v>
      </c>
      <c r="C754" s="97"/>
      <c r="D754" s="50"/>
      <c r="E754" s="112"/>
      <c r="F754" s="113" t="s">
        <v>242</v>
      </c>
      <c r="G754" s="114">
        <f>SUM(G753:G753)</f>
        <v>0</v>
      </c>
    </row>
    <row r="755" spans="2:7">
      <c r="B755" s="61">
        <v>250</v>
      </c>
      <c r="C755" s="289" t="str">
        <f>ORÇ!C385</f>
        <v>INSTALACAO DE FAIXAS DE PROTECAO (FP-03/FP-04) POR REGUA</v>
      </c>
      <c r="D755" s="290"/>
      <c r="E755" s="290"/>
      <c r="F755" s="290"/>
      <c r="G755" s="291"/>
    </row>
    <row r="756" spans="2:7">
      <c r="B756" s="106" t="str">
        <f>ORÇ!B385</f>
        <v>16.06.087</v>
      </c>
      <c r="C756" s="97"/>
      <c r="D756" s="96" t="s">
        <v>11</v>
      </c>
      <c r="E756" s="125">
        <v>152</v>
      </c>
      <c r="F756" s="126"/>
      <c r="G756" s="127">
        <f>E756*F756</f>
        <v>0</v>
      </c>
    </row>
    <row r="757" spans="2:7">
      <c r="B757" s="61" t="s">
        <v>212</v>
      </c>
      <c r="C757" s="97"/>
      <c r="D757" s="50"/>
      <c r="E757" s="112"/>
      <c r="F757" s="113" t="s">
        <v>242</v>
      </c>
      <c r="G757" s="114">
        <f>SUM(G756:G756)</f>
        <v>0</v>
      </c>
    </row>
    <row r="758" spans="2:7">
      <c r="B758" s="61">
        <v>251</v>
      </c>
      <c r="C758" s="289" t="str">
        <f>ORÇ!C386</f>
        <v>INSTALACAO DE FAIXAS DE EXPOSICAO (FP-05) POR REGUA</v>
      </c>
      <c r="D758" s="290"/>
      <c r="E758" s="290"/>
      <c r="F758" s="290"/>
      <c r="G758" s="291"/>
    </row>
    <row r="759" spans="2:7">
      <c r="B759" s="106" t="str">
        <f>ORÇ!B386</f>
        <v>16.06.088</v>
      </c>
      <c r="C759" s="97"/>
      <c r="D759" s="96" t="s">
        <v>11</v>
      </c>
      <c r="E759" s="125">
        <v>57</v>
      </c>
      <c r="F759" s="126"/>
      <c r="G759" s="127">
        <f>E759*F759</f>
        <v>0</v>
      </c>
    </row>
    <row r="760" spans="2:7">
      <c r="B760" s="61" t="s">
        <v>212</v>
      </c>
      <c r="C760" s="97"/>
      <c r="D760" s="50"/>
      <c r="E760" s="112"/>
      <c r="F760" s="113" t="s">
        <v>242</v>
      </c>
      <c r="G760" s="114">
        <f>SUM(G759:G759)</f>
        <v>0</v>
      </c>
    </row>
    <row r="761" spans="2:7">
      <c r="B761" s="61">
        <v>252</v>
      </c>
      <c r="C761" s="289" t="str">
        <f>ORÇ!C387</f>
        <v>INSTALACAO DE LOUSA (LG-07)</v>
      </c>
      <c r="D761" s="290"/>
      <c r="E761" s="290"/>
      <c r="F761" s="290"/>
      <c r="G761" s="291"/>
    </row>
    <row r="762" spans="2:7">
      <c r="B762" s="106" t="str">
        <f>ORÇ!B387</f>
        <v>16.06.090</v>
      </c>
      <c r="C762" s="97"/>
      <c r="D762" s="96" t="s">
        <v>11</v>
      </c>
      <c r="E762" s="125">
        <v>17</v>
      </c>
      <c r="F762" s="126"/>
      <c r="G762" s="127">
        <f>E762*F762</f>
        <v>0</v>
      </c>
    </row>
    <row r="763" spans="2:7">
      <c r="B763" s="61" t="s">
        <v>212</v>
      </c>
      <c r="C763" s="97"/>
      <c r="D763" s="50"/>
      <c r="E763" s="112"/>
      <c r="F763" s="113" t="s">
        <v>242</v>
      </c>
      <c r="G763" s="114">
        <f>SUM(G762:G762)</f>
        <v>0</v>
      </c>
    </row>
    <row r="764" spans="2:7">
      <c r="B764" s="61">
        <v>253</v>
      </c>
      <c r="C764" s="289" t="str">
        <f>ORÇ!C388</f>
        <v>INSTALACAO DE MURAL (MR-02)</v>
      </c>
      <c r="D764" s="290"/>
      <c r="E764" s="290"/>
      <c r="F764" s="290"/>
      <c r="G764" s="291"/>
    </row>
    <row r="765" spans="2:7">
      <c r="B765" s="106" t="str">
        <f>ORÇ!B388</f>
        <v>16.06.091</v>
      </c>
      <c r="C765" s="97"/>
      <c r="D765" s="96" t="s">
        <v>11</v>
      </c>
      <c r="E765" s="125">
        <v>23</v>
      </c>
      <c r="F765" s="126"/>
      <c r="G765" s="127">
        <f>E765*F765</f>
        <v>0</v>
      </c>
    </row>
    <row r="766" spans="2:7">
      <c r="B766" s="61" t="s">
        <v>212</v>
      </c>
      <c r="C766" s="97"/>
      <c r="D766" s="50"/>
      <c r="E766" s="112"/>
      <c r="F766" s="113" t="s">
        <v>242</v>
      </c>
      <c r="G766" s="114">
        <f>SUM(G765:G765)</f>
        <v>0</v>
      </c>
    </row>
    <row r="767" spans="2:7">
      <c r="B767" s="61">
        <v>254</v>
      </c>
      <c r="C767" s="289" t="str">
        <f>ORÇ!C389</f>
        <v>INSTALACAO DE FOGAO INDUSTRIAL</v>
      </c>
      <c r="D767" s="290"/>
      <c r="E767" s="290"/>
      <c r="F767" s="290"/>
      <c r="G767" s="291"/>
    </row>
    <row r="768" spans="2:7">
      <c r="B768" s="106" t="str">
        <f>ORÇ!B389</f>
        <v>16.06.092</v>
      </c>
      <c r="C768" s="97"/>
      <c r="D768" s="96" t="s">
        <v>11</v>
      </c>
      <c r="E768" s="125">
        <v>1</v>
      </c>
      <c r="F768" s="126"/>
      <c r="G768" s="127">
        <f>E768*F768</f>
        <v>0</v>
      </c>
    </row>
    <row r="769" spans="2:7">
      <c r="B769" s="61" t="s">
        <v>212</v>
      </c>
      <c r="C769" s="97"/>
      <c r="D769" s="50"/>
      <c r="E769" s="112"/>
      <c r="F769" s="113" t="s">
        <v>242</v>
      </c>
      <c r="G769" s="114">
        <f>SUM(G768:G768)</f>
        <v>0</v>
      </c>
    </row>
    <row r="770" spans="2:7">
      <c r="B770" s="61">
        <v>255</v>
      </c>
      <c r="C770" s="289" t="str">
        <f>ORÇ!C390</f>
        <v>INSTALACAO DE SUPORTE TV/VIDEO</v>
      </c>
      <c r="D770" s="290"/>
      <c r="E770" s="290"/>
      <c r="F770" s="290"/>
      <c r="G770" s="291"/>
    </row>
    <row r="771" spans="2:7">
      <c r="B771" s="106" t="str">
        <f>ORÇ!B390</f>
        <v>16.06.093</v>
      </c>
      <c r="C771" s="97"/>
      <c r="D771" s="96" t="s">
        <v>11</v>
      </c>
      <c r="E771" s="125">
        <v>1</v>
      </c>
      <c r="F771" s="126"/>
      <c r="G771" s="127">
        <f>E771*F771</f>
        <v>0</v>
      </c>
    </row>
    <row r="772" spans="2:7">
      <c r="B772" s="61" t="s">
        <v>212</v>
      </c>
      <c r="C772" s="97"/>
      <c r="D772" s="50"/>
      <c r="E772" s="112"/>
      <c r="F772" s="113" t="s">
        <v>242</v>
      </c>
      <c r="G772" s="114">
        <f>SUM(G771:G771)</f>
        <v>0</v>
      </c>
    </row>
    <row r="773" spans="2:7">
      <c r="B773" s="61">
        <v>256</v>
      </c>
      <c r="C773" s="289" t="str">
        <f>ORÇ!C391</f>
        <v>RS-02 REGUA DE SINALIZACAO DE AMBIENTES-alterado - 16.06.096</v>
      </c>
      <c r="D773" s="290"/>
      <c r="E773" s="290"/>
      <c r="F773" s="290"/>
      <c r="G773" s="291"/>
    </row>
    <row r="774" spans="2:7">
      <c r="B774" s="106" t="str">
        <f>ORÇ!B391</f>
        <v>16.18.084</v>
      </c>
      <c r="C774" s="97"/>
      <c r="D774" s="96" t="s">
        <v>11</v>
      </c>
      <c r="E774" s="125">
        <v>32</v>
      </c>
      <c r="F774" s="126"/>
      <c r="G774" s="127">
        <f>E774*F774</f>
        <v>0</v>
      </c>
    </row>
    <row r="775" spans="2:7">
      <c r="B775" s="61" t="s">
        <v>212</v>
      </c>
      <c r="C775" s="97"/>
      <c r="D775" s="50"/>
      <c r="E775" s="112"/>
      <c r="F775" s="113" t="s">
        <v>242</v>
      </c>
      <c r="G775" s="114">
        <f>SUM(G774:G774)</f>
        <v>0</v>
      </c>
    </row>
    <row r="776" spans="2:7">
      <c r="B776" s="61">
        <v>257</v>
      </c>
      <c r="C776" s="289" t="str">
        <f>ORÇ!C392</f>
        <v>RS-05 REGUA DE SINALIZACAO DE SANITARIOS- alterado - 16.06.097</v>
      </c>
      <c r="D776" s="290"/>
      <c r="E776" s="290"/>
      <c r="F776" s="290"/>
      <c r="G776" s="291"/>
    </row>
    <row r="777" spans="2:7">
      <c r="B777" s="106" t="str">
        <f>ORÇ!B392</f>
        <v>16.18.072</v>
      </c>
      <c r="C777" s="97"/>
      <c r="D777" s="96" t="s">
        <v>11</v>
      </c>
      <c r="E777" s="125">
        <v>6</v>
      </c>
      <c r="F777" s="126"/>
      <c r="G777" s="127">
        <f>E777*F777</f>
        <v>0</v>
      </c>
    </row>
    <row r="778" spans="2:7">
      <c r="B778" s="61" t="s">
        <v>212</v>
      </c>
      <c r="C778" s="97"/>
      <c r="D778" s="50"/>
      <c r="E778" s="112"/>
      <c r="F778" s="113" t="s">
        <v>242</v>
      </c>
      <c r="G778" s="114">
        <f>SUM(G777:G777)</f>
        <v>0</v>
      </c>
    </row>
    <row r="779" spans="2:7">
      <c r="B779" s="61">
        <v>258</v>
      </c>
      <c r="C779" s="289" t="str">
        <f>ORÇ!C393</f>
        <v>RS-13 REGUA DE SINALIZACAO DE ELEVADOR- alterado - 16.06.098</v>
      </c>
      <c r="D779" s="290"/>
      <c r="E779" s="290"/>
      <c r="F779" s="290"/>
      <c r="G779" s="291"/>
    </row>
    <row r="780" spans="2:7">
      <c r="B780" s="106" t="str">
        <f>ORÇ!B393</f>
        <v>16.18.086</v>
      </c>
      <c r="C780" s="97"/>
      <c r="D780" s="96" t="s">
        <v>11</v>
      </c>
      <c r="E780" s="125">
        <v>3</v>
      </c>
      <c r="F780" s="126"/>
      <c r="G780" s="127">
        <f>E780*F780</f>
        <v>0</v>
      </c>
    </row>
    <row r="781" spans="2:7">
      <c r="B781" s="61" t="s">
        <v>212</v>
      </c>
      <c r="C781" s="97"/>
      <c r="D781" s="50"/>
      <c r="E781" s="112"/>
      <c r="F781" s="113" t="s">
        <v>242</v>
      </c>
      <c r="G781" s="114">
        <f>SUM(G780:G780)</f>
        <v>0</v>
      </c>
    </row>
    <row r="782" spans="2:7">
      <c r="B782" s="61">
        <v>259</v>
      </c>
      <c r="C782" s="289" t="str">
        <f>ORÇ!C396</f>
        <v>LIMPEZA DA OBRA</v>
      </c>
      <c r="D782" s="290"/>
      <c r="E782" s="290"/>
      <c r="F782" s="290"/>
      <c r="G782" s="291"/>
    </row>
    <row r="783" spans="2:7">
      <c r="B783" s="106" t="str">
        <f>ORÇ!B396</f>
        <v>16.11.005</v>
      </c>
      <c r="C783" s="97"/>
      <c r="D783" s="96" t="s">
        <v>17</v>
      </c>
      <c r="E783" s="125">
        <v>1995.84</v>
      </c>
      <c r="F783" s="126"/>
      <c r="G783" s="127">
        <f>E783*F783</f>
        <v>0</v>
      </c>
    </row>
    <row r="784" spans="2:7">
      <c r="B784" s="61" t="s">
        <v>212</v>
      </c>
      <c r="C784" s="97"/>
      <c r="D784" s="50"/>
      <c r="E784" s="112"/>
      <c r="F784" s="113" t="s">
        <v>242</v>
      </c>
      <c r="G784" s="114">
        <f>SUM(G783:G783)</f>
        <v>0</v>
      </c>
    </row>
    <row r="785" spans="2:7">
      <c r="B785" s="61">
        <v>260</v>
      </c>
      <c r="C785" s="289" t="str">
        <f>ORÇ!C399</f>
        <v>ELEVADOR 3 PARADAS MAQ CONJUGADA PORTA UNILATERAL</v>
      </c>
      <c r="D785" s="290"/>
      <c r="E785" s="290"/>
      <c r="F785" s="290"/>
      <c r="G785" s="291"/>
    </row>
    <row r="786" spans="2:7">
      <c r="B786" s="106" t="str">
        <f>ORÇ!B399</f>
        <v>16.20.023</v>
      </c>
      <c r="C786" s="97"/>
      <c r="D786" s="96" t="s">
        <v>11</v>
      </c>
      <c r="E786" s="125">
        <v>1</v>
      </c>
      <c r="F786" s="126"/>
      <c r="G786" s="127">
        <f>E786*F786</f>
        <v>0</v>
      </c>
    </row>
    <row r="787" spans="2:7">
      <c r="B787" s="61" t="s">
        <v>212</v>
      </c>
      <c r="C787" s="97"/>
      <c r="D787" s="50"/>
      <c r="E787" s="112"/>
      <c r="F787" s="113" t="s">
        <v>242</v>
      </c>
      <c r="G787" s="114">
        <f>SUM(G786:G786)</f>
        <v>0</v>
      </c>
    </row>
    <row r="788" spans="2:7">
      <c r="B788" s="61">
        <v>261</v>
      </c>
      <c r="C788" s="289" t="str">
        <f>ORÇ!C404</f>
        <v>PT-29 PORTÃO DE TELA PARA QUADRA</v>
      </c>
      <c r="D788" s="290"/>
      <c r="E788" s="290"/>
      <c r="F788" s="290"/>
      <c r="G788" s="291"/>
    </row>
    <row r="789" spans="2:7">
      <c r="B789" s="106" t="str">
        <f>ORÇ!B404</f>
        <v>16.01.064</v>
      </c>
      <c r="C789" s="97"/>
      <c r="D789" s="96" t="s">
        <v>17</v>
      </c>
      <c r="E789" s="125">
        <v>7.5</v>
      </c>
      <c r="F789" s="126"/>
      <c r="G789" s="127">
        <f>E789*F789</f>
        <v>0</v>
      </c>
    </row>
    <row r="790" spans="2:7">
      <c r="B790" s="61" t="s">
        <v>212</v>
      </c>
      <c r="C790" s="97"/>
      <c r="D790" s="50"/>
      <c r="E790" s="112"/>
      <c r="F790" s="113" t="s">
        <v>242</v>
      </c>
      <c r="G790" s="114">
        <f>SUM(G789:G789)</f>
        <v>0</v>
      </c>
    </row>
    <row r="791" spans="2:7">
      <c r="B791" s="61">
        <v>262</v>
      </c>
      <c r="C791" s="289" t="str">
        <f>ORÇ!C407</f>
        <v>QE-02 POSTE PARA REDE DE VOLEIBOL</v>
      </c>
      <c r="D791" s="290"/>
      <c r="E791" s="290"/>
      <c r="F791" s="290"/>
      <c r="G791" s="291"/>
    </row>
    <row r="792" spans="2:7">
      <c r="B792" s="106" t="str">
        <f>ORÇ!B407</f>
        <v>16.04.001</v>
      </c>
      <c r="C792" s="97"/>
      <c r="D792" s="96" t="s">
        <v>187</v>
      </c>
      <c r="E792" s="125">
        <v>1</v>
      </c>
      <c r="F792" s="126"/>
      <c r="G792" s="127">
        <f>E792*F792</f>
        <v>0</v>
      </c>
    </row>
    <row r="793" spans="2:7">
      <c r="B793" s="61" t="s">
        <v>212</v>
      </c>
      <c r="C793" s="97"/>
      <c r="D793" s="50"/>
      <c r="E793" s="112"/>
      <c r="F793" s="113" t="s">
        <v>242</v>
      </c>
      <c r="G793" s="114">
        <f>SUM(G792:G792)</f>
        <v>0</v>
      </c>
    </row>
    <row r="794" spans="2:7">
      <c r="B794" s="61">
        <v>263</v>
      </c>
      <c r="C794" s="289" t="str">
        <f>ORÇ!C408</f>
        <v>QE-03 TRAVE DE FUTEBOL DE SALAO (FUNDACAO DIRETA)</v>
      </c>
      <c r="D794" s="290"/>
      <c r="E794" s="290"/>
      <c r="F794" s="290"/>
      <c r="G794" s="291"/>
    </row>
    <row r="795" spans="2:7">
      <c r="B795" s="106" t="str">
        <f>ORÇ!B408</f>
        <v>16.04.002</v>
      </c>
      <c r="C795" s="97"/>
      <c r="D795" s="96" t="s">
        <v>11</v>
      </c>
      <c r="E795" s="125">
        <v>2</v>
      </c>
      <c r="F795" s="126"/>
      <c r="G795" s="127">
        <f>E795*F795</f>
        <v>0</v>
      </c>
    </row>
    <row r="796" spans="2:7">
      <c r="B796" s="61" t="s">
        <v>212</v>
      </c>
      <c r="C796" s="97"/>
      <c r="D796" s="50"/>
      <c r="E796" s="112"/>
      <c r="F796" s="113" t="s">
        <v>242</v>
      </c>
      <c r="G796" s="114">
        <f>SUM(G795:G795)</f>
        <v>0</v>
      </c>
    </row>
    <row r="797" spans="2:7">
      <c r="B797" s="61">
        <v>264</v>
      </c>
      <c r="C797" s="289" t="str">
        <f>ORÇ!C409</f>
        <v xml:space="preserve">QE-38 TABELA DE BASQUETE INCL.GALV.A FOGO E PINTURA ESMALTE FUND.BROCA Ø 25CM
</v>
      </c>
      <c r="D797" s="290"/>
      <c r="E797" s="290"/>
      <c r="F797" s="290"/>
      <c r="G797" s="291"/>
    </row>
    <row r="798" spans="2:7">
      <c r="B798" s="106" t="str">
        <f>ORÇ!B409</f>
        <v>06.03.115</v>
      </c>
      <c r="C798" s="97"/>
      <c r="D798" s="96" t="s">
        <v>11</v>
      </c>
      <c r="E798" s="125">
        <v>2</v>
      </c>
      <c r="F798" s="126"/>
      <c r="G798" s="127">
        <f>E798*F798</f>
        <v>0</v>
      </c>
    </row>
    <row r="799" spans="2:7">
      <c r="B799" s="61" t="s">
        <v>212</v>
      </c>
      <c r="C799" s="97"/>
      <c r="D799" s="50"/>
      <c r="E799" s="112"/>
      <c r="F799" s="113" t="s">
        <v>242</v>
      </c>
      <c r="G799" s="114">
        <f>SUM(G798:G798)</f>
        <v>0</v>
      </c>
    </row>
    <row r="800" spans="2:7">
      <c r="B800" s="61">
        <v>265</v>
      </c>
      <c r="C800" s="289" t="str">
        <f>ORÇ!C414</f>
        <v>TELHA TECNOLOGIA CRFS ONDULADA E=8MM -alterada 07.03.090</v>
      </c>
      <c r="D800" s="290"/>
      <c r="E800" s="290"/>
      <c r="F800" s="290"/>
      <c r="G800" s="291"/>
    </row>
    <row r="801" spans="2:7">
      <c r="B801" s="106" t="str">
        <f>ORÇ!B414</f>
        <v>07.80.041</v>
      </c>
      <c r="C801" s="97"/>
      <c r="D801" s="96" t="s">
        <v>17</v>
      </c>
      <c r="E801" s="125">
        <v>35.17</v>
      </c>
      <c r="F801" s="126"/>
      <c r="G801" s="127">
        <f>E801*F801</f>
        <v>0</v>
      </c>
    </row>
    <row r="802" spans="2:7">
      <c r="B802" s="61" t="s">
        <v>212</v>
      </c>
      <c r="C802" s="97"/>
      <c r="D802" s="50"/>
      <c r="E802" s="112"/>
      <c r="F802" s="113" t="s">
        <v>242</v>
      </c>
      <c r="G802" s="114">
        <f>SUM(G801:G801)</f>
        <v>0</v>
      </c>
    </row>
    <row r="803" spans="2:7">
      <c r="B803" s="61">
        <v>266</v>
      </c>
      <c r="C803" s="289" t="str">
        <f>ORÇ!C418</f>
        <v>TUBO DE FERRO FUNDIDO DN 100MM (4")-INCLUSIVE CONEXOES</v>
      </c>
      <c r="D803" s="290"/>
      <c r="E803" s="290"/>
      <c r="F803" s="290"/>
      <c r="G803" s="291"/>
    </row>
    <row r="804" spans="2:7">
      <c r="B804" s="106" t="str">
        <f>ORÇ!B418</f>
        <v>08.11.004</v>
      </c>
      <c r="C804" s="97"/>
      <c r="D804" s="96" t="s">
        <v>25</v>
      </c>
      <c r="E804" s="125">
        <v>24</v>
      </c>
      <c r="F804" s="126"/>
      <c r="G804" s="127">
        <f>E804*F804</f>
        <v>0</v>
      </c>
    </row>
    <row r="805" spans="2:7">
      <c r="B805" s="61" t="s">
        <v>212</v>
      </c>
      <c r="C805" s="97"/>
      <c r="D805" s="50"/>
      <c r="E805" s="112"/>
      <c r="F805" s="113" t="s">
        <v>242</v>
      </c>
      <c r="G805" s="114">
        <f>SUM(G804:G804)</f>
        <v>0</v>
      </c>
    </row>
    <row r="806" spans="2:7">
      <c r="B806" s="61">
        <v>267</v>
      </c>
      <c r="C806" s="289" t="str">
        <f>ORÇ!C419</f>
        <v>TUBO DE PVC "R"PARA AGUAS PLUVIAIS 100MM - INCL.</v>
      </c>
      <c r="D806" s="290"/>
      <c r="E806" s="290"/>
      <c r="F806" s="290"/>
      <c r="G806" s="291"/>
    </row>
    <row r="807" spans="2:7">
      <c r="B807" s="106" t="str">
        <f>ORÇ!B419</f>
        <v>08.11.053</v>
      </c>
      <c r="C807" s="97"/>
      <c r="D807" s="96" t="s">
        <v>25</v>
      </c>
      <c r="E807" s="125">
        <v>40</v>
      </c>
      <c r="F807" s="126"/>
      <c r="G807" s="127">
        <f>E807*F807</f>
        <v>0</v>
      </c>
    </row>
    <row r="808" spans="2:7">
      <c r="B808" s="61" t="s">
        <v>212</v>
      </c>
      <c r="C808" s="97"/>
      <c r="D808" s="50"/>
      <c r="E808" s="112"/>
      <c r="F808" s="113" t="s">
        <v>242</v>
      </c>
      <c r="G808" s="114">
        <f>SUM(G807:G807)</f>
        <v>0</v>
      </c>
    </row>
    <row r="809" spans="2:7">
      <c r="B809" s="61">
        <v>268</v>
      </c>
      <c r="C809" s="289" t="str">
        <f>ORÇ!C422</f>
        <v>CALHA OU AGUA FURTADA EM CHAPA GALV.N 24 - CORTE 0,50M</v>
      </c>
      <c r="D809" s="290"/>
      <c r="E809" s="290"/>
      <c r="F809" s="290"/>
      <c r="G809" s="291"/>
    </row>
    <row r="810" spans="2:7">
      <c r="B810" s="106" t="str">
        <f>ORÇ!B422</f>
        <v>08.12.016</v>
      </c>
      <c r="C810" s="97"/>
      <c r="D810" s="96" t="s">
        <v>25</v>
      </c>
      <c r="E810" s="125">
        <v>63</v>
      </c>
      <c r="F810" s="126"/>
      <c r="G810" s="127">
        <f>E810*F810</f>
        <v>0</v>
      </c>
    </row>
    <row r="811" spans="2:7">
      <c r="B811" s="61" t="s">
        <v>212</v>
      </c>
      <c r="C811" s="97"/>
      <c r="D811" s="50"/>
      <c r="E811" s="112"/>
      <c r="F811" s="113" t="s">
        <v>242</v>
      </c>
      <c r="G811" s="114">
        <f>SUM(G810:G810)</f>
        <v>0</v>
      </c>
    </row>
    <row r="812" spans="2:7">
      <c r="B812" s="61">
        <v>269</v>
      </c>
      <c r="C812" s="289" t="str">
        <f>ORÇ!C426</f>
        <v>ELETROD ACO GALV QUENTE (NBR 5624) 20 MM (3/4") - INCL</v>
      </c>
      <c r="D812" s="290"/>
      <c r="E812" s="290"/>
      <c r="F812" s="290"/>
      <c r="G812" s="291"/>
    </row>
    <row r="813" spans="2:7">
      <c r="B813" s="106" t="str">
        <f>ORÇ!B426</f>
        <v>09.05.002</v>
      </c>
      <c r="C813" s="97"/>
      <c r="D813" s="96" t="s">
        <v>25</v>
      </c>
      <c r="E813" s="125">
        <v>68</v>
      </c>
      <c r="F813" s="126"/>
      <c r="G813" s="127">
        <f>E813*F813</f>
        <v>0</v>
      </c>
    </row>
    <row r="814" spans="2:7">
      <c r="B814" s="61" t="s">
        <v>212</v>
      </c>
      <c r="C814" s="97"/>
      <c r="D814" s="50"/>
      <c r="E814" s="112"/>
      <c r="F814" s="113" t="s">
        <v>242</v>
      </c>
      <c r="G814" s="114">
        <f>SUM(G813:G813)</f>
        <v>0</v>
      </c>
    </row>
    <row r="815" spans="2:7">
      <c r="B815" s="61">
        <v>270</v>
      </c>
      <c r="C815" s="289" t="str">
        <f>ORÇ!C427</f>
        <v>ELETROD ACO GALV QUENTE (NBR 5624) 25 MM (1") - INCL</v>
      </c>
      <c r="D815" s="290"/>
      <c r="E815" s="290"/>
      <c r="F815" s="290"/>
      <c r="G815" s="291"/>
    </row>
    <row r="816" spans="2:7">
      <c r="B816" s="106" t="str">
        <f>ORÇ!B427</f>
        <v>09.05.003</v>
      </c>
      <c r="C816" s="97"/>
      <c r="D816" s="96" t="s">
        <v>25</v>
      </c>
      <c r="E816" s="125">
        <v>8</v>
      </c>
      <c r="F816" s="126"/>
      <c r="G816" s="127">
        <f>E816*F816</f>
        <v>0</v>
      </c>
    </row>
    <row r="817" spans="2:7">
      <c r="B817" s="61" t="s">
        <v>212</v>
      </c>
      <c r="C817" s="97"/>
      <c r="D817" s="50"/>
      <c r="E817" s="112"/>
      <c r="F817" s="113" t="s">
        <v>242</v>
      </c>
      <c r="G817" s="114">
        <f>SUM(G816:G816)</f>
        <v>0</v>
      </c>
    </row>
    <row r="818" spans="2:7">
      <c r="B818" s="61">
        <v>271</v>
      </c>
      <c r="C818" s="289" t="str">
        <f>ORÇ!C428</f>
        <v>DISJUNTOR BIPOLAR TERMOMAGNETICO 2X10A A 2X50A</v>
      </c>
      <c r="D818" s="290"/>
      <c r="E818" s="290"/>
      <c r="F818" s="290"/>
      <c r="G818" s="291"/>
    </row>
    <row r="819" spans="2:7">
      <c r="B819" s="106" t="str">
        <f>ORÇ!B428</f>
        <v>09.05.070</v>
      </c>
      <c r="C819" s="97"/>
      <c r="D819" s="96" t="s">
        <v>11</v>
      </c>
      <c r="E819" s="125">
        <v>2</v>
      </c>
      <c r="F819" s="126"/>
      <c r="G819" s="127">
        <f>E819*F819</f>
        <v>0</v>
      </c>
    </row>
    <row r="820" spans="2:7">
      <c r="B820" s="61" t="s">
        <v>212</v>
      </c>
      <c r="C820" s="97"/>
      <c r="D820" s="50"/>
      <c r="E820" s="112"/>
      <c r="F820" s="113" t="s">
        <v>242</v>
      </c>
      <c r="G820" s="114">
        <f>SUM(G819:G819)</f>
        <v>0</v>
      </c>
    </row>
    <row r="821" spans="2:7">
      <c r="B821" s="61">
        <v>272</v>
      </c>
      <c r="C821" s="289" t="str">
        <f>ORÇ!C429</f>
        <v>DISJUNTOR UNIPOLAR TERMOMAGNETICO 1X10A A 1X30A</v>
      </c>
      <c r="D821" s="290"/>
      <c r="E821" s="290"/>
      <c r="F821" s="290"/>
      <c r="G821" s="291"/>
    </row>
    <row r="822" spans="2:7">
      <c r="B822" s="106" t="str">
        <f>ORÇ!B429</f>
        <v>09.05.073</v>
      </c>
      <c r="C822" s="97"/>
      <c r="D822" s="96" t="s">
        <v>11</v>
      </c>
      <c r="E822" s="125">
        <v>1</v>
      </c>
      <c r="F822" s="126"/>
      <c r="G822" s="127">
        <f>E822*F822</f>
        <v>0</v>
      </c>
    </row>
    <row r="823" spans="2:7">
      <c r="B823" s="61" t="s">
        <v>212</v>
      </c>
      <c r="C823" s="97"/>
      <c r="D823" s="50"/>
      <c r="E823" s="112"/>
      <c r="F823" s="113" t="s">
        <v>242</v>
      </c>
      <c r="G823" s="114">
        <f>SUM(G822:G822)</f>
        <v>0</v>
      </c>
    </row>
    <row r="824" spans="2:7">
      <c r="B824" s="61">
        <v>273</v>
      </c>
      <c r="C824" s="289" t="str">
        <f>ORÇ!C432</f>
        <v>CAIXA DE PASSAGEM A PROVA DE UMIDADE EM ALUMINIO</v>
      </c>
      <c r="D824" s="290"/>
      <c r="E824" s="290"/>
      <c r="F824" s="290"/>
      <c r="G824" s="291"/>
    </row>
    <row r="825" spans="2:7">
      <c r="B825" s="106" t="str">
        <f>ORÇ!B432</f>
        <v>09.06.037</v>
      </c>
      <c r="C825" s="97"/>
      <c r="D825" s="96" t="s">
        <v>11</v>
      </c>
      <c r="E825" s="125">
        <v>1</v>
      </c>
      <c r="F825" s="126"/>
      <c r="G825" s="127">
        <f>E825*F825</f>
        <v>0</v>
      </c>
    </row>
    <row r="826" spans="2:7">
      <c r="B826" s="61" t="s">
        <v>212</v>
      </c>
      <c r="C826" s="97"/>
      <c r="D826" s="50"/>
      <c r="E826" s="112"/>
      <c r="F826" s="113" t="s">
        <v>242</v>
      </c>
      <c r="G826" s="114">
        <f>SUM(G825:G825)</f>
        <v>0</v>
      </c>
    </row>
    <row r="827" spans="2:7">
      <c r="B827" s="61">
        <v>274</v>
      </c>
      <c r="C827" s="289" t="str">
        <f>ORÇ!C435</f>
        <v>FIO DE 2,50 MM2 - 750 V DE ISOLACAO</v>
      </c>
      <c r="D827" s="290"/>
      <c r="E827" s="290"/>
      <c r="F827" s="290"/>
      <c r="G827" s="291"/>
    </row>
    <row r="828" spans="2:7">
      <c r="B828" s="106" t="str">
        <f>ORÇ!B435</f>
        <v>09.07.004</v>
      </c>
      <c r="C828" s="97"/>
      <c r="D828" s="96" t="s">
        <v>25</v>
      </c>
      <c r="E828" s="125">
        <v>250</v>
      </c>
      <c r="F828" s="126"/>
      <c r="G828" s="127">
        <f>E828*F828</f>
        <v>0</v>
      </c>
    </row>
    <row r="829" spans="2:7">
      <c r="B829" s="61" t="s">
        <v>212</v>
      </c>
      <c r="C829" s="97"/>
      <c r="D829" s="50"/>
      <c r="E829" s="112"/>
      <c r="F829" s="113" t="s">
        <v>242</v>
      </c>
      <c r="G829" s="114">
        <f>SUM(G828:G828)</f>
        <v>0</v>
      </c>
    </row>
    <row r="830" spans="2:7">
      <c r="B830" s="61">
        <v>275</v>
      </c>
      <c r="C830" s="289" t="str">
        <f>ORÇ!C438</f>
        <v>TOMADA 2P+T PADRAO NBR 14136 CORRENTE 10A-250V - ELETROD. PVC Ø 25MM AMARELO.</v>
      </c>
      <c r="D830" s="290"/>
      <c r="E830" s="290"/>
      <c r="F830" s="290"/>
      <c r="G830" s="291"/>
    </row>
    <row r="831" spans="2:7">
      <c r="B831" s="106" t="str">
        <f>ORÇ!B438</f>
        <v>09.08.046</v>
      </c>
      <c r="C831" s="97"/>
      <c r="D831" s="96" t="s">
        <v>11</v>
      </c>
      <c r="E831" s="125">
        <v>1</v>
      </c>
      <c r="F831" s="126"/>
      <c r="G831" s="127">
        <f>E831*F831</f>
        <v>0</v>
      </c>
    </row>
    <row r="832" spans="2:7">
      <c r="B832" s="61" t="s">
        <v>212</v>
      </c>
      <c r="C832" s="97"/>
      <c r="D832" s="50"/>
      <c r="E832" s="112"/>
      <c r="F832" s="113" t="s">
        <v>242</v>
      </c>
      <c r="G832" s="114">
        <f>SUM(G831:G831)</f>
        <v>0</v>
      </c>
    </row>
    <row r="833" spans="2:7">
      <c r="B833" s="61">
        <v>276</v>
      </c>
      <c r="C833" s="289" t="str">
        <f>ORÇ!C441</f>
        <v>IL-58 ILUMINACAO P/ QUADRA DE ESP.COB.LAMP.VAPOR</v>
      </c>
      <c r="D833" s="290"/>
      <c r="E833" s="290"/>
      <c r="F833" s="290"/>
      <c r="G833" s="291"/>
    </row>
    <row r="834" spans="2:7">
      <c r="B834" s="106" t="str">
        <f>ORÇ!B441</f>
        <v>09.09.037</v>
      </c>
      <c r="C834" s="97"/>
      <c r="D834" s="96" t="s">
        <v>11</v>
      </c>
      <c r="E834" s="125">
        <v>8</v>
      </c>
      <c r="F834" s="126"/>
      <c r="G834" s="127">
        <f>E834*F834</f>
        <v>0</v>
      </c>
    </row>
    <row r="835" spans="2:7">
      <c r="B835" s="61" t="s">
        <v>212</v>
      </c>
      <c r="C835" s="97"/>
      <c r="D835" s="50"/>
      <c r="E835" s="112"/>
      <c r="F835" s="113" t="s">
        <v>242</v>
      </c>
      <c r="G835" s="114">
        <f>SUM(G834:G834)</f>
        <v>0</v>
      </c>
    </row>
    <row r="836" spans="2:7">
      <c r="B836" s="61">
        <v>277</v>
      </c>
      <c r="C836" s="289" t="str">
        <f>ORÇ!C444</f>
        <v>CORDOALHA DE AÇO GALV. A QUENTE 50 MM2 (3/8") C/SUP ORTE.DE FIXAÇÃO- alterda -09.13.024</v>
      </c>
      <c r="D836" s="290"/>
      <c r="E836" s="290"/>
      <c r="F836" s="290"/>
      <c r="G836" s="291"/>
    </row>
    <row r="837" spans="2:7">
      <c r="B837" s="106" t="str">
        <f>ORÇ!B444</f>
        <v>09.13.040</v>
      </c>
      <c r="C837" s="97"/>
      <c r="D837" s="96" t="s">
        <v>25</v>
      </c>
      <c r="E837" s="125">
        <v>32</v>
      </c>
      <c r="F837" s="126"/>
      <c r="G837" s="127">
        <f>E837*F837</f>
        <v>0</v>
      </c>
    </row>
    <row r="838" spans="2:7">
      <c r="B838" s="61" t="s">
        <v>212</v>
      </c>
      <c r="C838" s="97"/>
      <c r="D838" s="50"/>
      <c r="E838" s="112"/>
      <c r="F838" s="113" t="s">
        <v>242</v>
      </c>
      <c r="G838" s="114">
        <f>SUM(G837:G837)</f>
        <v>0</v>
      </c>
    </row>
    <row r="839" spans="2:7">
      <c r="B839" s="61">
        <v>278</v>
      </c>
      <c r="C839" s="289" t="str">
        <f>ORÇ!C445</f>
        <v xml:space="preserve">CORDOALHA DE AÇO GALV. A QUENTE 80MM2 (7/16") SOB A TERRA </v>
      </c>
      <c r="D839" s="290"/>
      <c r="E839" s="290"/>
      <c r="F839" s="290"/>
      <c r="G839" s="291"/>
    </row>
    <row r="840" spans="2:7">
      <c r="B840" s="106" t="str">
        <f>ORÇ!B445</f>
        <v>09.13.025</v>
      </c>
      <c r="C840" s="97"/>
      <c r="D840" s="96" t="s">
        <v>25</v>
      </c>
      <c r="E840" s="125">
        <v>124</v>
      </c>
      <c r="F840" s="126"/>
      <c r="G840" s="127">
        <f>E840*F840</f>
        <v>0</v>
      </c>
    </row>
    <row r="841" spans="2:7">
      <c r="B841" s="61" t="s">
        <v>212</v>
      </c>
      <c r="C841" s="97"/>
      <c r="D841" s="50"/>
      <c r="E841" s="112"/>
      <c r="F841" s="113" t="s">
        <v>242</v>
      </c>
      <c r="G841" s="114">
        <f>SUM(G840:G840)</f>
        <v>0</v>
      </c>
    </row>
    <row r="842" spans="2:7">
      <c r="B842" s="61">
        <v>279</v>
      </c>
      <c r="C842" s="289" t="str">
        <f>ORÇ!C446</f>
        <v>TERRA SIMPLES - 1 HASTE</v>
      </c>
      <c r="D842" s="290"/>
      <c r="E842" s="290"/>
      <c r="F842" s="290"/>
      <c r="G842" s="291"/>
    </row>
    <row r="843" spans="2:7">
      <c r="B843" s="106" t="str">
        <f>ORÇ!B446</f>
        <v>09.13.027</v>
      </c>
      <c r="C843" s="97"/>
      <c r="D843" s="96" t="s">
        <v>11</v>
      </c>
      <c r="E843" s="125">
        <v>8</v>
      </c>
      <c r="F843" s="126"/>
      <c r="G843" s="127">
        <f>E843*F843</f>
        <v>0</v>
      </c>
    </row>
    <row r="844" spans="2:7">
      <c r="B844" s="61" t="s">
        <v>212</v>
      </c>
      <c r="C844" s="97"/>
      <c r="D844" s="50"/>
      <c r="E844" s="112"/>
      <c r="F844" s="113" t="s">
        <v>242</v>
      </c>
      <c r="G844" s="114">
        <f>SUM(G843:G843)</f>
        <v>0</v>
      </c>
    </row>
    <row r="845" spans="2:7">
      <c r="B845" s="61">
        <v>280</v>
      </c>
      <c r="C845" s="289" t="str">
        <f>ORÇ!C447</f>
        <v>CONEXAO EXOTERMICA CABO/CABO</v>
      </c>
      <c r="D845" s="290"/>
      <c r="E845" s="290"/>
      <c r="F845" s="290"/>
      <c r="G845" s="291"/>
    </row>
    <row r="846" spans="2:7">
      <c r="B846" s="106" t="str">
        <f>ORÇ!B447</f>
        <v>09.13.032</v>
      </c>
      <c r="C846" s="97"/>
      <c r="D846" s="96" t="s">
        <v>11</v>
      </c>
      <c r="E846" s="125">
        <v>4</v>
      </c>
      <c r="F846" s="126"/>
      <c r="G846" s="127">
        <f>E846*F846</f>
        <v>0</v>
      </c>
    </row>
    <row r="847" spans="2:7">
      <c r="B847" s="61" t="s">
        <v>212</v>
      </c>
      <c r="C847" s="97"/>
      <c r="D847" s="50"/>
      <c r="E847" s="112"/>
      <c r="F847" s="113" t="s">
        <v>242</v>
      </c>
      <c r="G847" s="114">
        <f>SUM(G846:G846)</f>
        <v>0</v>
      </c>
    </row>
    <row r="848" spans="2:7">
      <c r="B848" s="61">
        <v>281</v>
      </c>
      <c r="C848" s="289" t="str">
        <f>ORÇ!C448</f>
        <v>CONEXAO EXOTERMICA CABO/HASTE</v>
      </c>
      <c r="D848" s="290"/>
      <c r="E848" s="290"/>
      <c r="F848" s="290"/>
      <c r="G848" s="291"/>
    </row>
    <row r="849" spans="2:7">
      <c r="B849" s="106" t="str">
        <f>ORÇ!B448</f>
        <v>09.13.033</v>
      </c>
      <c r="C849" s="97"/>
      <c r="D849" s="96" t="s">
        <v>11</v>
      </c>
      <c r="E849" s="125">
        <v>8</v>
      </c>
      <c r="F849" s="126"/>
      <c r="G849" s="127">
        <f>E849*F849</f>
        <v>0</v>
      </c>
    </row>
    <row r="850" spans="2:7">
      <c r="B850" s="61" t="s">
        <v>212</v>
      </c>
      <c r="C850" s="97"/>
      <c r="D850" s="50"/>
      <c r="E850" s="112"/>
      <c r="F850" s="113" t="s">
        <v>242</v>
      </c>
      <c r="G850" s="114">
        <f>SUM(G849:G849)</f>
        <v>0</v>
      </c>
    </row>
    <row r="851" spans="2:7">
      <c r="B851" s="61">
        <v>282</v>
      </c>
      <c r="C851" s="289" t="str">
        <f>ORÇ!C449</f>
        <v>CONEXAO EXOTERMICA EM ESTRUTURA METALICA</v>
      </c>
      <c r="D851" s="290"/>
      <c r="E851" s="290"/>
      <c r="F851" s="290"/>
      <c r="G851" s="291"/>
    </row>
    <row r="852" spans="2:7">
      <c r="B852" s="106" t="str">
        <f>ORÇ!B449</f>
        <v>09.13.034</v>
      </c>
      <c r="C852" s="97"/>
      <c r="D852" s="96" t="s">
        <v>11</v>
      </c>
      <c r="E852" s="125">
        <v>24</v>
      </c>
      <c r="F852" s="126"/>
      <c r="G852" s="127">
        <f>E852*F852</f>
        <v>0</v>
      </c>
    </row>
    <row r="853" spans="2:7">
      <c r="B853" s="61" t="s">
        <v>212</v>
      </c>
      <c r="C853" s="97"/>
      <c r="D853" s="50"/>
      <c r="E853" s="112"/>
      <c r="F853" s="113" t="s">
        <v>242</v>
      </c>
      <c r="G853" s="114">
        <f>SUM(G852:G852)</f>
        <v>0</v>
      </c>
    </row>
    <row r="854" spans="2:7">
      <c r="B854" s="61">
        <v>283</v>
      </c>
      <c r="C854" s="289" t="str">
        <f>ORÇ!C454</f>
        <v>ESMALTE EM ESTRUTURA METALICA</v>
      </c>
      <c r="D854" s="290"/>
      <c r="E854" s="290"/>
      <c r="F854" s="290"/>
      <c r="G854" s="291"/>
    </row>
    <row r="855" spans="2:7">
      <c r="B855" s="106" t="str">
        <f>ORÇ!B454</f>
        <v>15.01.004</v>
      </c>
      <c r="C855" s="97"/>
      <c r="D855" s="96" t="s">
        <v>17</v>
      </c>
      <c r="E855" s="125">
        <v>703.36</v>
      </c>
      <c r="F855" s="126"/>
      <c r="G855" s="127">
        <f>E855*F855</f>
        <v>0</v>
      </c>
    </row>
    <row r="856" spans="2:7">
      <c r="B856" s="61" t="s">
        <v>212</v>
      </c>
      <c r="C856" s="97"/>
      <c r="D856" s="50"/>
      <c r="E856" s="112"/>
      <c r="F856" s="113" t="s">
        <v>242</v>
      </c>
      <c r="G856" s="114">
        <f>SUM(G855:G855)</f>
        <v>0</v>
      </c>
    </row>
    <row r="857" spans="2:7">
      <c r="B857" s="61">
        <v>284</v>
      </c>
      <c r="C857" s="289" t="str">
        <f>ORÇ!C457</f>
        <v>FACE EXTERNA DE CALHAS/CONDUTORES COM TINTA SINTETICA</v>
      </c>
      <c r="D857" s="290"/>
      <c r="E857" s="290"/>
      <c r="F857" s="290"/>
      <c r="G857" s="291"/>
    </row>
    <row r="858" spans="2:7">
      <c r="B858" s="106" t="str">
        <f>ORÇ!B457</f>
        <v>15.03.060</v>
      </c>
      <c r="C858" s="97"/>
      <c r="D858" s="96" t="s">
        <v>25</v>
      </c>
      <c r="E858" s="125">
        <v>77</v>
      </c>
      <c r="F858" s="126"/>
      <c r="G858" s="127">
        <f>E858*F858</f>
        <v>0</v>
      </c>
    </row>
    <row r="859" spans="2:7">
      <c r="B859" s="61" t="s">
        <v>212</v>
      </c>
      <c r="C859" s="97"/>
      <c r="D859" s="50"/>
      <c r="E859" s="112"/>
      <c r="F859" s="113" t="s">
        <v>242</v>
      </c>
      <c r="G859" s="114">
        <f>SUM(G858:G858)</f>
        <v>0</v>
      </c>
    </row>
    <row r="860" spans="2:7">
      <c r="B860" s="61">
        <v>285</v>
      </c>
      <c r="C860" s="289" t="str">
        <f>ORÇ!C458</f>
        <v>FACE INTERNA DE CALHAS COM TINTA BETUMINOSA</v>
      </c>
      <c r="D860" s="290"/>
      <c r="E860" s="290"/>
      <c r="F860" s="290"/>
      <c r="G860" s="291"/>
    </row>
    <row r="861" spans="2:7">
      <c r="B861" s="106" t="str">
        <f>ORÇ!B458</f>
        <v>15.03.061</v>
      </c>
      <c r="C861" s="97"/>
      <c r="D861" s="96" t="s">
        <v>25</v>
      </c>
      <c r="E861" s="125">
        <v>63</v>
      </c>
      <c r="F861" s="126"/>
      <c r="G861" s="127">
        <f>E861*F861</f>
        <v>0</v>
      </c>
    </row>
    <row r="862" spans="2:7">
      <c r="B862" s="61" t="s">
        <v>212</v>
      </c>
      <c r="C862" s="97"/>
      <c r="D862" s="50"/>
      <c r="E862" s="112"/>
      <c r="F862" s="113" t="s">
        <v>242</v>
      </c>
      <c r="G862" s="114">
        <f>SUM(G861:G861)</f>
        <v>0</v>
      </c>
    </row>
    <row r="863" spans="2:7">
      <c r="B863" s="61">
        <v>286</v>
      </c>
      <c r="C863" s="289" t="str">
        <f>ORÇ!C461</f>
        <v>TELHA TRAPEZOID.EM AÇO GALV.ESP=0,5MM, H=40MM, C/PINTURA ELETROL.COR BRANCA 2 FACES</v>
      </c>
      <c r="D863" s="290"/>
      <c r="E863" s="290"/>
      <c r="F863" s="290"/>
      <c r="G863" s="291"/>
    </row>
    <row r="864" spans="2:7">
      <c r="B864" s="106">
        <f>ORÇ!B461</f>
        <v>60247</v>
      </c>
      <c r="C864" s="97"/>
      <c r="D864" s="96" t="s">
        <v>17</v>
      </c>
      <c r="E864" s="125">
        <v>102.72</v>
      </c>
      <c r="F864" s="126"/>
      <c r="G864" s="127">
        <f>E864*F864</f>
        <v>0</v>
      </c>
    </row>
    <row r="865" spans="2:7">
      <c r="B865" s="61" t="s">
        <v>136</v>
      </c>
      <c r="C865" s="97"/>
      <c r="D865" s="50"/>
      <c r="E865" s="112"/>
      <c r="F865" s="113" t="s">
        <v>242</v>
      </c>
      <c r="G865" s="114">
        <f>SUM(G864:G864)</f>
        <v>0</v>
      </c>
    </row>
    <row r="866" spans="2:7">
      <c r="B866" s="61">
        <v>287</v>
      </c>
      <c r="C866" s="289" t="str">
        <f>ORÇ!C463</f>
        <v>FORNECIMENTO DE ESTRUTURA METÁLICA PARA COBERTURA</v>
      </c>
      <c r="D866" s="290"/>
      <c r="E866" s="290"/>
      <c r="F866" s="290"/>
      <c r="G866" s="291"/>
    </row>
    <row r="867" spans="2:7">
      <c r="B867" s="106">
        <f>ORÇ!B463</f>
        <v>60130</v>
      </c>
      <c r="C867" s="97"/>
      <c r="D867" s="96" t="s">
        <v>207</v>
      </c>
      <c r="E867" s="125">
        <v>2592.6999999999998</v>
      </c>
      <c r="F867" s="126"/>
      <c r="G867" s="127">
        <f>E867*F867</f>
        <v>0</v>
      </c>
    </row>
    <row r="868" spans="2:7">
      <c r="B868" s="61" t="s">
        <v>136</v>
      </c>
      <c r="C868" s="97"/>
      <c r="D868" s="50"/>
      <c r="E868" s="112"/>
      <c r="F868" s="113" t="s">
        <v>242</v>
      </c>
      <c r="G868" s="114">
        <f>SUM(G867:G867)</f>
        <v>0</v>
      </c>
    </row>
    <row r="869" spans="2:7">
      <c r="B869" s="61">
        <v>288</v>
      </c>
      <c r="C869" s="289" t="str">
        <f>ORÇ!C465</f>
        <v>MONTAGEM DE ESTRUTURA METÁLICA PARA COBERTURA</v>
      </c>
      <c r="D869" s="290"/>
      <c r="E869" s="290"/>
      <c r="F869" s="290"/>
      <c r="G869" s="291"/>
    </row>
    <row r="870" spans="2:7">
      <c r="B870" s="106">
        <f>ORÇ!B465</f>
        <v>60131</v>
      </c>
      <c r="C870" s="97"/>
      <c r="D870" s="96" t="s">
        <v>207</v>
      </c>
      <c r="E870" s="125">
        <v>2592.6999999999998</v>
      </c>
      <c r="F870" s="126"/>
      <c r="G870" s="127">
        <f>E870*F870</f>
        <v>0</v>
      </c>
    </row>
    <row r="871" spans="2:7">
      <c r="B871" s="61" t="s">
        <v>136</v>
      </c>
      <c r="C871" s="97"/>
      <c r="D871" s="50"/>
      <c r="E871" s="112"/>
      <c r="F871" s="113" t="s">
        <v>242</v>
      </c>
      <c r="G871" s="114">
        <f>SUM(G870:G870)</f>
        <v>0</v>
      </c>
    </row>
    <row r="872" spans="2:7">
      <c r="B872" s="61">
        <v>289</v>
      </c>
      <c r="C872" s="289" t="str">
        <f>ORÇ!C467</f>
        <v>CALHA OU AGUA FURTADA EM CHAPA GALV. N 24 - CORTE 1,00M</v>
      </c>
      <c r="D872" s="290"/>
      <c r="E872" s="290"/>
      <c r="F872" s="290"/>
      <c r="G872" s="291"/>
    </row>
    <row r="873" spans="2:7">
      <c r="B873" s="106" t="str">
        <f>ORÇ!B467</f>
        <v>08.12.017</v>
      </c>
      <c r="C873" s="97"/>
      <c r="D873" s="96" t="s">
        <v>25</v>
      </c>
      <c r="E873" s="125">
        <v>6.6</v>
      </c>
      <c r="F873" s="126"/>
      <c r="G873" s="127">
        <f>E873*F873</f>
        <v>0</v>
      </c>
    </row>
    <row r="874" spans="2:7">
      <c r="B874" s="61" t="s">
        <v>212</v>
      </c>
      <c r="C874" s="97"/>
      <c r="D874" s="50"/>
      <c r="E874" s="112"/>
      <c r="F874" s="113" t="s">
        <v>242</v>
      </c>
      <c r="G874" s="114">
        <f>SUM(G873:G873)</f>
        <v>0</v>
      </c>
    </row>
    <row r="875" spans="2:7">
      <c r="B875" s="61">
        <v>290</v>
      </c>
      <c r="C875" s="289" t="str">
        <f>ORÇ!C469</f>
        <v>ESCAVAÇÃO MANUAL PARA FUNDAÇÕES E VALAS COM PROFUNDIDADE MÉDIA MENOR OU IGUAL À 1,50M</v>
      </c>
      <c r="D875" s="290"/>
      <c r="E875" s="290"/>
      <c r="F875" s="290"/>
      <c r="G875" s="291"/>
    </row>
    <row r="876" spans="2:7">
      <c r="B876" s="106">
        <f>ORÇ!B469</f>
        <v>40100</v>
      </c>
      <c r="C876" s="97"/>
      <c r="D876" s="96" t="s">
        <v>135</v>
      </c>
      <c r="E876" s="125">
        <v>0.32</v>
      </c>
      <c r="F876" s="126"/>
      <c r="G876" s="127">
        <f>E876*F876</f>
        <v>0</v>
      </c>
    </row>
    <row r="877" spans="2:7">
      <c r="B877" s="61" t="s">
        <v>215</v>
      </c>
      <c r="C877" s="97"/>
      <c r="D877" s="50"/>
      <c r="E877" s="112"/>
      <c r="F877" s="113" t="s">
        <v>242</v>
      </c>
      <c r="G877" s="114">
        <f>SUM(G876:G876)</f>
        <v>0</v>
      </c>
    </row>
    <row r="878" spans="2:7">
      <c r="B878" s="61">
        <v>291</v>
      </c>
      <c r="C878" s="289" t="str">
        <f>ORÇ!C471</f>
        <v>FORNECIMENTO E APLICAÇÃO DE AÇO CA-50 - DIÂMETRO &lt;  1/2"</v>
      </c>
      <c r="D878" s="290"/>
      <c r="E878" s="290"/>
      <c r="F878" s="290"/>
      <c r="G878" s="291"/>
    </row>
    <row r="879" spans="2:7">
      <c r="B879" s="106" t="str">
        <f>ORÇ!B471</f>
        <v>07.09.00</v>
      </c>
      <c r="C879" s="97"/>
      <c r="D879" s="96" t="s">
        <v>207</v>
      </c>
      <c r="E879" s="125">
        <v>31.9</v>
      </c>
      <c r="F879" s="126"/>
      <c r="G879" s="127">
        <f>E879*F879</f>
        <v>0</v>
      </c>
    </row>
    <row r="880" spans="2:7">
      <c r="B880" s="61" t="s">
        <v>215</v>
      </c>
      <c r="C880" s="97"/>
      <c r="D880" s="50"/>
      <c r="E880" s="112"/>
      <c r="F880" s="113" t="s">
        <v>242</v>
      </c>
      <c r="G880" s="114">
        <f>SUM(G879:G879)</f>
        <v>0</v>
      </c>
    </row>
    <row r="881" spans="2:7">
      <c r="B881" s="61">
        <v>292</v>
      </c>
      <c r="C881" s="289" t="str">
        <f>ORÇ!C473</f>
        <v>TUBO DE PVC REFORÇADO "SR" JUNTA ELÁSTICA DN 100 INCL CONEXÕES</v>
      </c>
      <c r="D881" s="290"/>
      <c r="E881" s="290"/>
      <c r="F881" s="290"/>
      <c r="G881" s="291"/>
    </row>
    <row r="882" spans="2:7">
      <c r="B882" s="106" t="str">
        <f>ORÇ!B473</f>
        <v>08.11.053</v>
      </c>
      <c r="C882" s="97"/>
      <c r="D882" s="96" t="s">
        <v>25</v>
      </c>
      <c r="E882" s="125">
        <v>8</v>
      </c>
      <c r="F882" s="126"/>
      <c r="G882" s="127">
        <f>E882*F882</f>
        <v>0</v>
      </c>
    </row>
    <row r="883" spans="2:7">
      <c r="B883" s="61" t="s">
        <v>212</v>
      </c>
      <c r="C883" s="97"/>
      <c r="D883" s="50"/>
      <c r="E883" s="112"/>
      <c r="F883" s="113" t="s">
        <v>242</v>
      </c>
      <c r="G883" s="114">
        <f>SUM(G882:G882)</f>
        <v>0</v>
      </c>
    </row>
    <row r="884" spans="2:7">
      <c r="B884" s="61">
        <v>293</v>
      </c>
      <c r="C884" s="289" t="str">
        <f>ORÇ!C475</f>
        <v>CONCRETO FCK=20,0MPA - VIRADO NA OBRA</v>
      </c>
      <c r="D884" s="290"/>
      <c r="E884" s="290"/>
      <c r="F884" s="290"/>
      <c r="G884" s="291"/>
    </row>
    <row r="885" spans="2:7">
      <c r="B885" s="106">
        <f>ORÇ!B475</f>
        <v>20506</v>
      </c>
      <c r="C885" s="97"/>
      <c r="D885" s="96" t="s">
        <v>135</v>
      </c>
      <c r="E885" s="125">
        <v>0.32</v>
      </c>
      <c r="F885" s="126"/>
      <c r="G885" s="127">
        <f>E885*F885</f>
        <v>0</v>
      </c>
    </row>
    <row r="886" spans="2:7">
      <c r="B886" s="61" t="s">
        <v>136</v>
      </c>
      <c r="C886" s="97"/>
      <c r="D886" s="50"/>
      <c r="E886" s="112"/>
      <c r="F886" s="113" t="s">
        <v>242</v>
      </c>
      <c r="G886" s="114">
        <f>SUM(G885:G885)</f>
        <v>0</v>
      </c>
    </row>
    <row r="887" spans="2:7">
      <c r="B887" s="61">
        <v>294</v>
      </c>
      <c r="C887" s="289" t="str">
        <f>ORÇ!C477</f>
        <v>FORNECIMENTO E INSTALAÇAO DE PLACAS DE OBRA</v>
      </c>
      <c r="D887" s="290"/>
      <c r="E887" s="290"/>
      <c r="F887" s="290"/>
      <c r="G887" s="291"/>
    </row>
    <row r="888" spans="2:7">
      <c r="B888" s="106" t="str">
        <f>ORÇ!B477</f>
        <v>16.06.076</v>
      </c>
      <c r="C888" s="97"/>
      <c r="D888" s="96" t="s">
        <v>17</v>
      </c>
      <c r="E888" s="125">
        <v>12</v>
      </c>
      <c r="F888" s="126"/>
      <c r="G888" s="127">
        <f>E888*F888</f>
        <v>0</v>
      </c>
    </row>
    <row r="889" spans="2:7">
      <c r="B889" s="61" t="s">
        <v>212</v>
      </c>
      <c r="C889" s="97"/>
      <c r="D889" s="50"/>
      <c r="E889" s="112"/>
      <c r="F889" s="113" t="s">
        <v>242</v>
      </c>
      <c r="G889" s="114">
        <f>SUM(G888:G888)</f>
        <v>0</v>
      </c>
    </row>
    <row r="890" spans="2:7">
      <c r="B890" s="103"/>
      <c r="C890" s="295"/>
      <c r="D890" s="296"/>
      <c r="E890" s="296"/>
      <c r="F890" s="296"/>
      <c r="G890" s="297"/>
    </row>
    <row r="891" spans="2:7">
      <c r="B891" s="61"/>
      <c r="C891" s="97"/>
      <c r="D891" s="50"/>
      <c r="E891" s="112"/>
      <c r="F891" s="113" t="s">
        <v>244</v>
      </c>
      <c r="G891" s="114">
        <f>SUM(G9:G890)/2</f>
        <v>0</v>
      </c>
    </row>
    <row r="892" spans="2:7">
      <c r="B892" s="46"/>
      <c r="C892" s="95"/>
      <c r="D892" s="96"/>
      <c r="E892" s="133"/>
      <c r="F892" s="113" t="s">
        <v>245</v>
      </c>
      <c r="G892" s="114">
        <f>G891*0.25</f>
        <v>0</v>
      </c>
    </row>
    <row r="893" spans="2:7">
      <c r="B893" s="129"/>
      <c r="C893" s="130"/>
      <c r="D893" s="131"/>
      <c r="E893" s="134"/>
      <c r="F893" s="135" t="s">
        <v>246</v>
      </c>
      <c r="G893" s="136">
        <f>G891+G892</f>
        <v>0</v>
      </c>
    </row>
    <row r="895" spans="2:7" ht="15.6">
      <c r="B895" s="353"/>
      <c r="C895" s="354"/>
      <c r="D895" s="354"/>
      <c r="E895" s="354"/>
      <c r="F895" s="354"/>
      <c r="G895" s="354"/>
    </row>
    <row r="896" spans="2:7">
      <c r="B896" s="339"/>
      <c r="C896" s="345"/>
      <c r="D896" s="346"/>
      <c r="E896" s="346"/>
      <c r="F896" s="346"/>
      <c r="G896" s="347"/>
    </row>
    <row r="897" spans="2:8">
      <c r="B897" s="348"/>
      <c r="C897" s="340"/>
      <c r="D897" s="349"/>
      <c r="E897" s="350"/>
      <c r="F897" s="351"/>
      <c r="G897" s="352"/>
    </row>
    <row r="898" spans="2:8">
      <c r="B898" s="339"/>
      <c r="C898" s="340"/>
      <c r="D898" s="341"/>
      <c r="E898" s="342"/>
      <c r="F898" s="343"/>
      <c r="G898" s="344"/>
    </row>
    <row r="899" spans="2:8" ht="15">
      <c r="B899" s="298" t="s">
        <v>249</v>
      </c>
      <c r="C899" s="298"/>
      <c r="D899" s="298"/>
      <c r="E899" s="298"/>
      <c r="F899" s="298"/>
      <c r="G899" s="298"/>
      <c r="H899" s="298"/>
    </row>
    <row r="900" spans="2:8" ht="15">
      <c r="B900" s="298" t="s">
        <v>250</v>
      </c>
      <c r="C900" s="298"/>
      <c r="D900" s="298"/>
      <c r="E900" s="298"/>
      <c r="F900" s="298"/>
      <c r="G900" s="298"/>
      <c r="H900" s="298"/>
    </row>
    <row r="901" spans="2:8" ht="12.9" customHeight="1">
      <c r="B901" s="299" t="s">
        <v>231</v>
      </c>
      <c r="C901" s="299"/>
    </row>
  </sheetData>
  <mergeCells count="303">
    <mergeCell ref="C895:G895"/>
    <mergeCell ref="C896:G896"/>
    <mergeCell ref="B899:H899"/>
    <mergeCell ref="B900:H900"/>
    <mergeCell ref="B901:C901"/>
    <mergeCell ref="B5:G6"/>
    <mergeCell ref="C866:G866"/>
    <mergeCell ref="C869:G869"/>
    <mergeCell ref="C872:G872"/>
    <mergeCell ref="C875:G875"/>
    <mergeCell ref="C878:G878"/>
    <mergeCell ref="C881:G881"/>
    <mergeCell ref="C884:G884"/>
    <mergeCell ref="C887:G887"/>
    <mergeCell ref="C890:G890"/>
    <mergeCell ref="C839:G839"/>
    <mergeCell ref="C842:G842"/>
    <mergeCell ref="C845:G845"/>
    <mergeCell ref="C848:G848"/>
    <mergeCell ref="C851:G851"/>
    <mergeCell ref="C854:G854"/>
    <mergeCell ref="C857:G857"/>
    <mergeCell ref="C860:G860"/>
    <mergeCell ref="C863:G863"/>
    <mergeCell ref="C812:G812"/>
    <mergeCell ref="C815:G815"/>
    <mergeCell ref="C818:G818"/>
    <mergeCell ref="C821:G821"/>
    <mergeCell ref="C824:G824"/>
    <mergeCell ref="C827:G827"/>
    <mergeCell ref="C830:G830"/>
    <mergeCell ref="C833:G833"/>
    <mergeCell ref="C836:G836"/>
    <mergeCell ref="C785:G785"/>
    <mergeCell ref="C788:G788"/>
    <mergeCell ref="C791:G791"/>
    <mergeCell ref="C794:G794"/>
    <mergeCell ref="C797:G797"/>
    <mergeCell ref="C800:G800"/>
    <mergeCell ref="C803:G803"/>
    <mergeCell ref="C806:G806"/>
    <mergeCell ref="C809:G809"/>
    <mergeCell ref="C758:G758"/>
    <mergeCell ref="C761:G761"/>
    <mergeCell ref="C764:G764"/>
    <mergeCell ref="C767:G767"/>
    <mergeCell ref="C770:G770"/>
    <mergeCell ref="C773:G773"/>
    <mergeCell ref="C776:G776"/>
    <mergeCell ref="C779:G779"/>
    <mergeCell ref="C782:G782"/>
    <mergeCell ref="C731:G731"/>
    <mergeCell ref="C734:G734"/>
    <mergeCell ref="C737:G737"/>
    <mergeCell ref="C740:G740"/>
    <mergeCell ref="C743:G743"/>
    <mergeCell ref="C746:G746"/>
    <mergeCell ref="C749:G749"/>
    <mergeCell ref="C752:G752"/>
    <mergeCell ref="C755:G755"/>
    <mergeCell ref="C704:G704"/>
    <mergeCell ref="C707:G707"/>
    <mergeCell ref="C710:G710"/>
    <mergeCell ref="C713:G713"/>
    <mergeCell ref="C716:G716"/>
    <mergeCell ref="C719:G719"/>
    <mergeCell ref="C722:G722"/>
    <mergeCell ref="C725:G725"/>
    <mergeCell ref="C728:G728"/>
    <mergeCell ref="C677:G677"/>
    <mergeCell ref="C680:G680"/>
    <mergeCell ref="C683:G683"/>
    <mergeCell ref="C686:G686"/>
    <mergeCell ref="C689:G689"/>
    <mergeCell ref="C692:G692"/>
    <mergeCell ref="C695:G695"/>
    <mergeCell ref="C698:G698"/>
    <mergeCell ref="C701:G701"/>
    <mergeCell ref="C650:G650"/>
    <mergeCell ref="C653:G653"/>
    <mergeCell ref="C656:G656"/>
    <mergeCell ref="C659:G659"/>
    <mergeCell ref="C662:G662"/>
    <mergeCell ref="C665:G665"/>
    <mergeCell ref="C668:G668"/>
    <mergeCell ref="C671:G671"/>
    <mergeCell ref="C674:G674"/>
    <mergeCell ref="C623:G623"/>
    <mergeCell ref="C626:G626"/>
    <mergeCell ref="C629:G629"/>
    <mergeCell ref="C632:G632"/>
    <mergeCell ref="C635:G635"/>
    <mergeCell ref="C638:G638"/>
    <mergeCell ref="C641:G641"/>
    <mergeCell ref="C644:G644"/>
    <mergeCell ref="C647:G647"/>
    <mergeCell ref="C596:G596"/>
    <mergeCell ref="C599:G599"/>
    <mergeCell ref="C602:G602"/>
    <mergeCell ref="C605:G605"/>
    <mergeCell ref="C608:G608"/>
    <mergeCell ref="C611:G611"/>
    <mergeCell ref="C614:G614"/>
    <mergeCell ref="C617:G617"/>
    <mergeCell ref="C620:G620"/>
    <mergeCell ref="C569:G569"/>
    <mergeCell ref="C572:G572"/>
    <mergeCell ref="C575:G575"/>
    <mergeCell ref="C578:G578"/>
    <mergeCell ref="C581:G581"/>
    <mergeCell ref="C584:G584"/>
    <mergeCell ref="C587:G587"/>
    <mergeCell ref="C590:G590"/>
    <mergeCell ref="C593:G593"/>
    <mergeCell ref="C542:G542"/>
    <mergeCell ref="C545:G545"/>
    <mergeCell ref="C548:G548"/>
    <mergeCell ref="C551:G551"/>
    <mergeCell ref="C554:G554"/>
    <mergeCell ref="C557:G557"/>
    <mergeCell ref="C560:G560"/>
    <mergeCell ref="C563:G563"/>
    <mergeCell ref="C566:G566"/>
    <mergeCell ref="C515:G515"/>
    <mergeCell ref="C518:G518"/>
    <mergeCell ref="C521:G521"/>
    <mergeCell ref="C524:G524"/>
    <mergeCell ref="C527:G527"/>
    <mergeCell ref="C530:G530"/>
    <mergeCell ref="C533:G533"/>
    <mergeCell ref="C536:G536"/>
    <mergeCell ref="C539:G539"/>
    <mergeCell ref="C488:G488"/>
    <mergeCell ref="C491:G491"/>
    <mergeCell ref="C494:G494"/>
    <mergeCell ref="C497:G497"/>
    <mergeCell ref="C500:G500"/>
    <mergeCell ref="C503:G503"/>
    <mergeCell ref="C506:G506"/>
    <mergeCell ref="C509:G509"/>
    <mergeCell ref="C512:G512"/>
    <mergeCell ref="C461:G461"/>
    <mergeCell ref="C464:G464"/>
    <mergeCell ref="C467:G467"/>
    <mergeCell ref="C470:G470"/>
    <mergeCell ref="C473:G473"/>
    <mergeCell ref="C476:G476"/>
    <mergeCell ref="C479:G479"/>
    <mergeCell ref="C482:G482"/>
    <mergeCell ref="C485:G485"/>
    <mergeCell ref="C434:G434"/>
    <mergeCell ref="C437:G437"/>
    <mergeCell ref="C440:G440"/>
    <mergeCell ref="C443:G443"/>
    <mergeCell ref="C446:G446"/>
    <mergeCell ref="C449:G449"/>
    <mergeCell ref="C452:G452"/>
    <mergeCell ref="C455:G455"/>
    <mergeCell ref="C458:G458"/>
    <mergeCell ref="C407:G407"/>
    <mergeCell ref="C410:G410"/>
    <mergeCell ref="C413:G413"/>
    <mergeCell ref="C416:G416"/>
    <mergeCell ref="C419:G419"/>
    <mergeCell ref="C422:G422"/>
    <mergeCell ref="C425:G425"/>
    <mergeCell ref="C428:G428"/>
    <mergeCell ref="C431:G431"/>
    <mergeCell ref="C380:G380"/>
    <mergeCell ref="C383:G383"/>
    <mergeCell ref="C386:G386"/>
    <mergeCell ref="C389:G389"/>
    <mergeCell ref="C392:G392"/>
    <mergeCell ref="C395:G395"/>
    <mergeCell ref="C398:G398"/>
    <mergeCell ref="C401:G401"/>
    <mergeCell ref="C404:G404"/>
    <mergeCell ref="C353:G353"/>
    <mergeCell ref="C356:G356"/>
    <mergeCell ref="C359:G359"/>
    <mergeCell ref="C362:G362"/>
    <mergeCell ref="C365:G365"/>
    <mergeCell ref="C368:G368"/>
    <mergeCell ref="C371:G371"/>
    <mergeCell ref="C374:G374"/>
    <mergeCell ref="C377:G377"/>
    <mergeCell ref="C326:G326"/>
    <mergeCell ref="C329:G329"/>
    <mergeCell ref="C332:G332"/>
    <mergeCell ref="C335:G335"/>
    <mergeCell ref="C338:G338"/>
    <mergeCell ref="C341:G341"/>
    <mergeCell ref="C344:G344"/>
    <mergeCell ref="C347:G347"/>
    <mergeCell ref="C350:G350"/>
    <mergeCell ref="C299:G299"/>
    <mergeCell ref="C302:G302"/>
    <mergeCell ref="C305:G305"/>
    <mergeCell ref="C308:G308"/>
    <mergeCell ref="C311:G311"/>
    <mergeCell ref="C314:G314"/>
    <mergeCell ref="C317:G317"/>
    <mergeCell ref="C320:G320"/>
    <mergeCell ref="C323:G323"/>
    <mergeCell ref="C272:G272"/>
    <mergeCell ref="C275:G275"/>
    <mergeCell ref="C278:G278"/>
    <mergeCell ref="C281:G281"/>
    <mergeCell ref="C284:G284"/>
    <mergeCell ref="C287:G287"/>
    <mergeCell ref="C290:G290"/>
    <mergeCell ref="C293:G293"/>
    <mergeCell ref="C296:G296"/>
    <mergeCell ref="C245:G245"/>
    <mergeCell ref="C248:G248"/>
    <mergeCell ref="C251:G251"/>
    <mergeCell ref="C254:G254"/>
    <mergeCell ref="C257:G257"/>
    <mergeCell ref="C260:G260"/>
    <mergeCell ref="C263:G263"/>
    <mergeCell ref="C266:G266"/>
    <mergeCell ref="C269:G269"/>
    <mergeCell ref="C218:G218"/>
    <mergeCell ref="C221:G221"/>
    <mergeCell ref="C224:G224"/>
    <mergeCell ref="C227:G227"/>
    <mergeCell ref="C230:G230"/>
    <mergeCell ref="C233:G233"/>
    <mergeCell ref="C236:G236"/>
    <mergeCell ref="C239:G239"/>
    <mergeCell ref="C242:G242"/>
    <mergeCell ref="C191:G191"/>
    <mergeCell ref="C194:G194"/>
    <mergeCell ref="C197:G197"/>
    <mergeCell ref="C200:G200"/>
    <mergeCell ref="C203:G203"/>
    <mergeCell ref="C206:G206"/>
    <mergeCell ref="C209:G209"/>
    <mergeCell ref="C212:G212"/>
    <mergeCell ref="C215:G215"/>
    <mergeCell ref="C164:G164"/>
    <mergeCell ref="C167:G167"/>
    <mergeCell ref="C170:G170"/>
    <mergeCell ref="C173:G173"/>
    <mergeCell ref="C176:G176"/>
    <mergeCell ref="C179:G179"/>
    <mergeCell ref="C182:G182"/>
    <mergeCell ref="C185:G185"/>
    <mergeCell ref="C188:G188"/>
    <mergeCell ref="C137:G137"/>
    <mergeCell ref="C140:G140"/>
    <mergeCell ref="C143:G143"/>
    <mergeCell ref="C146:G146"/>
    <mergeCell ref="C149:G149"/>
    <mergeCell ref="C152:G152"/>
    <mergeCell ref="C155:G155"/>
    <mergeCell ref="C158:G158"/>
    <mergeCell ref="C161:G161"/>
    <mergeCell ref="C110:G110"/>
    <mergeCell ref="C113:G113"/>
    <mergeCell ref="C116:G116"/>
    <mergeCell ref="C119:G119"/>
    <mergeCell ref="C122:G122"/>
    <mergeCell ref="C125:G125"/>
    <mergeCell ref="C128:G128"/>
    <mergeCell ref="C131:G131"/>
    <mergeCell ref="C134:G134"/>
    <mergeCell ref="C83:G83"/>
    <mergeCell ref="C86:G86"/>
    <mergeCell ref="C89:G89"/>
    <mergeCell ref="C92:G92"/>
    <mergeCell ref="C95:G95"/>
    <mergeCell ref="C98:G98"/>
    <mergeCell ref="C101:G101"/>
    <mergeCell ref="C104:G104"/>
    <mergeCell ref="C107:G107"/>
    <mergeCell ref="C56:G56"/>
    <mergeCell ref="C59:G59"/>
    <mergeCell ref="C62:G62"/>
    <mergeCell ref="C65:G65"/>
    <mergeCell ref="C68:G68"/>
    <mergeCell ref="C71:G71"/>
    <mergeCell ref="C74:G74"/>
    <mergeCell ref="C77:G77"/>
    <mergeCell ref="C80:G80"/>
    <mergeCell ref="C29:G29"/>
    <mergeCell ref="C32:G32"/>
    <mergeCell ref="C35:G35"/>
    <mergeCell ref="C38:G38"/>
    <mergeCell ref="C41:G41"/>
    <mergeCell ref="C44:G44"/>
    <mergeCell ref="C47:G47"/>
    <mergeCell ref="C50:G50"/>
    <mergeCell ref="C53:G53"/>
    <mergeCell ref="C3:G3"/>
    <mergeCell ref="C4:G4"/>
    <mergeCell ref="C8:G8"/>
    <mergeCell ref="C11:G11"/>
    <mergeCell ref="C14:G14"/>
    <mergeCell ref="C17:G17"/>
    <mergeCell ref="C20:G20"/>
    <mergeCell ref="C23:G23"/>
    <mergeCell ref="C26:G26"/>
  </mergeCells>
  <printOptions horizontalCentered="1"/>
  <pageMargins left="0.118055555555556" right="0.118055555555556" top="0.235416666666667" bottom="0.118055555555556" header="0.31388888888888899" footer="0.31388888888888899"/>
  <pageSetup paperSize="9" scale="68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3"/>
  <sheetViews>
    <sheetView workbookViewId="0">
      <selection activeCell="E52" sqref="E52"/>
    </sheetView>
  </sheetViews>
  <sheetFormatPr defaultColWidth="9" defaultRowHeight="13.2"/>
  <cols>
    <col min="1" max="1" width="3.109375" customWidth="1"/>
    <col min="2" max="2" width="22.109375" customWidth="1"/>
    <col min="3" max="15" width="8.6640625" customWidth="1"/>
    <col min="16" max="16" width="6.109375" customWidth="1"/>
  </cols>
  <sheetData>
    <row r="1" spans="1:16">
      <c r="A1" s="41"/>
      <c r="B1" s="42"/>
      <c r="C1" s="41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>
      <c r="A2" s="41"/>
      <c r="B2" s="42"/>
      <c r="C2" s="41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>
      <c r="A3" s="44"/>
      <c r="B3" s="306" t="s">
        <v>233</v>
      </c>
      <c r="C3" s="306"/>
      <c r="D3" s="306"/>
      <c r="E3" s="307"/>
      <c r="F3" s="307"/>
      <c r="G3" s="307"/>
      <c r="H3" s="307"/>
      <c r="I3" s="307"/>
      <c r="J3" s="307"/>
      <c r="K3" s="307"/>
      <c r="L3" s="307"/>
      <c r="M3" s="307"/>
      <c r="N3" s="307"/>
      <c r="O3" s="307"/>
      <c r="P3" s="308"/>
    </row>
    <row r="4" spans="1:16">
      <c r="A4" s="46"/>
      <c r="B4" s="309" t="s">
        <v>251</v>
      </c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1"/>
    </row>
    <row r="5" spans="1:16">
      <c r="A5" s="312" t="s">
        <v>252</v>
      </c>
      <c r="B5" s="313"/>
      <c r="C5" s="313"/>
      <c r="D5" s="313"/>
      <c r="E5" s="313"/>
      <c r="F5" s="313"/>
      <c r="G5" s="313"/>
      <c r="H5" s="313"/>
      <c r="I5" s="313"/>
      <c r="J5" s="313"/>
      <c r="K5" s="313"/>
      <c r="L5" s="313"/>
      <c r="M5" s="313"/>
      <c r="N5" s="313"/>
      <c r="O5" s="313"/>
      <c r="P5" s="314"/>
    </row>
    <row r="6" spans="1:16">
      <c r="A6" s="47"/>
      <c r="B6" s="48"/>
      <c r="C6" s="48"/>
      <c r="D6" s="48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75"/>
    </row>
    <row r="7" spans="1:16">
      <c r="A7" s="47"/>
      <c r="B7" s="48"/>
      <c r="C7" s="48"/>
      <c r="D7" s="48"/>
      <c r="E7" s="64"/>
      <c r="F7" s="64"/>
      <c r="G7" s="64"/>
      <c r="H7" s="64"/>
      <c r="I7" s="64"/>
      <c r="J7" s="64"/>
      <c r="K7" s="64"/>
      <c r="L7" s="64"/>
      <c r="M7" s="64"/>
      <c r="N7" s="64"/>
      <c r="O7" s="76" t="s">
        <v>253</v>
      </c>
      <c r="P7" s="77" t="s">
        <v>254</v>
      </c>
    </row>
    <row r="8" spans="1:16">
      <c r="A8" s="49" t="s">
        <v>236</v>
      </c>
      <c r="B8" s="50" t="s">
        <v>237</v>
      </c>
      <c r="C8" s="51" t="s">
        <v>255</v>
      </c>
      <c r="D8" s="51" t="s">
        <v>256</v>
      </c>
      <c r="E8" s="51" t="s">
        <v>257</v>
      </c>
      <c r="F8" s="51" t="s">
        <v>258</v>
      </c>
      <c r="G8" s="51" t="s">
        <v>259</v>
      </c>
      <c r="H8" s="51" t="s">
        <v>260</v>
      </c>
      <c r="I8" s="51" t="s">
        <v>261</v>
      </c>
      <c r="J8" s="51" t="s">
        <v>262</v>
      </c>
      <c r="K8" s="51" t="s">
        <v>263</v>
      </c>
      <c r="L8" s="51" t="s">
        <v>264</v>
      </c>
      <c r="M8" s="51" t="s">
        <v>265</v>
      </c>
      <c r="N8" s="51" t="s">
        <v>266</v>
      </c>
      <c r="O8" s="51" t="s">
        <v>267</v>
      </c>
      <c r="P8" s="78" t="s">
        <v>268</v>
      </c>
    </row>
    <row r="9" spans="1:16">
      <c r="A9" s="319">
        <v>1</v>
      </c>
      <c r="B9" s="323" t="s">
        <v>14</v>
      </c>
      <c r="C9" s="52">
        <f>(O9/2)</f>
        <v>5832.2604249999995</v>
      </c>
      <c r="D9" s="52">
        <f>(O9/2)</f>
        <v>5832.2604249999995</v>
      </c>
      <c r="E9" s="65"/>
      <c r="F9" s="65"/>
      <c r="G9" s="65"/>
      <c r="H9" s="65"/>
      <c r="I9" s="65"/>
      <c r="J9" s="65"/>
      <c r="K9" s="65"/>
      <c r="L9" s="65"/>
      <c r="M9" s="65"/>
      <c r="N9" s="65"/>
      <c r="O9" s="65">
        <f>SUM(9331.61668*1.25)</f>
        <v>11664.520849999999</v>
      </c>
      <c r="P9" s="79">
        <f>SUM(O9/O32)*100</f>
        <v>0.51393081975190369</v>
      </c>
    </row>
    <row r="10" spans="1:16" ht="6" customHeight="1">
      <c r="A10" s="319"/>
      <c r="B10" s="324"/>
      <c r="C10" s="53"/>
      <c r="D10" s="53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79"/>
    </row>
    <row r="11" spans="1:16">
      <c r="A11" s="319"/>
      <c r="B11" s="325"/>
      <c r="C11" s="54"/>
      <c r="D11" s="55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80"/>
    </row>
    <row r="12" spans="1:16">
      <c r="A12" s="319">
        <v>2</v>
      </c>
      <c r="B12" s="326" t="s">
        <v>23</v>
      </c>
      <c r="C12" s="56"/>
      <c r="D12" s="56"/>
      <c r="E12" s="52">
        <f>(O12/7)</f>
        <v>30773.631982142859</v>
      </c>
      <c r="F12" s="52">
        <f>(O12/7)</f>
        <v>30773.631982142859</v>
      </c>
      <c r="G12" s="52">
        <f>(O12/7)</f>
        <v>30773.631982142859</v>
      </c>
      <c r="H12" s="52">
        <f>(O12/7)</f>
        <v>30773.631982142859</v>
      </c>
      <c r="I12" s="52">
        <f>(O12/7)</f>
        <v>30773.631982142859</v>
      </c>
      <c r="J12" s="52">
        <f>(O12/7)</f>
        <v>30773.631982142859</v>
      </c>
      <c r="K12" s="52">
        <f>(O12/7)</f>
        <v>30773.631982142859</v>
      </c>
      <c r="L12" s="71"/>
      <c r="M12" s="71"/>
      <c r="N12" s="71"/>
      <c r="O12" s="65">
        <f>SUM((172332.3391*1.25))</f>
        <v>215415.42387500001</v>
      </c>
      <c r="P12" s="79">
        <f>SUM(O12/O32)*100</f>
        <v>9.4910564096837788</v>
      </c>
    </row>
    <row r="13" spans="1:16" ht="6" customHeight="1">
      <c r="A13" s="319"/>
      <c r="B13" s="327"/>
      <c r="C13" s="57"/>
      <c r="D13" s="57"/>
      <c r="E13" s="60"/>
      <c r="F13" s="60"/>
      <c r="G13" s="60"/>
      <c r="H13" s="60"/>
      <c r="I13" s="60"/>
      <c r="J13" s="60"/>
      <c r="K13" s="60"/>
      <c r="L13" s="66"/>
      <c r="M13" s="66"/>
      <c r="N13" s="66"/>
      <c r="O13" s="66"/>
      <c r="P13" s="79"/>
    </row>
    <row r="14" spans="1:16">
      <c r="A14" s="319"/>
      <c r="B14" s="328"/>
      <c r="C14" s="54"/>
      <c r="D14" s="55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80"/>
    </row>
    <row r="15" spans="1:16">
      <c r="A15" s="319">
        <v>3</v>
      </c>
      <c r="B15" s="326" t="s">
        <v>269</v>
      </c>
      <c r="C15" s="56"/>
      <c r="D15" s="56"/>
      <c r="E15" s="56"/>
      <c r="F15" s="56"/>
      <c r="G15" s="56"/>
      <c r="H15" s="56"/>
      <c r="I15" s="52">
        <f>(O15/6)</f>
        <v>78276.24122916667</v>
      </c>
      <c r="J15" s="52">
        <f>(O15/6)</f>
        <v>78276.24122916667</v>
      </c>
      <c r="K15" s="52">
        <f>(O15/6)</f>
        <v>78276.24122916667</v>
      </c>
      <c r="L15" s="52">
        <f>(O15/6)</f>
        <v>78276.24122916667</v>
      </c>
      <c r="M15" s="52">
        <f>(O15/6)</f>
        <v>78276.24122916667</v>
      </c>
      <c r="N15" s="52">
        <f>(O15/6)</f>
        <v>78276.24122916667</v>
      </c>
      <c r="O15" s="65">
        <f>SUM(375725.9579*1.25)</f>
        <v>469657.44737499999</v>
      </c>
      <c r="P15" s="79">
        <f>SUM(O15/O32)*100</f>
        <v>20.692786273515928</v>
      </c>
    </row>
    <row r="16" spans="1:16" ht="6" customHeight="1">
      <c r="A16" s="319"/>
      <c r="B16" s="327"/>
      <c r="C16" s="57"/>
      <c r="D16" s="57"/>
      <c r="E16" s="57"/>
      <c r="F16" s="57"/>
      <c r="G16" s="57"/>
      <c r="H16" s="57"/>
      <c r="I16" s="60"/>
      <c r="J16" s="60"/>
      <c r="K16" s="60"/>
      <c r="L16" s="60"/>
      <c r="M16" s="60"/>
      <c r="N16" s="60"/>
      <c r="O16" s="66"/>
      <c r="P16" s="81"/>
    </row>
    <row r="17" spans="1:16">
      <c r="A17" s="319"/>
      <c r="B17" s="328"/>
      <c r="C17" s="54"/>
      <c r="D17" s="55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80"/>
    </row>
    <row r="18" spans="1:16">
      <c r="A18" s="320">
        <v>4</v>
      </c>
      <c r="B18" s="329" t="s">
        <v>270</v>
      </c>
      <c r="C18" s="58"/>
      <c r="D18" s="59">
        <f>(O18/6)</f>
        <v>111940.65702083334</v>
      </c>
      <c r="E18" s="59">
        <f>(O18/6)</f>
        <v>111940.65702083334</v>
      </c>
      <c r="F18" s="59">
        <f>(O18/6)</f>
        <v>111940.65702083334</v>
      </c>
      <c r="G18" s="59">
        <f>(O18/6)</f>
        <v>111940.65702083334</v>
      </c>
      <c r="H18" s="59">
        <f>(O18/6)</f>
        <v>111940.65702083334</v>
      </c>
      <c r="I18" s="59">
        <f>(O18/6)</f>
        <v>111940.65702083334</v>
      </c>
      <c r="J18" s="58"/>
      <c r="K18" s="72"/>
      <c r="L18" s="72"/>
      <c r="M18" s="72"/>
      <c r="N18" s="72"/>
      <c r="O18" s="82">
        <f>SUM(537315.1537*1.25)</f>
        <v>671643.94212500006</v>
      </c>
      <c r="P18" s="83">
        <f>SUM(O18/O32)*100</f>
        <v>29.592173240249426</v>
      </c>
    </row>
    <row r="19" spans="1:16" ht="6" customHeight="1">
      <c r="A19" s="320"/>
      <c r="B19" s="330"/>
      <c r="C19" s="57"/>
      <c r="D19" s="60"/>
      <c r="E19" s="68"/>
      <c r="F19" s="68"/>
      <c r="G19" s="68"/>
      <c r="H19" s="68"/>
      <c r="I19" s="68"/>
      <c r="J19" s="69"/>
      <c r="K19" s="73"/>
      <c r="L19" s="73"/>
      <c r="M19" s="73"/>
      <c r="N19" s="73"/>
      <c r="O19" s="66"/>
      <c r="P19" s="81"/>
    </row>
    <row r="20" spans="1:16">
      <c r="A20" s="320"/>
      <c r="B20" s="331"/>
      <c r="C20" s="54"/>
      <c r="D20" s="55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80"/>
    </row>
    <row r="21" spans="1:16">
      <c r="A21" s="319">
        <v>5</v>
      </c>
      <c r="B21" s="326" t="s">
        <v>271</v>
      </c>
      <c r="C21" s="56"/>
      <c r="D21" s="56"/>
      <c r="E21" s="56"/>
      <c r="F21" s="56"/>
      <c r="G21" s="56"/>
      <c r="H21" s="56"/>
      <c r="I21" s="52">
        <f>(O21/6)</f>
        <v>83085.274124999996</v>
      </c>
      <c r="J21" s="52">
        <f>(O21/6)</f>
        <v>83085.274124999996</v>
      </c>
      <c r="K21" s="52">
        <f>(O21/6)</f>
        <v>83085.274124999996</v>
      </c>
      <c r="L21" s="52">
        <f>(O21/6)</f>
        <v>83085.274124999996</v>
      </c>
      <c r="M21" s="52">
        <f>(O21/6)</f>
        <v>83085.274124999996</v>
      </c>
      <c r="N21" s="52">
        <f>(O21/6)</f>
        <v>83085.274124999996</v>
      </c>
      <c r="O21" s="65">
        <f>SUM(398809.3158*1.25)</f>
        <v>498511.64474999998</v>
      </c>
      <c r="P21" s="79">
        <f>SUM(O21/O32)*100</f>
        <v>21.964082497416715</v>
      </c>
    </row>
    <row r="22" spans="1:16" ht="6" customHeight="1">
      <c r="A22" s="319"/>
      <c r="B22" s="327"/>
      <c r="C22" s="57"/>
      <c r="D22" s="57"/>
      <c r="E22" s="69"/>
      <c r="F22" s="69"/>
      <c r="G22" s="69"/>
      <c r="H22" s="69"/>
      <c r="I22" s="68"/>
      <c r="J22" s="68"/>
      <c r="K22" s="74"/>
      <c r="L22" s="74"/>
      <c r="M22" s="74"/>
      <c r="N22" s="74"/>
      <c r="O22" s="66"/>
      <c r="P22" s="81"/>
    </row>
    <row r="23" spans="1:16">
      <c r="A23" s="319"/>
      <c r="B23" s="328"/>
      <c r="C23" s="54"/>
      <c r="D23" s="55"/>
      <c r="E23" s="67"/>
      <c r="F23" s="67"/>
      <c r="G23" s="67"/>
      <c r="H23" s="67"/>
      <c r="I23" s="67"/>
      <c r="J23" s="67"/>
      <c r="K23" s="67"/>
      <c r="L23" s="67"/>
      <c r="M23" s="52"/>
      <c r="N23" s="67"/>
      <c r="O23" s="67"/>
      <c r="P23" s="80"/>
    </row>
    <row r="24" spans="1:16">
      <c r="A24" s="319">
        <v>6</v>
      </c>
      <c r="B24" s="326" t="s">
        <v>272</v>
      </c>
      <c r="C24" s="56"/>
      <c r="D24" s="56"/>
      <c r="E24" s="56"/>
      <c r="F24" s="56"/>
      <c r="G24" s="56"/>
      <c r="H24" s="56"/>
      <c r="I24" s="56"/>
      <c r="J24" s="52">
        <f>(O24/5)</f>
        <v>60473.388774999999</v>
      </c>
      <c r="K24" s="52">
        <f>(O24/5)</f>
        <v>60473.388774999999</v>
      </c>
      <c r="L24" s="52">
        <f>(O24/5)</f>
        <v>60473.388774999999</v>
      </c>
      <c r="M24" s="52">
        <f>(O24/5)</f>
        <v>60473.388774999999</v>
      </c>
      <c r="N24" s="52">
        <f>(O24/5)</f>
        <v>60473.388774999999</v>
      </c>
      <c r="O24" s="65">
        <f>SUM(241893.5551*1.25)</f>
        <v>302366.943875</v>
      </c>
      <c r="P24" s="79">
        <f>SUM(O24/O32)*100</f>
        <v>13.322080977853165</v>
      </c>
    </row>
    <row r="25" spans="1:16" ht="6" customHeight="1">
      <c r="A25" s="319"/>
      <c r="B25" s="327"/>
      <c r="C25" s="57"/>
      <c r="D25" s="57"/>
      <c r="E25" s="69"/>
      <c r="F25" s="69"/>
      <c r="G25" s="69"/>
      <c r="H25" s="69"/>
      <c r="I25" s="69"/>
      <c r="J25" s="68"/>
      <c r="K25" s="74"/>
      <c r="L25" s="74"/>
      <c r="M25" s="74"/>
      <c r="N25" s="74"/>
      <c r="O25" s="66"/>
      <c r="P25" s="81"/>
    </row>
    <row r="26" spans="1:16">
      <c r="A26" s="319"/>
      <c r="B26" s="328"/>
      <c r="C26" s="54"/>
      <c r="D26" s="55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80"/>
    </row>
    <row r="27" spans="1:16">
      <c r="A27" s="319">
        <v>7</v>
      </c>
      <c r="B27" s="326" t="s">
        <v>35</v>
      </c>
      <c r="C27" s="56"/>
      <c r="D27" s="56"/>
      <c r="E27" s="56"/>
      <c r="F27" s="56"/>
      <c r="G27" s="56"/>
      <c r="H27" s="56"/>
      <c r="I27" s="56"/>
      <c r="J27" s="52">
        <f>(O27/5)</f>
        <v>20081.5178275</v>
      </c>
      <c r="K27" s="52">
        <f>(O27/5)</f>
        <v>20081.5178275</v>
      </c>
      <c r="L27" s="52">
        <f>(O27/5)</f>
        <v>20081.5178275</v>
      </c>
      <c r="M27" s="52">
        <f>(O27/5)</f>
        <v>20081.5178275</v>
      </c>
      <c r="N27" s="52">
        <f>(O27/5)</f>
        <v>20081.5178275</v>
      </c>
      <c r="O27" s="65">
        <f>SUM(80326.07131*1.25)</f>
        <v>100407.58913750001</v>
      </c>
      <c r="P27" s="79">
        <f>SUM(O27/O32)*100</f>
        <v>4.4238897815290654</v>
      </c>
    </row>
    <row r="28" spans="1:16" ht="6" customHeight="1">
      <c r="A28" s="319"/>
      <c r="B28" s="327"/>
      <c r="C28" s="57"/>
      <c r="D28" s="57"/>
      <c r="E28" s="69"/>
      <c r="F28" s="69"/>
      <c r="G28" s="69"/>
      <c r="H28" s="69"/>
      <c r="I28" s="69"/>
      <c r="J28" s="68"/>
      <c r="K28" s="74"/>
      <c r="L28" s="74"/>
      <c r="M28" s="74"/>
      <c r="N28" s="74"/>
      <c r="O28" s="66"/>
      <c r="P28" s="81"/>
    </row>
    <row r="29" spans="1:16">
      <c r="A29" s="319"/>
      <c r="B29" s="328"/>
      <c r="C29" s="54"/>
      <c r="D29" s="55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80"/>
    </row>
    <row r="30" spans="1:16">
      <c r="A30" s="321"/>
      <c r="B30" s="332" t="s">
        <v>273</v>
      </c>
      <c r="C30" s="52">
        <f>SUM(C9:C29)</f>
        <v>5832.2604249999995</v>
      </c>
      <c r="D30" s="52">
        <f>SUM(D9:D29)</f>
        <v>117772.91744583334</v>
      </c>
      <c r="E30" s="65">
        <f>SUM(E10:E29)</f>
        <v>142714.28900297621</v>
      </c>
      <c r="F30" s="65">
        <f>SUM(F12:F29)</f>
        <v>142714.28900297621</v>
      </c>
      <c r="G30" s="65">
        <f t="shared" ref="G30:J30" si="0">SUM(G11:G29)</f>
        <v>142714.28900297621</v>
      </c>
      <c r="H30" s="65">
        <f t="shared" si="0"/>
        <v>142714.28900297621</v>
      </c>
      <c r="I30" s="65">
        <f t="shared" si="0"/>
        <v>304075.80435714289</v>
      </c>
      <c r="J30" s="65">
        <f t="shared" si="0"/>
        <v>272690.05393880955</v>
      </c>
      <c r="K30" s="65">
        <f>SUM(K12:K29)</f>
        <v>272690.05393880955</v>
      </c>
      <c r="L30" s="65">
        <f t="shared" ref="L30:N30" si="1">SUM(L13:L29)</f>
        <v>241916.42195666669</v>
      </c>
      <c r="M30" s="65">
        <f t="shared" si="1"/>
        <v>241916.42195666669</v>
      </c>
      <c r="N30" s="65">
        <f t="shared" si="1"/>
        <v>241916.42195666669</v>
      </c>
      <c r="O30" s="65"/>
      <c r="P30" s="84"/>
    </row>
    <row r="31" spans="1:16">
      <c r="A31" s="321"/>
      <c r="B31" s="333"/>
      <c r="C31" s="52">
        <f>SUM(C9:C27)/O32</f>
        <v>2.5696540987595186E-3</v>
      </c>
      <c r="D31" s="52">
        <f>SUM(D9:D27)/O32</f>
        <v>5.1889942832508563E-2</v>
      </c>
      <c r="E31" s="52">
        <f>SUM(E11:E28)/O32</f>
        <v>6.2878940747583018E-2</v>
      </c>
      <c r="F31" s="52">
        <f>SUM(F11:F28)/O32</f>
        <v>6.2878940747583018E-2</v>
      </c>
      <c r="G31" s="52">
        <f>SUM(G11:G28)/O32</f>
        <v>6.2878940747583018E-2</v>
      </c>
      <c r="H31" s="52">
        <f>SUM(H11:H28)/O32</f>
        <v>6.2878940747583018E-2</v>
      </c>
      <c r="I31" s="52">
        <f>SUM(I11:I28)/O32</f>
        <v>0.13397372203247077</v>
      </c>
      <c r="J31" s="52">
        <f>SUM(J11:J28)/O32</f>
        <v>0.12014537481748619</v>
      </c>
      <c r="K31" s="52">
        <f>SUM(K11:K28)/O32</f>
        <v>0.12014537481748619</v>
      </c>
      <c r="L31" s="52">
        <f>SUM(L11:L28)/O32</f>
        <v>0.10658672280365221</v>
      </c>
      <c r="M31" s="52">
        <f>SUM(M11:M28)/O32</f>
        <v>0.10658672280365221</v>
      </c>
      <c r="N31" s="52">
        <f>SUM(N11:N28)/O32</f>
        <v>0.10658672280365221</v>
      </c>
      <c r="O31" s="85">
        <f>SUM(C31:N31)</f>
        <v>1</v>
      </c>
      <c r="P31" s="86">
        <f>SUM(P9:P27)</f>
        <v>99.999999999999986</v>
      </c>
    </row>
    <row r="32" spans="1:16">
      <c r="A32" s="322"/>
      <c r="B32" s="334"/>
      <c r="C32" s="62"/>
      <c r="D32" s="63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>
        <f>SUM(O9:O29)</f>
        <v>2269667.5119875004</v>
      </c>
      <c r="P32" s="87"/>
    </row>
    <row r="34" spans="1:16">
      <c r="A34" s="315"/>
      <c r="B34" s="315"/>
      <c r="C34" s="315"/>
      <c r="D34" s="315"/>
      <c r="E34" s="315"/>
      <c r="F34" s="315"/>
      <c r="G34" s="315"/>
      <c r="H34" s="315"/>
      <c r="I34" s="315"/>
      <c r="J34" s="315"/>
      <c r="K34" s="315"/>
      <c r="L34" s="315"/>
      <c r="M34" s="315"/>
      <c r="N34" s="315"/>
      <c r="O34" s="315"/>
      <c r="P34" s="315"/>
    </row>
    <row r="35" spans="1:16" ht="6" customHeight="1">
      <c r="A35" s="320">
        <v>4</v>
      </c>
      <c r="B35" s="329" t="s">
        <v>270</v>
      </c>
      <c r="C35" s="58"/>
      <c r="D35" s="59">
        <f>(O35/6)</f>
        <v>111940.65702083334</v>
      </c>
      <c r="E35" s="59">
        <f>(O35/6)</f>
        <v>111940.65702083334</v>
      </c>
      <c r="F35" s="59">
        <f>(O35/6)</f>
        <v>111940.65702083334</v>
      </c>
      <c r="G35" s="59">
        <f>(O35/6)</f>
        <v>111940.65702083334</v>
      </c>
      <c r="H35" s="59">
        <f>(O35/6)</f>
        <v>111940.65702083334</v>
      </c>
      <c r="I35" s="59">
        <f>(O35/6)</f>
        <v>111940.65702083334</v>
      </c>
      <c r="J35" s="58"/>
      <c r="K35" s="72"/>
      <c r="L35" s="72"/>
      <c r="M35" s="72"/>
      <c r="N35" s="72"/>
      <c r="O35" s="82">
        <f>SUM(537315.1537*1.25)</f>
        <v>671643.94212500006</v>
      </c>
      <c r="P35" s="83">
        <f>SUM(O35/O32)*100</f>
        <v>29.592173240249426</v>
      </c>
    </row>
    <row r="36" spans="1:16" ht="6" customHeight="1">
      <c r="A36" s="320"/>
      <c r="B36" s="330"/>
      <c r="C36" s="57"/>
      <c r="D36" s="60"/>
      <c r="E36" s="68"/>
      <c r="F36" s="68"/>
      <c r="G36" s="68"/>
      <c r="H36" s="68"/>
      <c r="I36" s="68"/>
      <c r="J36" s="69"/>
      <c r="K36" s="73"/>
      <c r="L36" s="73"/>
      <c r="M36" s="73"/>
      <c r="N36" s="73"/>
      <c r="O36" s="66"/>
      <c r="P36" s="81"/>
    </row>
    <row r="37" spans="1:16">
      <c r="A37" s="320"/>
      <c r="B37" s="331"/>
      <c r="C37" s="54"/>
      <c r="D37" s="55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80"/>
    </row>
    <row r="39" spans="1:16" ht="12.9" customHeight="1">
      <c r="A39" s="316" t="s">
        <v>227</v>
      </c>
      <c r="B39" s="316"/>
      <c r="C39" s="316"/>
      <c r="D39" s="316"/>
      <c r="E39" s="316"/>
      <c r="F39" s="316"/>
      <c r="G39" s="316"/>
      <c r="H39" s="316"/>
      <c r="I39" s="316"/>
      <c r="J39" s="316"/>
      <c r="K39" s="316"/>
      <c r="L39" s="316"/>
      <c r="M39" s="316"/>
      <c r="N39" s="316"/>
      <c r="O39" s="316"/>
      <c r="P39" s="316"/>
    </row>
    <row r="40" spans="1:16" ht="12.9" customHeight="1">
      <c r="A40" s="317" t="s">
        <v>249</v>
      </c>
      <c r="B40" s="317"/>
      <c r="C40" s="317"/>
      <c r="D40" s="317"/>
      <c r="E40" s="317"/>
      <c r="F40" s="317"/>
      <c r="G40" s="317"/>
      <c r="H40" s="317"/>
      <c r="I40" s="317"/>
      <c r="J40" s="317"/>
      <c r="K40" s="317"/>
      <c r="L40" s="317"/>
      <c r="M40" s="317"/>
      <c r="N40" s="317"/>
      <c r="O40" s="317"/>
      <c r="P40" s="88"/>
    </row>
    <row r="41" spans="1:16" ht="12.9" customHeight="1">
      <c r="A41" s="317" t="s">
        <v>250</v>
      </c>
      <c r="B41" s="317"/>
      <c r="C41" s="317"/>
      <c r="D41" s="317"/>
      <c r="E41" s="317"/>
      <c r="F41" s="317"/>
      <c r="G41" s="317"/>
      <c r="H41" s="317"/>
      <c r="I41" s="317"/>
      <c r="J41" s="317"/>
      <c r="K41" s="317"/>
      <c r="L41" s="317"/>
      <c r="M41" s="317"/>
      <c r="N41" s="317"/>
      <c r="O41" s="317"/>
      <c r="P41" s="88"/>
    </row>
    <row r="43" spans="1:16">
      <c r="A43" s="318" t="s">
        <v>231</v>
      </c>
      <c r="B43" s="318"/>
      <c r="C43" s="318"/>
      <c r="D43" s="318"/>
      <c r="E43" s="318"/>
      <c r="F43" s="318"/>
      <c r="G43" s="318"/>
      <c r="H43" s="318"/>
      <c r="I43" s="318"/>
      <c r="J43" s="318"/>
      <c r="K43" s="318"/>
      <c r="L43" s="318"/>
      <c r="M43" s="318"/>
      <c r="N43" s="318"/>
      <c r="O43" s="318"/>
    </row>
  </sheetData>
  <mergeCells count="26">
    <mergeCell ref="A40:O40"/>
    <mergeCell ref="A41:O41"/>
    <mergeCell ref="A43:O43"/>
    <mergeCell ref="A9:A11"/>
    <mergeCell ref="A12:A14"/>
    <mergeCell ref="A15:A17"/>
    <mergeCell ref="A18:A20"/>
    <mergeCell ref="A21:A23"/>
    <mergeCell ref="A24:A26"/>
    <mergeCell ref="A27:A29"/>
    <mergeCell ref="A30:A32"/>
    <mergeCell ref="A35:A37"/>
    <mergeCell ref="B9:B11"/>
    <mergeCell ref="B12:B14"/>
    <mergeCell ref="B15:B17"/>
    <mergeCell ref="B18:B20"/>
    <mergeCell ref="B3:P3"/>
    <mergeCell ref="B4:P4"/>
    <mergeCell ref="A5:P5"/>
    <mergeCell ref="A34:P34"/>
    <mergeCell ref="A39:P39"/>
    <mergeCell ref="B21:B23"/>
    <mergeCell ref="B24:B26"/>
    <mergeCell ref="B27:B29"/>
    <mergeCell ref="B30:B32"/>
    <mergeCell ref="B35:B37"/>
  </mergeCells>
  <pageMargins left="0.51180555555555596" right="0.51180555555555596" top="0.78680555555555598" bottom="0.78680555555555598" header="0.31388888888888899" footer="0.31388888888888899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77"/>
  <sheetViews>
    <sheetView topLeftCell="A560" zoomScale="130" zoomScaleNormal="130" workbookViewId="0">
      <selection activeCell="A570" sqref="A570"/>
    </sheetView>
  </sheetViews>
  <sheetFormatPr defaultColWidth="9" defaultRowHeight="13.2"/>
  <cols>
    <col min="2" max="2" width="50.88671875" customWidth="1"/>
    <col min="3" max="3" width="4.5546875" customWidth="1"/>
    <col min="6" max="6" width="19" customWidth="1"/>
  </cols>
  <sheetData>
    <row r="1" spans="1:7">
      <c r="A1" s="335" t="s">
        <v>274</v>
      </c>
      <c r="B1" s="335"/>
      <c r="C1" s="335"/>
      <c r="D1" s="335"/>
      <c r="E1" s="335"/>
      <c r="F1" s="335"/>
    </row>
    <row r="2" spans="1:7">
      <c r="A2" s="337" t="s">
        <v>275</v>
      </c>
      <c r="B2" s="338" t="s">
        <v>276</v>
      </c>
      <c r="C2" s="338" t="s">
        <v>277</v>
      </c>
      <c r="D2" s="338" t="s">
        <v>278</v>
      </c>
      <c r="E2" s="336" t="s">
        <v>279</v>
      </c>
      <c r="F2" s="336"/>
      <c r="G2" s="18" t="s">
        <v>280</v>
      </c>
    </row>
    <row r="3" spans="1:7">
      <c r="A3" s="337" t="s">
        <v>275</v>
      </c>
      <c r="B3" s="338" t="s">
        <v>276</v>
      </c>
      <c r="C3" s="338" t="s">
        <v>277</v>
      </c>
      <c r="D3" s="338" t="s">
        <v>278</v>
      </c>
      <c r="E3" s="1" t="s">
        <v>281</v>
      </c>
      <c r="F3" s="1" t="s">
        <v>282</v>
      </c>
      <c r="G3" s="18" t="s">
        <v>283</v>
      </c>
    </row>
    <row r="4" spans="1:7">
      <c r="A4" s="2">
        <v>1</v>
      </c>
      <c r="B4" s="2" t="s">
        <v>284</v>
      </c>
      <c r="C4" s="3"/>
      <c r="D4" s="3"/>
      <c r="E4" s="3"/>
      <c r="F4" s="3"/>
    </row>
    <row r="5" spans="1:7">
      <c r="A5" s="4">
        <v>1.1000000000000001</v>
      </c>
      <c r="B5" s="4" t="s">
        <v>14</v>
      </c>
      <c r="C5" s="5"/>
      <c r="D5" s="5"/>
      <c r="E5" s="5"/>
      <c r="F5" s="4" t="s">
        <v>285</v>
      </c>
    </row>
    <row r="6" spans="1:7">
      <c r="A6" s="6" t="s">
        <v>286</v>
      </c>
      <c r="B6" s="6" t="s">
        <v>287</v>
      </c>
      <c r="C6" s="6" t="s">
        <v>288</v>
      </c>
      <c r="D6" s="6" t="s">
        <v>289</v>
      </c>
      <c r="E6" s="6" t="s">
        <v>290</v>
      </c>
      <c r="F6" s="6" t="s">
        <v>291</v>
      </c>
      <c r="G6" s="18">
        <v>100</v>
      </c>
    </row>
    <row r="7" spans="1:7">
      <c r="A7" s="6" t="s">
        <v>292</v>
      </c>
      <c r="B7" s="6" t="s">
        <v>293</v>
      </c>
      <c r="C7" s="6" t="s">
        <v>294</v>
      </c>
      <c r="D7" s="6" t="s">
        <v>295</v>
      </c>
      <c r="E7" s="6" t="s">
        <v>296</v>
      </c>
      <c r="F7" s="6" t="s">
        <v>297</v>
      </c>
      <c r="G7" s="18">
        <v>100</v>
      </c>
    </row>
    <row r="8" spans="1:7">
      <c r="A8" s="6" t="s">
        <v>298</v>
      </c>
      <c r="B8" s="6" t="s">
        <v>299</v>
      </c>
      <c r="C8" s="6" t="s">
        <v>294</v>
      </c>
      <c r="D8" s="6" t="s">
        <v>300</v>
      </c>
      <c r="E8" s="6" t="s">
        <v>301</v>
      </c>
      <c r="F8" s="6" t="s">
        <v>302</v>
      </c>
      <c r="G8" s="18">
        <v>100</v>
      </c>
    </row>
    <row r="9" spans="1:7">
      <c r="A9" s="6" t="s">
        <v>303</v>
      </c>
      <c r="B9" s="6" t="s">
        <v>293</v>
      </c>
      <c r="C9" s="6" t="s">
        <v>294</v>
      </c>
      <c r="D9" s="6" t="s">
        <v>304</v>
      </c>
      <c r="E9" s="6" t="s">
        <v>305</v>
      </c>
      <c r="F9" s="6" t="s">
        <v>306</v>
      </c>
      <c r="G9" s="18">
        <v>100</v>
      </c>
    </row>
    <row r="10" spans="1:7">
      <c r="A10" s="6" t="s">
        <v>307</v>
      </c>
      <c r="B10" s="6" t="s">
        <v>308</v>
      </c>
      <c r="C10" s="6" t="s">
        <v>294</v>
      </c>
      <c r="D10" s="6" t="s">
        <v>309</v>
      </c>
      <c r="E10" s="6" t="s">
        <v>310</v>
      </c>
      <c r="F10" s="6" t="s">
        <v>311</v>
      </c>
      <c r="G10" s="18">
        <v>100</v>
      </c>
    </row>
    <row r="11" spans="1:7">
      <c r="A11" s="6" t="s">
        <v>312</v>
      </c>
      <c r="B11" s="6" t="s">
        <v>313</v>
      </c>
      <c r="C11" s="6" t="s">
        <v>314</v>
      </c>
      <c r="D11" s="6" t="s">
        <v>315</v>
      </c>
      <c r="E11" s="6" t="s">
        <v>316</v>
      </c>
      <c r="F11" s="6" t="s">
        <v>317</v>
      </c>
      <c r="G11" s="18">
        <v>100</v>
      </c>
    </row>
    <row r="12" spans="1:7">
      <c r="A12" s="7"/>
      <c r="B12" s="7"/>
      <c r="C12" s="7"/>
      <c r="D12" s="7"/>
      <c r="E12" s="7"/>
      <c r="F12" s="7"/>
      <c r="G12" s="18"/>
    </row>
    <row r="13" spans="1:7">
      <c r="A13" s="4">
        <v>1.2</v>
      </c>
      <c r="B13" s="4" t="s">
        <v>318</v>
      </c>
      <c r="C13" s="5"/>
      <c r="D13" s="5"/>
      <c r="E13" s="5"/>
      <c r="F13" s="4" t="s">
        <v>319</v>
      </c>
      <c r="G13" s="18"/>
    </row>
    <row r="14" spans="1:7">
      <c r="A14" s="6" t="s">
        <v>320</v>
      </c>
      <c r="B14" s="6" t="s">
        <v>321</v>
      </c>
      <c r="C14" s="6" t="s">
        <v>294</v>
      </c>
      <c r="D14" s="6" t="s">
        <v>322</v>
      </c>
      <c r="E14" s="6" t="s">
        <v>323</v>
      </c>
      <c r="F14" s="6" t="s">
        <v>324</v>
      </c>
      <c r="G14" s="18">
        <v>100</v>
      </c>
    </row>
    <row r="15" spans="1:7">
      <c r="A15" s="6" t="s">
        <v>325</v>
      </c>
      <c r="B15" s="6" t="s">
        <v>326</v>
      </c>
      <c r="C15" s="6" t="s">
        <v>294</v>
      </c>
      <c r="D15" s="6" t="s">
        <v>327</v>
      </c>
      <c r="E15" s="6" t="s">
        <v>328</v>
      </c>
      <c r="F15" s="6" t="s">
        <v>329</v>
      </c>
      <c r="G15" s="18">
        <v>100</v>
      </c>
    </row>
    <row r="16" spans="1:7">
      <c r="A16" s="6" t="s">
        <v>330</v>
      </c>
      <c r="B16" s="6" t="s">
        <v>331</v>
      </c>
      <c r="C16" s="6" t="s">
        <v>294</v>
      </c>
      <c r="D16" s="6" t="s">
        <v>332</v>
      </c>
      <c r="E16" s="6" t="s">
        <v>333</v>
      </c>
      <c r="F16" s="19" t="s">
        <v>334</v>
      </c>
      <c r="G16" s="18">
        <v>100</v>
      </c>
    </row>
    <row r="17" spans="1:7">
      <c r="A17" s="6" t="s">
        <v>335</v>
      </c>
      <c r="B17" s="6" t="s">
        <v>336</v>
      </c>
      <c r="C17" s="6" t="s">
        <v>294</v>
      </c>
      <c r="D17" s="6" t="s">
        <v>295</v>
      </c>
      <c r="E17" s="6" t="s">
        <v>337</v>
      </c>
      <c r="F17" s="6" t="s">
        <v>338</v>
      </c>
      <c r="G17" s="18">
        <v>100</v>
      </c>
    </row>
    <row r="18" spans="1:7">
      <c r="A18" s="6" t="s">
        <v>339</v>
      </c>
      <c r="B18" s="6" t="s">
        <v>340</v>
      </c>
      <c r="C18" s="6" t="s">
        <v>341</v>
      </c>
      <c r="D18" s="6" t="s">
        <v>342</v>
      </c>
      <c r="E18" s="6" t="s">
        <v>343</v>
      </c>
      <c r="F18" s="6" t="s">
        <v>344</v>
      </c>
      <c r="G18" s="18">
        <v>100</v>
      </c>
    </row>
    <row r="19" spans="1:7">
      <c r="A19" s="6" t="s">
        <v>345</v>
      </c>
      <c r="B19" s="6" t="s">
        <v>346</v>
      </c>
      <c r="C19" s="6" t="s">
        <v>341</v>
      </c>
      <c r="D19" s="6" t="s">
        <v>347</v>
      </c>
      <c r="E19" s="6" t="s">
        <v>348</v>
      </c>
      <c r="F19" s="6" t="s">
        <v>349</v>
      </c>
      <c r="G19" s="18">
        <v>100</v>
      </c>
    </row>
    <row r="20" spans="1:7">
      <c r="A20" s="6" t="s">
        <v>350</v>
      </c>
      <c r="B20" s="6" t="s">
        <v>351</v>
      </c>
      <c r="C20" s="6" t="s">
        <v>294</v>
      </c>
      <c r="D20" s="6" t="s">
        <v>352</v>
      </c>
      <c r="E20" s="6" t="s">
        <v>353</v>
      </c>
      <c r="F20" s="6" t="s">
        <v>354</v>
      </c>
      <c r="G20" s="18">
        <v>100</v>
      </c>
    </row>
    <row r="21" spans="1:7">
      <c r="A21" s="6" t="s">
        <v>355</v>
      </c>
      <c r="B21" s="6" t="s">
        <v>356</v>
      </c>
      <c r="C21" s="8" t="s">
        <v>357</v>
      </c>
      <c r="D21" s="6" t="s">
        <v>358</v>
      </c>
      <c r="E21" s="6" t="s">
        <v>359</v>
      </c>
      <c r="F21" s="6" t="s">
        <v>360</v>
      </c>
      <c r="G21" s="18">
        <v>100</v>
      </c>
    </row>
    <row r="22" spans="1:7">
      <c r="A22" s="6" t="s">
        <v>361</v>
      </c>
      <c r="B22" s="6" t="s">
        <v>362</v>
      </c>
      <c r="C22" s="8" t="s">
        <v>357</v>
      </c>
      <c r="D22" s="6" t="s">
        <v>363</v>
      </c>
      <c r="E22" s="6" t="s">
        <v>364</v>
      </c>
      <c r="F22" s="6" t="s">
        <v>365</v>
      </c>
      <c r="G22" s="18">
        <v>100</v>
      </c>
    </row>
    <row r="23" spans="1:7">
      <c r="A23" s="6" t="s">
        <v>366</v>
      </c>
      <c r="B23" s="6" t="s">
        <v>367</v>
      </c>
      <c r="C23" s="6" t="s">
        <v>288</v>
      </c>
      <c r="D23" s="6" t="s">
        <v>368</v>
      </c>
      <c r="E23" s="6" t="s">
        <v>369</v>
      </c>
      <c r="F23" s="6" t="s">
        <v>370</v>
      </c>
      <c r="G23" s="18">
        <v>100</v>
      </c>
    </row>
    <row r="24" spans="1:7">
      <c r="A24" s="9"/>
      <c r="B24" s="9"/>
      <c r="C24" s="9"/>
      <c r="D24" s="9"/>
      <c r="E24" s="9"/>
      <c r="F24" s="9"/>
      <c r="G24" s="18"/>
    </row>
    <row r="25" spans="1:7">
      <c r="A25" s="4">
        <v>1.3</v>
      </c>
      <c r="B25" s="4" t="s">
        <v>371</v>
      </c>
      <c r="C25" s="5"/>
      <c r="D25" s="5"/>
      <c r="E25" s="5"/>
      <c r="F25" s="4" t="s">
        <v>372</v>
      </c>
      <c r="G25" s="18"/>
    </row>
    <row r="26" spans="1:7">
      <c r="A26" s="6" t="s">
        <v>373</v>
      </c>
      <c r="B26" s="6" t="s">
        <v>374</v>
      </c>
      <c r="C26" s="6" t="s">
        <v>288</v>
      </c>
      <c r="D26" s="6" t="s">
        <v>375</v>
      </c>
      <c r="E26" s="6" t="s">
        <v>376</v>
      </c>
      <c r="F26" s="6" t="s">
        <v>377</v>
      </c>
      <c r="G26" s="18">
        <v>100</v>
      </c>
    </row>
    <row r="27" spans="1:7">
      <c r="A27" s="6" t="s">
        <v>378</v>
      </c>
      <c r="B27" s="6" t="s">
        <v>379</v>
      </c>
      <c r="C27" s="8" t="s">
        <v>357</v>
      </c>
      <c r="D27" s="6" t="s">
        <v>380</v>
      </c>
      <c r="E27" s="6" t="s">
        <v>359</v>
      </c>
      <c r="F27" s="6" t="s">
        <v>381</v>
      </c>
      <c r="G27" s="18">
        <v>100</v>
      </c>
    </row>
    <row r="28" spans="1:7">
      <c r="A28" s="6" t="s">
        <v>382</v>
      </c>
      <c r="B28" s="6" t="s">
        <v>383</v>
      </c>
      <c r="C28" s="6" t="s">
        <v>294</v>
      </c>
      <c r="D28" s="6" t="s">
        <v>384</v>
      </c>
      <c r="E28" s="6" t="s">
        <v>385</v>
      </c>
      <c r="F28" s="6" t="s">
        <v>386</v>
      </c>
      <c r="G28" s="18">
        <v>100</v>
      </c>
    </row>
    <row r="29" spans="1:7">
      <c r="A29" s="6" t="s">
        <v>387</v>
      </c>
      <c r="B29" s="6" t="s">
        <v>388</v>
      </c>
      <c r="C29" s="6" t="s">
        <v>294</v>
      </c>
      <c r="D29" s="6" t="s">
        <v>389</v>
      </c>
      <c r="E29" s="6" t="s">
        <v>390</v>
      </c>
      <c r="F29" s="6" t="s">
        <v>391</v>
      </c>
      <c r="G29" s="18">
        <v>100</v>
      </c>
    </row>
    <row r="30" spans="1:7">
      <c r="A30" s="6" t="s">
        <v>392</v>
      </c>
      <c r="B30" s="6" t="s">
        <v>393</v>
      </c>
      <c r="C30" s="6" t="s">
        <v>288</v>
      </c>
      <c r="D30" s="6" t="s">
        <v>375</v>
      </c>
      <c r="E30" s="6" t="s">
        <v>394</v>
      </c>
      <c r="F30" s="6" t="s">
        <v>395</v>
      </c>
      <c r="G30" s="18">
        <v>100</v>
      </c>
    </row>
    <row r="31" spans="1:7">
      <c r="A31" s="7"/>
      <c r="B31" s="7"/>
      <c r="C31" s="7"/>
      <c r="D31" s="7"/>
      <c r="E31" s="7"/>
      <c r="F31" s="7"/>
      <c r="G31" s="18"/>
    </row>
    <row r="32" spans="1:7">
      <c r="A32" s="4">
        <v>1.4</v>
      </c>
      <c r="B32" s="4" t="s">
        <v>23</v>
      </c>
      <c r="C32" s="5"/>
      <c r="D32" s="5"/>
      <c r="E32" s="5"/>
      <c r="F32" s="4" t="s">
        <v>396</v>
      </c>
      <c r="G32" s="18"/>
    </row>
    <row r="33" spans="1:7">
      <c r="A33" s="6" t="s">
        <v>397</v>
      </c>
      <c r="B33" s="6" t="s">
        <v>398</v>
      </c>
      <c r="C33" s="8" t="s">
        <v>399</v>
      </c>
      <c r="D33" s="6" t="s">
        <v>400</v>
      </c>
      <c r="E33" s="6" t="s">
        <v>401</v>
      </c>
      <c r="F33" s="6" t="s">
        <v>402</v>
      </c>
      <c r="G33" s="18">
        <v>100</v>
      </c>
    </row>
    <row r="34" spans="1:7">
      <c r="A34" s="6" t="s">
        <v>403</v>
      </c>
      <c r="B34" s="6" t="s">
        <v>404</v>
      </c>
      <c r="C34" s="8" t="s">
        <v>405</v>
      </c>
      <c r="D34" s="6" t="s">
        <v>406</v>
      </c>
      <c r="E34" s="6" t="s">
        <v>407</v>
      </c>
      <c r="F34" s="6" t="s">
        <v>407</v>
      </c>
      <c r="G34" s="18">
        <v>100</v>
      </c>
    </row>
    <row r="35" spans="1:7">
      <c r="A35" s="6" t="s">
        <v>408</v>
      </c>
      <c r="B35" s="6" t="s">
        <v>409</v>
      </c>
      <c r="C35" s="8" t="s">
        <v>405</v>
      </c>
      <c r="D35" s="6" t="s">
        <v>410</v>
      </c>
      <c r="E35" s="6" t="s">
        <v>411</v>
      </c>
      <c r="F35" s="6" t="s">
        <v>412</v>
      </c>
      <c r="G35" s="18">
        <v>100</v>
      </c>
    </row>
    <row r="36" spans="1:7">
      <c r="A36" s="10" t="s">
        <v>413</v>
      </c>
      <c r="B36" s="10" t="s">
        <v>414</v>
      </c>
      <c r="C36" s="11" t="s">
        <v>399</v>
      </c>
      <c r="D36" s="10" t="s">
        <v>415</v>
      </c>
      <c r="E36" s="10" t="s">
        <v>416</v>
      </c>
      <c r="F36" s="10" t="s">
        <v>417</v>
      </c>
      <c r="G36" s="18">
        <v>100</v>
      </c>
    </row>
    <row r="37" spans="1:7">
      <c r="A37" s="6" t="s">
        <v>418</v>
      </c>
      <c r="B37" s="6" t="s">
        <v>419</v>
      </c>
      <c r="C37" s="8" t="s">
        <v>399</v>
      </c>
      <c r="D37" s="6" t="s">
        <v>420</v>
      </c>
      <c r="E37" s="6" t="s">
        <v>421</v>
      </c>
      <c r="F37" s="6" t="s">
        <v>422</v>
      </c>
      <c r="G37" s="18">
        <v>100</v>
      </c>
    </row>
    <row r="38" spans="1:7">
      <c r="A38" s="6" t="s">
        <v>423</v>
      </c>
      <c r="B38" s="6" t="s">
        <v>424</v>
      </c>
      <c r="C38" s="8" t="s">
        <v>399</v>
      </c>
      <c r="D38" s="6" t="s">
        <v>425</v>
      </c>
      <c r="E38" s="6" t="s">
        <v>426</v>
      </c>
      <c r="F38" s="6" t="s">
        <v>427</v>
      </c>
      <c r="G38" s="18">
        <v>100</v>
      </c>
    </row>
    <row r="39" spans="1:7">
      <c r="A39" s="12" t="s">
        <v>428</v>
      </c>
      <c r="B39" s="12" t="s">
        <v>429</v>
      </c>
      <c r="C39" s="13" t="s">
        <v>430</v>
      </c>
      <c r="D39" s="12" t="s">
        <v>431</v>
      </c>
      <c r="E39" s="12" t="s">
        <v>432</v>
      </c>
      <c r="F39" s="12" t="s">
        <v>433</v>
      </c>
      <c r="G39" s="20">
        <v>100</v>
      </c>
    </row>
    <row r="40" spans="1:7">
      <c r="A40" s="12" t="s">
        <v>434</v>
      </c>
      <c r="B40" s="12" t="s">
        <v>435</v>
      </c>
      <c r="C40" s="13" t="s">
        <v>430</v>
      </c>
      <c r="D40" s="12" t="s">
        <v>436</v>
      </c>
      <c r="E40" s="12" t="s">
        <v>437</v>
      </c>
      <c r="F40" s="12" t="s">
        <v>438</v>
      </c>
      <c r="G40" s="20">
        <v>100</v>
      </c>
    </row>
    <row r="41" spans="1:7">
      <c r="A41" s="14">
        <v>1503021</v>
      </c>
      <c r="B41" s="15" t="s">
        <v>439</v>
      </c>
      <c r="C41" s="14" t="s">
        <v>17</v>
      </c>
      <c r="D41" s="14">
        <v>150.19999999999999</v>
      </c>
      <c r="E41" s="14">
        <v>25.19</v>
      </c>
      <c r="F41" s="15" t="s">
        <v>422</v>
      </c>
      <c r="G41" s="18">
        <v>0</v>
      </c>
    </row>
    <row r="42" spans="1:7">
      <c r="A42" s="15" t="s">
        <v>440</v>
      </c>
      <c r="B42" s="15" t="s">
        <v>441</v>
      </c>
      <c r="C42" s="16" t="s">
        <v>399</v>
      </c>
      <c r="D42" s="15" t="s">
        <v>442</v>
      </c>
      <c r="E42" s="15" t="s">
        <v>443</v>
      </c>
      <c r="F42" s="15" t="s">
        <v>444</v>
      </c>
      <c r="G42" s="18">
        <v>0</v>
      </c>
    </row>
    <row r="43" spans="1:7">
      <c r="A43" s="15" t="s">
        <v>445</v>
      </c>
      <c r="B43" s="15" t="s">
        <v>446</v>
      </c>
      <c r="C43" s="16" t="s">
        <v>399</v>
      </c>
      <c r="D43" s="15" t="s">
        <v>447</v>
      </c>
      <c r="E43" s="15" t="s">
        <v>448</v>
      </c>
      <c r="F43" s="15" t="s">
        <v>449</v>
      </c>
      <c r="G43" s="18">
        <v>0</v>
      </c>
    </row>
    <row r="44" spans="1:7">
      <c r="A44" s="15" t="s">
        <v>450</v>
      </c>
      <c r="B44" s="15" t="s">
        <v>451</v>
      </c>
      <c r="C44" s="16" t="s">
        <v>399</v>
      </c>
      <c r="D44" s="15" t="s">
        <v>452</v>
      </c>
      <c r="E44" s="15" t="s">
        <v>453</v>
      </c>
      <c r="F44" s="15" t="s">
        <v>454</v>
      </c>
      <c r="G44" s="18">
        <v>0</v>
      </c>
    </row>
    <row r="45" spans="1:7">
      <c r="A45" s="15" t="s">
        <v>455</v>
      </c>
      <c r="B45" s="15" t="s">
        <v>456</v>
      </c>
      <c r="C45" s="16" t="s">
        <v>399</v>
      </c>
      <c r="D45" s="15" t="s">
        <v>457</v>
      </c>
      <c r="E45" s="15" t="s">
        <v>458</v>
      </c>
      <c r="F45" s="15" t="s">
        <v>459</v>
      </c>
      <c r="G45" s="18">
        <v>0</v>
      </c>
    </row>
    <row r="46" spans="1:7">
      <c r="A46" s="15" t="s">
        <v>460</v>
      </c>
      <c r="B46" s="15" t="s">
        <v>461</v>
      </c>
      <c r="C46" s="16" t="s">
        <v>399</v>
      </c>
      <c r="D46" s="15" t="s">
        <v>462</v>
      </c>
      <c r="E46" s="15" t="s">
        <v>463</v>
      </c>
      <c r="F46" s="15" t="s">
        <v>464</v>
      </c>
      <c r="G46" s="18">
        <v>0</v>
      </c>
    </row>
    <row r="47" spans="1:7">
      <c r="A47" s="6" t="s">
        <v>465</v>
      </c>
      <c r="B47" s="6" t="s">
        <v>466</v>
      </c>
      <c r="C47" s="6" t="s">
        <v>341</v>
      </c>
      <c r="D47" s="6" t="s">
        <v>467</v>
      </c>
      <c r="E47" s="6" t="s">
        <v>468</v>
      </c>
      <c r="F47" s="6" t="s">
        <v>469</v>
      </c>
      <c r="G47" s="20">
        <v>100</v>
      </c>
    </row>
    <row r="48" spans="1:7">
      <c r="A48" s="15" t="s">
        <v>470</v>
      </c>
      <c r="B48" s="15" t="s">
        <v>471</v>
      </c>
      <c r="C48" s="16" t="s">
        <v>430</v>
      </c>
      <c r="D48" s="15" t="s">
        <v>436</v>
      </c>
      <c r="E48" s="15" t="s">
        <v>472</v>
      </c>
      <c r="F48" s="15" t="s">
        <v>473</v>
      </c>
      <c r="G48" s="18">
        <v>0</v>
      </c>
    </row>
    <row r="49" spans="1:7">
      <c r="A49" s="15" t="s">
        <v>474</v>
      </c>
      <c r="B49" s="15" t="s">
        <v>475</v>
      </c>
      <c r="C49" s="16" t="s">
        <v>430</v>
      </c>
      <c r="D49" s="15" t="s">
        <v>436</v>
      </c>
      <c r="E49" s="15" t="s">
        <v>476</v>
      </c>
      <c r="F49" s="15" t="s">
        <v>477</v>
      </c>
      <c r="G49" s="18">
        <v>0</v>
      </c>
    </row>
    <row r="50" spans="1:7">
      <c r="A50" s="15" t="s">
        <v>478</v>
      </c>
      <c r="B50" s="15" t="s">
        <v>479</v>
      </c>
      <c r="C50" s="16" t="s">
        <v>430</v>
      </c>
      <c r="D50" s="15" t="s">
        <v>436</v>
      </c>
      <c r="E50" s="15" t="s">
        <v>480</v>
      </c>
      <c r="F50" s="15" t="s">
        <v>481</v>
      </c>
      <c r="G50" s="18">
        <v>0</v>
      </c>
    </row>
    <row r="51" spans="1:7">
      <c r="A51" s="15" t="s">
        <v>482</v>
      </c>
      <c r="B51" s="15" t="s">
        <v>483</v>
      </c>
      <c r="C51" s="16" t="s">
        <v>430</v>
      </c>
      <c r="D51" s="15" t="s">
        <v>406</v>
      </c>
      <c r="E51" s="15" t="s">
        <v>484</v>
      </c>
      <c r="F51" s="15" t="s">
        <v>484</v>
      </c>
      <c r="G51" s="18">
        <v>0</v>
      </c>
    </row>
    <row r="52" spans="1:7">
      <c r="A52" s="15" t="s">
        <v>485</v>
      </c>
      <c r="B52" s="15" t="s">
        <v>486</v>
      </c>
      <c r="C52" s="16" t="s">
        <v>430</v>
      </c>
      <c r="D52" s="15" t="s">
        <v>487</v>
      </c>
      <c r="E52" s="15" t="s">
        <v>488</v>
      </c>
      <c r="F52" s="15" t="s">
        <v>489</v>
      </c>
      <c r="G52" s="18">
        <v>0</v>
      </c>
    </row>
    <row r="53" spans="1:7">
      <c r="A53" s="15" t="s">
        <v>490</v>
      </c>
      <c r="B53" s="15" t="s">
        <v>491</v>
      </c>
      <c r="C53" s="16" t="s">
        <v>430</v>
      </c>
      <c r="D53" s="15" t="s">
        <v>406</v>
      </c>
      <c r="E53" s="15" t="s">
        <v>492</v>
      </c>
      <c r="F53" s="15" t="s">
        <v>492</v>
      </c>
      <c r="G53" s="18">
        <v>0</v>
      </c>
    </row>
    <row r="54" spans="1:7">
      <c r="A54" s="15" t="s">
        <v>493</v>
      </c>
      <c r="B54" s="15" t="s">
        <v>494</v>
      </c>
      <c r="C54" s="16" t="s">
        <v>430</v>
      </c>
      <c r="D54" s="15" t="s">
        <v>406</v>
      </c>
      <c r="E54" s="15" t="s">
        <v>495</v>
      </c>
      <c r="F54" s="15" t="s">
        <v>495</v>
      </c>
      <c r="G54" s="18">
        <v>0</v>
      </c>
    </row>
    <row r="55" spans="1:7">
      <c r="A55" s="6" t="s">
        <v>496</v>
      </c>
      <c r="B55" s="6" t="s">
        <v>497</v>
      </c>
      <c r="C55" s="8" t="s">
        <v>430</v>
      </c>
      <c r="D55" s="6" t="s">
        <v>406</v>
      </c>
      <c r="E55" s="6" t="s">
        <v>498</v>
      </c>
      <c r="F55" s="6" t="s">
        <v>498</v>
      </c>
      <c r="G55" s="18">
        <v>100</v>
      </c>
    </row>
    <row r="56" spans="1:7">
      <c r="A56" s="6" t="s">
        <v>499</v>
      </c>
      <c r="B56" s="6" t="s">
        <v>500</v>
      </c>
      <c r="C56" s="6" t="s">
        <v>501</v>
      </c>
      <c r="D56" s="6" t="s">
        <v>502</v>
      </c>
      <c r="E56" s="6" t="s">
        <v>503</v>
      </c>
      <c r="F56" s="6" t="s">
        <v>504</v>
      </c>
      <c r="G56" s="18">
        <v>100</v>
      </c>
    </row>
    <row r="57" spans="1:7">
      <c r="A57" s="12" t="s">
        <v>505</v>
      </c>
      <c r="B57" s="12" t="s">
        <v>506</v>
      </c>
      <c r="C57" s="12" t="s">
        <v>501</v>
      </c>
      <c r="D57" s="12" t="s">
        <v>431</v>
      </c>
      <c r="E57" s="12" t="s">
        <v>503</v>
      </c>
      <c r="F57" s="12" t="s">
        <v>507</v>
      </c>
      <c r="G57" s="18" t="s">
        <v>508</v>
      </c>
    </row>
    <row r="58" spans="1:7">
      <c r="A58" s="12" t="s">
        <v>509</v>
      </c>
      <c r="B58" s="12" t="s">
        <v>510</v>
      </c>
      <c r="C58" s="13" t="s">
        <v>399</v>
      </c>
      <c r="D58" s="12" t="s">
        <v>511</v>
      </c>
      <c r="E58" s="12" t="s">
        <v>512</v>
      </c>
      <c r="F58" s="12" t="s">
        <v>513</v>
      </c>
      <c r="G58" s="18" t="s">
        <v>508</v>
      </c>
    </row>
    <row r="59" spans="1:7">
      <c r="A59" s="12" t="s">
        <v>514</v>
      </c>
      <c r="B59" s="12" t="s">
        <v>515</v>
      </c>
      <c r="C59" s="13" t="s">
        <v>399</v>
      </c>
      <c r="D59" s="12" t="s">
        <v>516</v>
      </c>
      <c r="E59" s="12" t="s">
        <v>517</v>
      </c>
      <c r="F59" s="12" t="s">
        <v>518</v>
      </c>
      <c r="G59" s="18" t="s">
        <v>508</v>
      </c>
    </row>
    <row r="60" spans="1:7">
      <c r="A60" s="12" t="s">
        <v>519</v>
      </c>
      <c r="B60" s="12" t="s">
        <v>520</v>
      </c>
      <c r="C60" s="13" t="s">
        <v>399</v>
      </c>
      <c r="D60" s="12" t="s">
        <v>511</v>
      </c>
      <c r="E60" s="12" t="s">
        <v>521</v>
      </c>
      <c r="F60" s="12" t="s">
        <v>522</v>
      </c>
      <c r="G60" s="18" t="s">
        <v>508</v>
      </c>
    </row>
    <row r="61" spans="1:7">
      <c r="A61" s="12"/>
      <c r="B61" s="12"/>
      <c r="C61" s="13"/>
      <c r="D61" s="12"/>
      <c r="E61" s="12"/>
      <c r="F61" s="12"/>
      <c r="G61" s="18"/>
    </row>
    <row r="62" spans="1:7">
      <c r="A62" s="12"/>
      <c r="B62" s="17"/>
      <c r="C62" s="17"/>
      <c r="D62" s="17"/>
      <c r="E62" s="17"/>
      <c r="F62" s="17"/>
      <c r="G62" s="18"/>
    </row>
    <row r="63" spans="1:7">
      <c r="A63" s="4">
        <v>1.5</v>
      </c>
      <c r="B63" s="4" t="s">
        <v>29</v>
      </c>
      <c r="C63" s="5"/>
      <c r="D63" s="5"/>
      <c r="E63" s="5"/>
      <c r="F63" s="4" t="s">
        <v>523</v>
      </c>
      <c r="G63" s="18"/>
    </row>
    <row r="64" spans="1:7">
      <c r="A64" s="15" t="s">
        <v>524</v>
      </c>
      <c r="B64" s="15" t="s">
        <v>525</v>
      </c>
      <c r="C64" s="15" t="s">
        <v>526</v>
      </c>
      <c r="D64" s="15" t="s">
        <v>406</v>
      </c>
      <c r="E64" s="15" t="s">
        <v>527</v>
      </c>
      <c r="F64" s="15" t="s">
        <v>527</v>
      </c>
      <c r="G64" s="18">
        <v>0</v>
      </c>
    </row>
    <row r="65" spans="1:7">
      <c r="A65" s="15" t="s">
        <v>528</v>
      </c>
      <c r="B65" s="15" t="s">
        <v>529</v>
      </c>
      <c r="C65" s="15" t="s">
        <v>526</v>
      </c>
      <c r="D65" s="15" t="s">
        <v>406</v>
      </c>
      <c r="E65" s="15" t="s">
        <v>530</v>
      </c>
      <c r="F65" s="15" t="s">
        <v>530</v>
      </c>
      <c r="G65" s="18">
        <v>0</v>
      </c>
    </row>
    <row r="66" spans="1:7">
      <c r="A66" s="15" t="s">
        <v>531</v>
      </c>
      <c r="B66" s="15" t="s">
        <v>532</v>
      </c>
      <c r="C66" s="15" t="s">
        <v>526</v>
      </c>
      <c r="D66" s="15" t="s">
        <v>487</v>
      </c>
      <c r="E66" s="15" t="s">
        <v>533</v>
      </c>
      <c r="F66" s="15" t="s">
        <v>534</v>
      </c>
      <c r="G66" s="18">
        <v>0</v>
      </c>
    </row>
    <row r="67" spans="1:7">
      <c r="A67" s="15" t="s">
        <v>535</v>
      </c>
      <c r="B67" s="15" t="s">
        <v>536</v>
      </c>
      <c r="C67" s="15" t="s">
        <v>526</v>
      </c>
      <c r="D67" s="15" t="s">
        <v>406</v>
      </c>
      <c r="E67" s="15" t="s">
        <v>537</v>
      </c>
      <c r="F67" s="15" t="s">
        <v>537</v>
      </c>
      <c r="G67" s="18">
        <v>0</v>
      </c>
    </row>
    <row r="68" spans="1:7">
      <c r="A68" s="15" t="s">
        <v>538</v>
      </c>
      <c r="B68" s="15" t="s">
        <v>539</v>
      </c>
      <c r="C68" s="15" t="s">
        <v>526</v>
      </c>
      <c r="D68" s="15" t="s">
        <v>406</v>
      </c>
      <c r="E68" s="15" t="s">
        <v>540</v>
      </c>
      <c r="F68" s="15" t="s">
        <v>540</v>
      </c>
      <c r="G68" s="18">
        <v>0</v>
      </c>
    </row>
    <row r="69" spans="1:7">
      <c r="A69" s="337" t="s">
        <v>275</v>
      </c>
      <c r="B69" s="338" t="s">
        <v>10</v>
      </c>
      <c r="C69" s="338" t="s">
        <v>277</v>
      </c>
      <c r="D69" s="338" t="s">
        <v>278</v>
      </c>
      <c r="E69" s="336" t="s">
        <v>279</v>
      </c>
      <c r="F69" s="336"/>
      <c r="G69" s="18"/>
    </row>
    <row r="70" spans="1:7">
      <c r="A70" s="337" t="s">
        <v>275</v>
      </c>
      <c r="B70" s="338" t="s">
        <v>276</v>
      </c>
      <c r="C70" s="338" t="s">
        <v>277</v>
      </c>
      <c r="D70" s="338" t="s">
        <v>278</v>
      </c>
      <c r="E70" s="1" t="s">
        <v>281</v>
      </c>
      <c r="F70" s="1" t="s">
        <v>282</v>
      </c>
      <c r="G70" s="18"/>
    </row>
    <row r="71" spans="1:7">
      <c r="A71" s="15" t="s">
        <v>541</v>
      </c>
      <c r="B71" s="15" t="s">
        <v>542</v>
      </c>
      <c r="C71" s="15" t="s">
        <v>526</v>
      </c>
      <c r="D71" s="15" t="s">
        <v>406</v>
      </c>
      <c r="E71" s="15" t="s">
        <v>543</v>
      </c>
      <c r="F71" s="15" t="s">
        <v>543</v>
      </c>
      <c r="G71" s="18">
        <v>0</v>
      </c>
    </row>
    <row r="72" spans="1:7">
      <c r="A72" s="15" t="s">
        <v>544</v>
      </c>
      <c r="B72" s="15" t="s">
        <v>545</v>
      </c>
      <c r="C72" s="16" t="s">
        <v>399</v>
      </c>
      <c r="D72" s="15" t="s">
        <v>546</v>
      </c>
      <c r="E72" s="15" t="s">
        <v>547</v>
      </c>
      <c r="F72" s="15" t="s">
        <v>548</v>
      </c>
      <c r="G72" s="18">
        <v>0</v>
      </c>
    </row>
    <row r="73" spans="1:7">
      <c r="A73" s="15" t="s">
        <v>549</v>
      </c>
      <c r="B73" s="15" t="s">
        <v>550</v>
      </c>
      <c r="C73" s="16" t="s">
        <v>399</v>
      </c>
      <c r="D73" s="15" t="s">
        <v>546</v>
      </c>
      <c r="E73" s="15" t="s">
        <v>551</v>
      </c>
      <c r="F73" s="15" t="s">
        <v>552</v>
      </c>
      <c r="G73" s="18">
        <v>0</v>
      </c>
    </row>
    <row r="74" spans="1:7">
      <c r="A74" s="15" t="s">
        <v>553</v>
      </c>
      <c r="B74" s="15" t="s">
        <v>554</v>
      </c>
      <c r="C74" s="16" t="s">
        <v>399</v>
      </c>
      <c r="D74" s="15" t="s">
        <v>447</v>
      </c>
      <c r="E74" s="15" t="s">
        <v>555</v>
      </c>
      <c r="F74" s="15" t="s">
        <v>556</v>
      </c>
      <c r="G74" s="18">
        <v>0</v>
      </c>
    </row>
    <row r="75" spans="1:7">
      <c r="A75" s="15" t="s">
        <v>557</v>
      </c>
      <c r="B75" s="15" t="s">
        <v>558</v>
      </c>
      <c r="C75" s="16" t="s">
        <v>399</v>
      </c>
      <c r="D75" s="15" t="s">
        <v>559</v>
      </c>
      <c r="E75" s="15" t="s">
        <v>560</v>
      </c>
      <c r="F75" s="15" t="s">
        <v>561</v>
      </c>
      <c r="G75" s="18">
        <v>0</v>
      </c>
    </row>
    <row r="76" spans="1:7">
      <c r="A76" s="15" t="s">
        <v>562</v>
      </c>
      <c r="B76" s="15" t="s">
        <v>563</v>
      </c>
      <c r="C76" s="16" t="s">
        <v>399</v>
      </c>
      <c r="D76" s="15" t="s">
        <v>502</v>
      </c>
      <c r="E76" s="15" t="s">
        <v>564</v>
      </c>
      <c r="F76" s="15" t="s">
        <v>565</v>
      </c>
      <c r="G76" s="18">
        <v>0</v>
      </c>
    </row>
    <row r="77" spans="1:7">
      <c r="A77" s="15" t="s">
        <v>566</v>
      </c>
      <c r="B77" s="15" t="s">
        <v>567</v>
      </c>
      <c r="C77" s="16" t="s">
        <v>399</v>
      </c>
      <c r="D77" s="15" t="s">
        <v>447</v>
      </c>
      <c r="E77" s="15" t="s">
        <v>568</v>
      </c>
      <c r="F77" s="15" t="s">
        <v>569</v>
      </c>
      <c r="G77" s="18">
        <v>0</v>
      </c>
    </row>
    <row r="78" spans="1:7">
      <c r="A78" s="15" t="s">
        <v>570</v>
      </c>
      <c r="B78" s="15" t="s">
        <v>571</v>
      </c>
      <c r="C78" s="15" t="s">
        <v>526</v>
      </c>
      <c r="D78" s="15" t="s">
        <v>406</v>
      </c>
      <c r="E78" s="15" t="s">
        <v>572</v>
      </c>
      <c r="F78" s="15" t="s">
        <v>572</v>
      </c>
      <c r="G78" s="18">
        <v>0</v>
      </c>
    </row>
    <row r="79" spans="1:7">
      <c r="A79" s="6" t="s">
        <v>573</v>
      </c>
      <c r="B79" s="6" t="s">
        <v>574</v>
      </c>
      <c r="C79" s="6" t="s">
        <v>526</v>
      </c>
      <c r="D79" s="6" t="s">
        <v>436</v>
      </c>
      <c r="E79" s="6" t="s">
        <v>575</v>
      </c>
      <c r="F79" s="6" t="s">
        <v>576</v>
      </c>
      <c r="G79" s="18">
        <v>100</v>
      </c>
    </row>
    <row r="80" spans="1:7">
      <c r="A80" s="6" t="s">
        <v>577</v>
      </c>
      <c r="B80" s="6" t="s">
        <v>578</v>
      </c>
      <c r="C80" s="6" t="s">
        <v>526</v>
      </c>
      <c r="D80" s="6" t="s">
        <v>431</v>
      </c>
      <c r="E80" s="6" t="s">
        <v>579</v>
      </c>
      <c r="F80" s="6" t="s">
        <v>580</v>
      </c>
      <c r="G80" s="18">
        <v>100</v>
      </c>
    </row>
    <row r="81" spans="1:7">
      <c r="A81" s="6" t="s">
        <v>581</v>
      </c>
      <c r="B81" s="6" t="s">
        <v>582</v>
      </c>
      <c r="C81" s="6" t="s">
        <v>526</v>
      </c>
      <c r="D81" s="6" t="s">
        <v>406</v>
      </c>
      <c r="E81" s="6" t="s">
        <v>583</v>
      </c>
      <c r="F81" s="6" t="s">
        <v>583</v>
      </c>
      <c r="G81" s="18">
        <v>100</v>
      </c>
    </row>
    <row r="82" spans="1:7">
      <c r="A82" s="6" t="s">
        <v>584</v>
      </c>
      <c r="B82" s="6" t="s">
        <v>585</v>
      </c>
      <c r="C82" s="6" t="s">
        <v>526</v>
      </c>
      <c r="D82" s="6" t="s">
        <v>406</v>
      </c>
      <c r="E82" s="6" t="s">
        <v>586</v>
      </c>
      <c r="F82" s="6" t="s">
        <v>586</v>
      </c>
      <c r="G82" s="18">
        <v>100</v>
      </c>
    </row>
    <row r="83" spans="1:7">
      <c r="A83" s="15" t="s">
        <v>31</v>
      </c>
      <c r="B83" s="15" t="s">
        <v>587</v>
      </c>
      <c r="C83" s="15" t="s">
        <v>526</v>
      </c>
      <c r="D83" s="15" t="s">
        <v>406</v>
      </c>
      <c r="E83" s="15" t="s">
        <v>588</v>
      </c>
      <c r="F83" s="15" t="s">
        <v>588</v>
      </c>
      <c r="G83" s="18">
        <v>0</v>
      </c>
    </row>
    <row r="84" spans="1:7">
      <c r="A84" s="15" t="s">
        <v>32</v>
      </c>
      <c r="B84" s="15" t="s">
        <v>589</v>
      </c>
      <c r="C84" s="15" t="s">
        <v>526</v>
      </c>
      <c r="D84" s="15" t="s">
        <v>590</v>
      </c>
      <c r="E84" s="15" t="s">
        <v>591</v>
      </c>
      <c r="F84" s="15" t="s">
        <v>592</v>
      </c>
      <c r="G84" s="18">
        <v>0</v>
      </c>
    </row>
    <row r="85" spans="1:7">
      <c r="A85" s="15" t="s">
        <v>33</v>
      </c>
      <c r="B85" s="15" t="s">
        <v>593</v>
      </c>
      <c r="C85" s="16" t="s">
        <v>399</v>
      </c>
      <c r="D85" s="15" t="s">
        <v>594</v>
      </c>
      <c r="E85" s="15" t="s">
        <v>595</v>
      </c>
      <c r="F85" s="15" t="s">
        <v>596</v>
      </c>
      <c r="G85" s="18">
        <v>0</v>
      </c>
    </row>
    <row r="86" spans="1:7">
      <c r="A86" s="7"/>
      <c r="B86" s="7"/>
      <c r="C86" s="7"/>
      <c r="D86" s="7"/>
      <c r="E86" s="7"/>
      <c r="F86" s="7"/>
      <c r="G86" s="18"/>
    </row>
    <row r="87" spans="1:7">
      <c r="A87" s="4">
        <v>1.6</v>
      </c>
      <c r="B87" s="4" t="s">
        <v>35</v>
      </c>
      <c r="C87" s="5"/>
      <c r="D87" s="5"/>
      <c r="E87" s="5"/>
      <c r="F87" s="4" t="s">
        <v>597</v>
      </c>
      <c r="G87" s="18"/>
    </row>
    <row r="88" spans="1:7">
      <c r="A88" s="15" t="s">
        <v>598</v>
      </c>
      <c r="B88" s="15" t="s">
        <v>599</v>
      </c>
      <c r="C88" s="15" t="s">
        <v>288</v>
      </c>
      <c r="D88" s="15" t="s">
        <v>600</v>
      </c>
      <c r="E88" s="15" t="s">
        <v>601</v>
      </c>
      <c r="F88" s="15" t="s">
        <v>602</v>
      </c>
      <c r="G88" s="18"/>
    </row>
    <row r="89" spans="1:7">
      <c r="A89" s="6" t="s">
        <v>603</v>
      </c>
      <c r="B89" s="6" t="s">
        <v>604</v>
      </c>
      <c r="C89" s="6" t="s">
        <v>526</v>
      </c>
      <c r="D89" s="6" t="s">
        <v>605</v>
      </c>
      <c r="E89" s="6" t="s">
        <v>606</v>
      </c>
      <c r="F89" s="6" t="s">
        <v>607</v>
      </c>
      <c r="G89" s="18"/>
    </row>
    <row r="90" spans="1:7">
      <c r="A90" s="6" t="s">
        <v>608</v>
      </c>
      <c r="B90" s="6" t="s">
        <v>609</v>
      </c>
      <c r="C90" s="6" t="s">
        <v>288</v>
      </c>
      <c r="D90" s="6" t="s">
        <v>487</v>
      </c>
      <c r="E90" s="6" t="s">
        <v>610</v>
      </c>
      <c r="F90" s="19" t="s">
        <v>611</v>
      </c>
      <c r="G90" s="18"/>
    </row>
    <row r="91" spans="1:7">
      <c r="A91" s="15" t="s">
        <v>612</v>
      </c>
      <c r="B91" s="15" t="s">
        <v>613</v>
      </c>
      <c r="C91" s="15" t="s">
        <v>526</v>
      </c>
      <c r="D91" s="15" t="s">
        <v>605</v>
      </c>
      <c r="E91" s="15" t="s">
        <v>614</v>
      </c>
      <c r="F91" s="15" t="s">
        <v>615</v>
      </c>
      <c r="G91" s="18">
        <v>0</v>
      </c>
    </row>
    <row r="92" spans="1:7">
      <c r="A92" s="15" t="s">
        <v>616</v>
      </c>
      <c r="B92" s="15" t="s">
        <v>617</v>
      </c>
      <c r="C92" s="15" t="s">
        <v>526</v>
      </c>
      <c r="D92" s="15" t="s">
        <v>605</v>
      </c>
      <c r="E92" s="15" t="s">
        <v>618</v>
      </c>
      <c r="F92" s="15" t="s">
        <v>619</v>
      </c>
      <c r="G92" s="18">
        <v>0</v>
      </c>
    </row>
    <row r="93" spans="1:7">
      <c r="A93" s="15" t="s">
        <v>620</v>
      </c>
      <c r="B93" s="15" t="s">
        <v>621</v>
      </c>
      <c r="C93" s="16" t="s">
        <v>399</v>
      </c>
      <c r="D93" s="15" t="s">
        <v>622</v>
      </c>
      <c r="E93" s="15" t="s">
        <v>623</v>
      </c>
      <c r="F93" s="15" t="s">
        <v>624</v>
      </c>
      <c r="G93" s="18">
        <v>0</v>
      </c>
    </row>
    <row r="94" spans="1:7">
      <c r="A94" s="15" t="s">
        <v>625</v>
      </c>
      <c r="B94" s="15" t="s">
        <v>626</v>
      </c>
      <c r="C94" s="16" t="s">
        <v>399</v>
      </c>
      <c r="D94" s="15" t="s">
        <v>627</v>
      </c>
      <c r="E94" s="15" t="s">
        <v>628</v>
      </c>
      <c r="F94" s="15" t="s">
        <v>629</v>
      </c>
      <c r="G94" s="18">
        <v>0</v>
      </c>
    </row>
    <row r="95" spans="1:7">
      <c r="A95" s="15" t="s">
        <v>630</v>
      </c>
      <c r="B95" s="15" t="s">
        <v>631</v>
      </c>
      <c r="C95" s="16" t="s">
        <v>399</v>
      </c>
      <c r="D95" s="15" t="s">
        <v>425</v>
      </c>
      <c r="E95" s="15" t="s">
        <v>632</v>
      </c>
      <c r="F95" s="15" t="s">
        <v>633</v>
      </c>
      <c r="G95" s="18">
        <v>0</v>
      </c>
    </row>
    <row r="96" spans="1:7">
      <c r="A96" s="15" t="s">
        <v>634</v>
      </c>
      <c r="B96" s="15" t="s">
        <v>635</v>
      </c>
      <c r="C96" s="16" t="s">
        <v>399</v>
      </c>
      <c r="D96" s="15" t="s">
        <v>352</v>
      </c>
      <c r="E96" s="15" t="s">
        <v>636</v>
      </c>
      <c r="F96" s="15" t="s">
        <v>637</v>
      </c>
      <c r="G96" s="18">
        <v>0</v>
      </c>
    </row>
    <row r="97" spans="1:7">
      <c r="A97" s="15" t="s">
        <v>638</v>
      </c>
      <c r="B97" s="15" t="s">
        <v>639</v>
      </c>
      <c r="C97" s="16" t="s">
        <v>399</v>
      </c>
      <c r="D97" s="15" t="s">
        <v>622</v>
      </c>
      <c r="E97" s="15" t="s">
        <v>640</v>
      </c>
      <c r="F97" s="15" t="s">
        <v>641</v>
      </c>
      <c r="G97" s="18">
        <v>0</v>
      </c>
    </row>
    <row r="98" spans="1:7">
      <c r="A98" s="12" t="s">
        <v>642</v>
      </c>
      <c r="B98" s="12" t="s">
        <v>643</v>
      </c>
      <c r="C98" s="13" t="s">
        <v>399</v>
      </c>
      <c r="D98" s="12" t="s">
        <v>644</v>
      </c>
      <c r="E98" s="12" t="s">
        <v>645</v>
      </c>
      <c r="F98" s="12" t="s">
        <v>646</v>
      </c>
      <c r="G98" s="18" t="s">
        <v>508</v>
      </c>
    </row>
    <row r="99" spans="1:7">
      <c r="A99" s="7"/>
      <c r="B99" s="7"/>
      <c r="C99" s="7"/>
      <c r="D99" s="7"/>
      <c r="E99" s="7"/>
      <c r="F99" s="7"/>
      <c r="G99" s="18"/>
    </row>
    <row r="100" spans="1:7">
      <c r="A100" s="21"/>
      <c r="B100" s="22" t="s">
        <v>647</v>
      </c>
      <c r="C100" s="21"/>
      <c r="D100" s="21"/>
      <c r="E100" s="21"/>
      <c r="F100" s="22" t="s">
        <v>648</v>
      </c>
      <c r="G100" s="18"/>
    </row>
    <row r="101" spans="1:7">
      <c r="A101" s="7"/>
      <c r="B101" s="7"/>
      <c r="C101" s="7"/>
      <c r="D101" s="7"/>
      <c r="E101" s="7"/>
      <c r="F101" s="7"/>
      <c r="G101" s="18"/>
    </row>
    <row r="102" spans="1:7">
      <c r="A102" s="23">
        <v>2</v>
      </c>
      <c r="B102" s="23" t="s">
        <v>649</v>
      </c>
      <c r="C102" s="9"/>
      <c r="D102" s="9"/>
      <c r="E102" s="9"/>
      <c r="F102" s="9"/>
      <c r="G102" s="18"/>
    </row>
    <row r="103" spans="1:7">
      <c r="A103" s="23">
        <v>2.1</v>
      </c>
      <c r="B103" s="23" t="s">
        <v>650</v>
      </c>
      <c r="C103" s="9"/>
      <c r="D103" s="9"/>
      <c r="E103" s="9"/>
      <c r="F103" s="23" t="s">
        <v>651</v>
      </c>
      <c r="G103" s="18"/>
    </row>
    <row r="104" spans="1:7">
      <c r="A104" s="9"/>
      <c r="B104" s="9"/>
      <c r="C104" s="9"/>
      <c r="D104" s="9"/>
      <c r="E104" s="9"/>
      <c r="F104" s="9"/>
      <c r="G104" s="18"/>
    </row>
    <row r="105" spans="1:7">
      <c r="A105" s="23" t="s">
        <v>652</v>
      </c>
      <c r="B105" s="23" t="s">
        <v>653</v>
      </c>
      <c r="C105" s="9"/>
      <c r="D105" s="9"/>
      <c r="E105" s="9"/>
      <c r="F105" s="23" t="s">
        <v>654</v>
      </c>
      <c r="G105" s="18"/>
    </row>
    <row r="106" spans="1:7">
      <c r="A106" s="6" t="s">
        <v>373</v>
      </c>
      <c r="B106" s="6" t="s">
        <v>655</v>
      </c>
      <c r="C106" s="6" t="s">
        <v>17</v>
      </c>
      <c r="D106" s="6" t="s">
        <v>656</v>
      </c>
      <c r="E106" s="6" t="s">
        <v>376</v>
      </c>
      <c r="F106" s="6" t="s">
        <v>654</v>
      </c>
      <c r="G106" s="18">
        <v>100</v>
      </c>
    </row>
    <row r="107" spans="1:7">
      <c r="A107" s="9"/>
      <c r="B107" s="9"/>
      <c r="C107" s="9"/>
      <c r="D107" s="9"/>
      <c r="E107" s="9"/>
      <c r="F107" s="9"/>
      <c r="G107" s="18">
        <v>100</v>
      </c>
    </row>
    <row r="108" spans="1:7">
      <c r="A108" s="23" t="s">
        <v>657</v>
      </c>
      <c r="B108" s="23" t="s">
        <v>658</v>
      </c>
      <c r="C108" s="9"/>
      <c r="D108" s="9"/>
      <c r="E108" s="9"/>
      <c r="F108" s="23" t="s">
        <v>659</v>
      </c>
      <c r="G108" s="18">
        <v>100</v>
      </c>
    </row>
    <row r="109" spans="1:7">
      <c r="A109" s="6" t="s">
        <v>378</v>
      </c>
      <c r="B109" s="6" t="s">
        <v>660</v>
      </c>
      <c r="C109" s="6" t="s">
        <v>207</v>
      </c>
      <c r="D109" s="6" t="s">
        <v>661</v>
      </c>
      <c r="E109" s="6" t="s">
        <v>359</v>
      </c>
      <c r="F109" s="6" t="s">
        <v>662</v>
      </c>
      <c r="G109" s="18">
        <v>100</v>
      </c>
    </row>
    <row r="110" spans="1:7">
      <c r="A110" s="6" t="s">
        <v>663</v>
      </c>
      <c r="B110" s="6" t="s">
        <v>664</v>
      </c>
      <c r="C110" s="6" t="s">
        <v>207</v>
      </c>
      <c r="D110" s="6" t="s">
        <v>665</v>
      </c>
      <c r="E110" s="6" t="s">
        <v>364</v>
      </c>
      <c r="F110" s="6" t="s">
        <v>666</v>
      </c>
      <c r="G110" s="18">
        <v>100</v>
      </c>
    </row>
    <row r="111" spans="1:7">
      <c r="A111" s="9"/>
      <c r="B111" s="9"/>
      <c r="C111" s="9"/>
      <c r="D111" s="9"/>
      <c r="E111" s="9"/>
      <c r="F111" s="9"/>
      <c r="G111" s="18">
        <v>100</v>
      </c>
    </row>
    <row r="112" spans="1:7">
      <c r="A112" s="23" t="s">
        <v>667</v>
      </c>
      <c r="B112" s="23" t="s">
        <v>668</v>
      </c>
      <c r="C112" s="9"/>
      <c r="D112" s="9"/>
      <c r="E112" s="9"/>
      <c r="F112" s="23" t="s">
        <v>669</v>
      </c>
      <c r="G112" s="18">
        <v>100</v>
      </c>
    </row>
    <row r="113" spans="1:7">
      <c r="A113" s="6" t="s">
        <v>670</v>
      </c>
      <c r="B113" s="6" t="s">
        <v>671</v>
      </c>
      <c r="C113" s="6" t="s">
        <v>135</v>
      </c>
      <c r="D113" s="6" t="s">
        <v>672</v>
      </c>
      <c r="E113" s="6" t="s">
        <v>673</v>
      </c>
      <c r="F113" s="6" t="s">
        <v>674</v>
      </c>
      <c r="G113" s="18">
        <v>100</v>
      </c>
    </row>
    <row r="114" spans="1:7">
      <c r="A114" s="6" t="s">
        <v>675</v>
      </c>
      <c r="B114" s="6" t="s">
        <v>676</v>
      </c>
      <c r="C114" s="6" t="s">
        <v>17</v>
      </c>
      <c r="D114" s="6" t="s">
        <v>677</v>
      </c>
      <c r="E114" s="6" t="s">
        <v>678</v>
      </c>
      <c r="F114" s="6" t="s">
        <v>679</v>
      </c>
      <c r="G114" s="18">
        <v>100</v>
      </c>
    </row>
    <row r="115" spans="1:7">
      <c r="A115" s="6" t="s">
        <v>680</v>
      </c>
      <c r="B115" s="6" t="s">
        <v>681</v>
      </c>
      <c r="C115" s="6" t="s">
        <v>17</v>
      </c>
      <c r="D115" s="6" t="s">
        <v>682</v>
      </c>
      <c r="E115" s="6" t="s">
        <v>683</v>
      </c>
      <c r="F115" s="6" t="s">
        <v>684</v>
      </c>
      <c r="G115" s="18">
        <v>100</v>
      </c>
    </row>
    <row r="116" spans="1:7">
      <c r="A116" s="7"/>
      <c r="B116" s="7"/>
      <c r="C116" s="7"/>
      <c r="D116" s="7"/>
      <c r="E116" s="7"/>
      <c r="F116" s="7"/>
      <c r="G116" s="18"/>
    </row>
    <row r="117" spans="1:7">
      <c r="A117" s="4">
        <v>2.2000000000000002</v>
      </c>
      <c r="B117" s="4" t="s">
        <v>38</v>
      </c>
      <c r="C117" s="5"/>
      <c r="D117" s="5"/>
      <c r="E117" s="5"/>
      <c r="F117" s="4" t="s">
        <v>685</v>
      </c>
      <c r="G117" s="18"/>
    </row>
    <row r="118" spans="1:7">
      <c r="A118" s="24" t="s">
        <v>686</v>
      </c>
      <c r="B118" s="24" t="s">
        <v>687</v>
      </c>
      <c r="C118" s="7"/>
      <c r="D118" s="7"/>
      <c r="E118" s="7"/>
      <c r="F118" s="24" t="s">
        <v>688</v>
      </c>
      <c r="G118" s="18"/>
    </row>
    <row r="119" spans="1:7">
      <c r="A119" s="6" t="s">
        <v>689</v>
      </c>
      <c r="B119" s="6" t="s">
        <v>690</v>
      </c>
      <c r="C119" s="6" t="s">
        <v>17</v>
      </c>
      <c r="D119" s="6" t="s">
        <v>691</v>
      </c>
      <c r="E119" s="6" t="s">
        <v>692</v>
      </c>
      <c r="F119" s="6" t="s">
        <v>693</v>
      </c>
      <c r="G119" s="18">
        <v>100</v>
      </c>
    </row>
    <row r="120" spans="1:7">
      <c r="A120" s="6" t="s">
        <v>694</v>
      </c>
      <c r="B120" s="6" t="s">
        <v>695</v>
      </c>
      <c r="C120" s="6" t="s">
        <v>17</v>
      </c>
      <c r="D120" s="6" t="s">
        <v>696</v>
      </c>
      <c r="E120" s="6" t="s">
        <v>697</v>
      </c>
      <c r="F120" s="6" t="s">
        <v>698</v>
      </c>
      <c r="G120" s="18">
        <v>100</v>
      </c>
    </row>
    <row r="121" spans="1:7">
      <c r="A121" s="25" t="s">
        <v>699</v>
      </c>
      <c r="B121" s="25" t="s">
        <v>700</v>
      </c>
      <c r="C121" s="25" t="s">
        <v>17</v>
      </c>
      <c r="D121" s="25" t="s">
        <v>701</v>
      </c>
      <c r="E121" s="25" t="s">
        <v>702</v>
      </c>
      <c r="F121" s="25" t="s">
        <v>703</v>
      </c>
      <c r="G121" s="26">
        <v>80</v>
      </c>
    </row>
    <row r="122" spans="1:7">
      <c r="A122" s="7"/>
      <c r="B122" s="7"/>
      <c r="C122" s="7"/>
      <c r="D122" s="7"/>
      <c r="E122" s="7"/>
      <c r="F122" s="7"/>
      <c r="G122" s="18"/>
    </row>
    <row r="123" spans="1:7">
      <c r="A123" s="24" t="s">
        <v>704</v>
      </c>
      <c r="B123" s="24" t="s">
        <v>705</v>
      </c>
      <c r="C123" s="7"/>
      <c r="D123" s="7"/>
      <c r="E123" s="7"/>
      <c r="F123" s="27" t="s">
        <v>706</v>
      </c>
      <c r="G123" s="18"/>
    </row>
    <row r="124" spans="1:7">
      <c r="A124" s="15" t="s">
        <v>707</v>
      </c>
      <c r="B124" s="15" t="s">
        <v>708</v>
      </c>
      <c r="C124" s="15" t="s">
        <v>17</v>
      </c>
      <c r="D124" s="15" t="s">
        <v>709</v>
      </c>
      <c r="E124" s="15" t="s">
        <v>710</v>
      </c>
      <c r="F124" s="28" t="s">
        <v>706</v>
      </c>
      <c r="G124" s="18">
        <v>0</v>
      </c>
    </row>
    <row r="125" spans="1:7">
      <c r="A125" s="7"/>
      <c r="B125" s="7"/>
      <c r="C125" s="7"/>
      <c r="D125" s="7"/>
      <c r="E125" s="7"/>
      <c r="F125" s="7"/>
      <c r="G125" s="18"/>
    </row>
    <row r="126" spans="1:7">
      <c r="A126" s="24" t="s">
        <v>42</v>
      </c>
      <c r="B126" s="24" t="s">
        <v>711</v>
      </c>
      <c r="C126" s="7"/>
      <c r="D126" s="7"/>
      <c r="E126" s="7"/>
      <c r="F126" s="24" t="s">
        <v>712</v>
      </c>
      <c r="G126" s="18"/>
    </row>
    <row r="127" spans="1:7">
      <c r="A127" s="15" t="s">
        <v>713</v>
      </c>
      <c r="B127" s="15" t="s">
        <v>714</v>
      </c>
      <c r="C127" s="16" t="s">
        <v>25</v>
      </c>
      <c r="D127" s="15" t="s">
        <v>715</v>
      </c>
      <c r="E127" s="15" t="s">
        <v>716</v>
      </c>
      <c r="F127" s="15" t="s">
        <v>717</v>
      </c>
      <c r="G127" s="18">
        <v>0</v>
      </c>
    </row>
    <row r="128" spans="1:7">
      <c r="A128" s="15" t="s">
        <v>718</v>
      </c>
      <c r="B128" s="15" t="s">
        <v>719</v>
      </c>
      <c r="C128" s="16" t="s">
        <v>25</v>
      </c>
      <c r="D128" s="15" t="s">
        <v>720</v>
      </c>
      <c r="E128" s="15" t="s">
        <v>716</v>
      </c>
      <c r="F128" s="15" t="s">
        <v>721</v>
      </c>
      <c r="G128" s="18">
        <v>0</v>
      </c>
    </row>
    <row r="129" spans="1:7">
      <c r="A129" s="15" t="s">
        <v>722</v>
      </c>
      <c r="B129" s="15" t="s">
        <v>723</v>
      </c>
      <c r="C129" s="16" t="s">
        <v>25</v>
      </c>
      <c r="D129" s="15" t="s">
        <v>502</v>
      </c>
      <c r="E129" s="15" t="s">
        <v>724</v>
      </c>
      <c r="F129" s="15" t="s">
        <v>725</v>
      </c>
      <c r="G129" s="18">
        <v>0</v>
      </c>
    </row>
    <row r="130" spans="1:7">
      <c r="A130" s="15" t="s">
        <v>726</v>
      </c>
      <c r="B130" s="15" t="s">
        <v>727</v>
      </c>
      <c r="C130" s="16" t="s">
        <v>25</v>
      </c>
      <c r="D130" s="15" t="s">
        <v>728</v>
      </c>
      <c r="E130" s="15" t="s">
        <v>729</v>
      </c>
      <c r="F130" s="15" t="s">
        <v>730</v>
      </c>
      <c r="G130" s="18">
        <v>0</v>
      </c>
    </row>
    <row r="131" spans="1:7">
      <c r="A131" s="15" t="s">
        <v>731</v>
      </c>
      <c r="B131" s="15" t="s">
        <v>732</v>
      </c>
      <c r="C131" s="15" t="s">
        <v>17</v>
      </c>
      <c r="D131" s="15" t="s">
        <v>733</v>
      </c>
      <c r="E131" s="15" t="s">
        <v>734</v>
      </c>
      <c r="F131" s="15" t="s">
        <v>735</v>
      </c>
      <c r="G131" s="18">
        <v>0</v>
      </c>
    </row>
    <row r="132" spans="1:7">
      <c r="A132" s="7"/>
      <c r="B132" s="7"/>
      <c r="C132" s="7"/>
      <c r="D132" s="7"/>
      <c r="E132" s="7"/>
      <c r="F132" s="7"/>
      <c r="G132" s="18"/>
    </row>
    <row r="133" spans="1:7">
      <c r="A133" s="4">
        <v>2.2999999999999998</v>
      </c>
      <c r="B133" s="4" t="s">
        <v>736</v>
      </c>
      <c r="C133" s="5"/>
      <c r="D133" s="5"/>
      <c r="E133" s="5"/>
      <c r="F133" s="4" t="s">
        <v>737</v>
      </c>
      <c r="G133" s="18"/>
    </row>
    <row r="134" spans="1:7">
      <c r="A134" s="24" t="s">
        <v>45</v>
      </c>
      <c r="B134" s="24" t="s">
        <v>738</v>
      </c>
      <c r="C134" s="7"/>
      <c r="D134" s="7"/>
      <c r="E134" s="7"/>
      <c r="F134" s="24" t="s">
        <v>739</v>
      </c>
      <c r="G134" s="18"/>
    </row>
    <row r="135" spans="1:7">
      <c r="A135" s="15" t="s">
        <v>740</v>
      </c>
      <c r="B135" s="15" t="s">
        <v>741</v>
      </c>
      <c r="C135" s="15" t="s">
        <v>742</v>
      </c>
      <c r="D135" s="15" t="s">
        <v>436</v>
      </c>
      <c r="E135" s="15" t="s">
        <v>743</v>
      </c>
      <c r="F135" s="15" t="s">
        <v>744</v>
      </c>
      <c r="G135" s="18">
        <v>0</v>
      </c>
    </row>
    <row r="136" spans="1:7">
      <c r="A136" s="15" t="s">
        <v>745</v>
      </c>
      <c r="B136" s="15" t="s">
        <v>746</v>
      </c>
      <c r="C136" s="15" t="s">
        <v>742</v>
      </c>
      <c r="D136" s="15" t="s">
        <v>352</v>
      </c>
      <c r="E136" s="15" t="s">
        <v>747</v>
      </c>
      <c r="F136" s="15" t="s">
        <v>748</v>
      </c>
      <c r="G136" s="18">
        <v>0</v>
      </c>
    </row>
    <row r="137" spans="1:7">
      <c r="A137" s="15" t="s">
        <v>749</v>
      </c>
      <c r="B137" s="15" t="s">
        <v>750</v>
      </c>
      <c r="C137" s="15" t="s">
        <v>742</v>
      </c>
      <c r="D137" s="15" t="s">
        <v>751</v>
      </c>
      <c r="E137" s="15" t="s">
        <v>752</v>
      </c>
      <c r="F137" s="15" t="s">
        <v>753</v>
      </c>
      <c r="G137" s="18">
        <v>0</v>
      </c>
    </row>
    <row r="138" spans="1:7">
      <c r="A138" s="15" t="s">
        <v>754</v>
      </c>
      <c r="B138" s="15" t="s">
        <v>755</v>
      </c>
      <c r="C138" s="15" t="s">
        <v>742</v>
      </c>
      <c r="D138" s="15" t="s">
        <v>756</v>
      </c>
      <c r="E138" s="15" t="s">
        <v>757</v>
      </c>
      <c r="F138" s="15" t="s">
        <v>758</v>
      </c>
      <c r="G138" s="18">
        <v>0</v>
      </c>
    </row>
    <row r="139" spans="1:7">
      <c r="A139" s="15" t="s">
        <v>759</v>
      </c>
      <c r="B139" s="15" t="s">
        <v>760</v>
      </c>
      <c r="C139" s="15" t="s">
        <v>742</v>
      </c>
      <c r="D139" s="15" t="s">
        <v>406</v>
      </c>
      <c r="E139" s="15" t="s">
        <v>761</v>
      </c>
      <c r="F139" s="15" t="s">
        <v>761</v>
      </c>
      <c r="G139" s="18">
        <v>0</v>
      </c>
    </row>
    <row r="140" spans="1:7">
      <c r="A140" s="15" t="s">
        <v>762</v>
      </c>
      <c r="B140" s="15" t="s">
        <v>763</v>
      </c>
      <c r="C140" s="15" t="s">
        <v>742</v>
      </c>
      <c r="D140" s="15" t="s">
        <v>605</v>
      </c>
      <c r="E140" s="15" t="s">
        <v>764</v>
      </c>
      <c r="F140" s="15" t="s">
        <v>765</v>
      </c>
      <c r="G140" s="18">
        <v>0</v>
      </c>
    </row>
    <row r="141" spans="1:7">
      <c r="A141" s="3"/>
      <c r="B141" s="3"/>
      <c r="C141" s="3"/>
      <c r="D141" s="3"/>
      <c r="E141" s="3"/>
      <c r="F141" s="3"/>
      <c r="G141" s="18">
        <v>0</v>
      </c>
    </row>
    <row r="142" spans="1:7">
      <c r="A142" s="2" t="s">
        <v>47</v>
      </c>
      <c r="B142" s="2" t="s">
        <v>766</v>
      </c>
      <c r="C142" s="3"/>
      <c r="D142" s="3"/>
      <c r="E142" s="3"/>
      <c r="F142" s="2" t="s">
        <v>767</v>
      </c>
      <c r="G142" s="18"/>
    </row>
    <row r="143" spans="1:7">
      <c r="A143" s="15" t="s">
        <v>768</v>
      </c>
      <c r="B143" s="15" t="s">
        <v>769</v>
      </c>
      <c r="C143" s="16" t="s">
        <v>25</v>
      </c>
      <c r="D143" s="15" t="s">
        <v>770</v>
      </c>
      <c r="E143" s="15" t="s">
        <v>771</v>
      </c>
      <c r="F143" s="15" t="s">
        <v>772</v>
      </c>
      <c r="G143" s="18">
        <v>0</v>
      </c>
    </row>
    <row r="144" spans="1:7">
      <c r="A144" s="337" t="s">
        <v>275</v>
      </c>
      <c r="B144" s="338" t="s">
        <v>10</v>
      </c>
      <c r="C144" s="338" t="s">
        <v>277</v>
      </c>
      <c r="D144" s="338" t="s">
        <v>278</v>
      </c>
      <c r="E144" s="336" t="s">
        <v>279</v>
      </c>
      <c r="F144" s="336"/>
      <c r="G144" s="18"/>
    </row>
    <row r="145" spans="1:7">
      <c r="A145" s="337" t="s">
        <v>275</v>
      </c>
      <c r="B145" s="338" t="s">
        <v>276</v>
      </c>
      <c r="C145" s="338" t="s">
        <v>277</v>
      </c>
      <c r="D145" s="338" t="s">
        <v>278</v>
      </c>
      <c r="E145" s="1" t="s">
        <v>281</v>
      </c>
      <c r="F145" s="1" t="s">
        <v>282</v>
      </c>
      <c r="G145" s="18"/>
    </row>
    <row r="146" spans="1:7">
      <c r="A146" s="15" t="s">
        <v>773</v>
      </c>
      <c r="B146" s="15" t="s">
        <v>774</v>
      </c>
      <c r="C146" s="16" t="s">
        <v>25</v>
      </c>
      <c r="D146" s="15" t="s">
        <v>775</v>
      </c>
      <c r="E146" s="15" t="s">
        <v>776</v>
      </c>
      <c r="F146" s="15" t="s">
        <v>777</v>
      </c>
      <c r="G146" s="18">
        <v>0</v>
      </c>
    </row>
    <row r="147" spans="1:7">
      <c r="A147" s="15" t="s">
        <v>778</v>
      </c>
      <c r="B147" s="15" t="s">
        <v>779</v>
      </c>
      <c r="C147" s="16" t="s">
        <v>25</v>
      </c>
      <c r="D147" s="15" t="s">
        <v>780</v>
      </c>
      <c r="E147" s="15" t="s">
        <v>781</v>
      </c>
      <c r="F147" s="15" t="s">
        <v>782</v>
      </c>
      <c r="G147" s="18">
        <v>0</v>
      </c>
    </row>
    <row r="148" spans="1:7">
      <c r="A148" s="15" t="s">
        <v>783</v>
      </c>
      <c r="B148" s="15" t="s">
        <v>784</v>
      </c>
      <c r="C148" s="16" t="s">
        <v>25</v>
      </c>
      <c r="D148" s="15" t="s">
        <v>785</v>
      </c>
      <c r="E148" s="15" t="s">
        <v>786</v>
      </c>
      <c r="F148" s="15" t="s">
        <v>787</v>
      </c>
      <c r="G148" s="18">
        <v>0</v>
      </c>
    </row>
    <row r="149" spans="1:7">
      <c r="A149" s="15" t="s">
        <v>788</v>
      </c>
      <c r="B149" s="15" t="s">
        <v>789</v>
      </c>
      <c r="C149" s="15" t="s">
        <v>742</v>
      </c>
      <c r="D149" s="15" t="s">
        <v>406</v>
      </c>
      <c r="E149" s="15" t="s">
        <v>790</v>
      </c>
      <c r="F149" s="15" t="s">
        <v>790</v>
      </c>
      <c r="G149" s="18">
        <v>0</v>
      </c>
    </row>
    <row r="150" spans="1:7">
      <c r="A150" s="15" t="s">
        <v>791</v>
      </c>
      <c r="B150" s="15" t="s">
        <v>792</v>
      </c>
      <c r="C150" s="16" t="s">
        <v>25</v>
      </c>
      <c r="D150" s="15" t="s">
        <v>605</v>
      </c>
      <c r="E150" s="15" t="s">
        <v>793</v>
      </c>
      <c r="F150" s="15" t="s">
        <v>794</v>
      </c>
      <c r="G150" s="18">
        <v>0</v>
      </c>
    </row>
    <row r="151" spans="1:7">
      <c r="A151" s="15" t="s">
        <v>795</v>
      </c>
      <c r="B151" s="15" t="s">
        <v>796</v>
      </c>
      <c r="C151" s="15" t="s">
        <v>742</v>
      </c>
      <c r="D151" s="15" t="s">
        <v>406</v>
      </c>
      <c r="E151" s="15" t="s">
        <v>797</v>
      </c>
      <c r="F151" s="15" t="s">
        <v>797</v>
      </c>
      <c r="G151" s="18">
        <v>0</v>
      </c>
    </row>
    <row r="152" spans="1:7">
      <c r="A152" s="15" t="s">
        <v>798</v>
      </c>
      <c r="B152" s="15" t="s">
        <v>799</v>
      </c>
      <c r="C152" s="15" t="s">
        <v>742</v>
      </c>
      <c r="D152" s="15" t="s">
        <v>406</v>
      </c>
      <c r="E152" s="15" t="s">
        <v>800</v>
      </c>
      <c r="F152" s="15" t="s">
        <v>800</v>
      </c>
      <c r="G152" s="18">
        <v>0</v>
      </c>
    </row>
    <row r="153" spans="1:7">
      <c r="A153" s="15" t="s">
        <v>801</v>
      </c>
      <c r="B153" s="15" t="s">
        <v>802</v>
      </c>
      <c r="C153" s="15" t="s">
        <v>742</v>
      </c>
      <c r="D153" s="15" t="s">
        <v>406</v>
      </c>
      <c r="E153" s="15" t="s">
        <v>803</v>
      </c>
      <c r="F153" s="15" t="s">
        <v>803</v>
      </c>
      <c r="G153" s="18">
        <v>0</v>
      </c>
    </row>
    <row r="154" spans="1:7">
      <c r="A154" s="15" t="s">
        <v>804</v>
      </c>
      <c r="B154" s="15" t="s">
        <v>805</v>
      </c>
      <c r="C154" s="15" t="s">
        <v>742</v>
      </c>
      <c r="D154" s="15" t="s">
        <v>406</v>
      </c>
      <c r="E154" s="15" t="s">
        <v>806</v>
      </c>
      <c r="F154" s="15" t="s">
        <v>806</v>
      </c>
      <c r="G154" s="18">
        <v>0</v>
      </c>
    </row>
    <row r="155" spans="1:7">
      <c r="A155" s="7"/>
      <c r="B155" s="7"/>
      <c r="C155" s="7"/>
      <c r="D155" s="7"/>
      <c r="E155" s="7"/>
      <c r="F155" s="7"/>
      <c r="G155" s="18"/>
    </row>
    <row r="156" spans="1:7">
      <c r="A156" s="4">
        <v>2.4</v>
      </c>
      <c r="B156" s="4" t="s">
        <v>807</v>
      </c>
      <c r="C156" s="5"/>
      <c r="D156" s="5"/>
      <c r="E156" s="5"/>
      <c r="F156" s="4" t="s">
        <v>808</v>
      </c>
      <c r="G156" s="18"/>
    </row>
    <row r="157" spans="1:7">
      <c r="A157" s="24" t="s">
        <v>54</v>
      </c>
      <c r="B157" s="24" t="s">
        <v>809</v>
      </c>
      <c r="C157" s="7"/>
      <c r="D157" s="7"/>
      <c r="E157" s="7"/>
      <c r="F157" s="24" t="s">
        <v>810</v>
      </c>
      <c r="G157" s="18"/>
    </row>
    <row r="158" spans="1:7">
      <c r="A158" s="15" t="s">
        <v>811</v>
      </c>
      <c r="B158" s="15" t="s">
        <v>812</v>
      </c>
      <c r="C158" s="15" t="s">
        <v>742</v>
      </c>
      <c r="D158" s="15" t="s">
        <v>487</v>
      </c>
      <c r="E158" s="15" t="s">
        <v>813</v>
      </c>
      <c r="F158" s="15" t="s">
        <v>814</v>
      </c>
      <c r="G158" s="18">
        <v>0</v>
      </c>
    </row>
    <row r="159" spans="1:7">
      <c r="A159" s="15" t="s">
        <v>815</v>
      </c>
      <c r="B159" s="15" t="s">
        <v>816</v>
      </c>
      <c r="C159" s="15" t="s">
        <v>742</v>
      </c>
      <c r="D159" s="15" t="s">
        <v>410</v>
      </c>
      <c r="E159" s="15" t="s">
        <v>817</v>
      </c>
      <c r="F159" s="15" t="s">
        <v>818</v>
      </c>
      <c r="G159" s="18">
        <v>0</v>
      </c>
    </row>
    <row r="160" spans="1:7">
      <c r="A160" s="15" t="s">
        <v>819</v>
      </c>
      <c r="B160" s="15" t="s">
        <v>820</v>
      </c>
      <c r="C160" s="15" t="s">
        <v>742</v>
      </c>
      <c r="D160" s="15" t="s">
        <v>821</v>
      </c>
      <c r="E160" s="15" t="s">
        <v>822</v>
      </c>
      <c r="F160" s="15" t="s">
        <v>823</v>
      </c>
      <c r="G160" s="18">
        <v>0</v>
      </c>
    </row>
    <row r="161" spans="1:7">
      <c r="A161" s="15" t="s">
        <v>824</v>
      </c>
      <c r="B161" s="15" t="s">
        <v>825</v>
      </c>
      <c r="C161" s="15" t="s">
        <v>742</v>
      </c>
      <c r="D161" s="15" t="s">
        <v>826</v>
      </c>
      <c r="E161" s="15" t="s">
        <v>827</v>
      </c>
      <c r="F161" s="15" t="s">
        <v>828</v>
      </c>
      <c r="G161" s="18">
        <v>0</v>
      </c>
    </row>
    <row r="162" spans="1:7">
      <c r="A162" s="15" t="s">
        <v>829</v>
      </c>
      <c r="B162" s="15" t="s">
        <v>830</v>
      </c>
      <c r="C162" s="15" t="s">
        <v>17</v>
      </c>
      <c r="D162" s="15" t="s">
        <v>831</v>
      </c>
      <c r="E162" s="15" t="s">
        <v>832</v>
      </c>
      <c r="F162" s="15" t="s">
        <v>833</v>
      </c>
      <c r="G162" s="18">
        <v>0</v>
      </c>
    </row>
    <row r="163" spans="1:7">
      <c r="A163" s="15" t="s">
        <v>834</v>
      </c>
      <c r="B163" s="15" t="s">
        <v>835</v>
      </c>
      <c r="C163" s="15" t="s">
        <v>17</v>
      </c>
      <c r="D163" s="15" t="s">
        <v>836</v>
      </c>
      <c r="E163" s="15" t="s">
        <v>837</v>
      </c>
      <c r="F163" s="15" t="s">
        <v>838</v>
      </c>
      <c r="G163" s="18">
        <v>0</v>
      </c>
    </row>
    <row r="164" spans="1:7">
      <c r="A164" s="3"/>
      <c r="B164" s="3"/>
      <c r="C164" s="3"/>
      <c r="D164" s="3"/>
      <c r="E164" s="3"/>
      <c r="F164" s="3"/>
      <c r="G164" s="18">
        <v>0</v>
      </c>
    </row>
    <row r="165" spans="1:7">
      <c r="A165" s="2" t="s">
        <v>55</v>
      </c>
      <c r="B165" s="2" t="s">
        <v>839</v>
      </c>
      <c r="C165" s="3"/>
      <c r="D165" s="3"/>
      <c r="E165" s="3"/>
      <c r="F165" s="2" t="s">
        <v>840</v>
      </c>
      <c r="G165" s="18">
        <v>0</v>
      </c>
    </row>
    <row r="166" spans="1:7">
      <c r="A166" s="15" t="s">
        <v>841</v>
      </c>
      <c r="B166" s="15" t="s">
        <v>842</v>
      </c>
      <c r="C166" s="15" t="s">
        <v>742</v>
      </c>
      <c r="D166" s="15" t="s">
        <v>751</v>
      </c>
      <c r="E166" s="15" t="s">
        <v>843</v>
      </c>
      <c r="F166" s="15" t="s">
        <v>844</v>
      </c>
      <c r="G166" s="18">
        <v>0</v>
      </c>
    </row>
    <row r="167" spans="1:7">
      <c r="A167" s="15" t="s">
        <v>845</v>
      </c>
      <c r="B167" s="15" t="s">
        <v>846</v>
      </c>
      <c r="C167" s="15" t="s">
        <v>742</v>
      </c>
      <c r="D167" s="15" t="s">
        <v>406</v>
      </c>
      <c r="E167" s="15" t="s">
        <v>847</v>
      </c>
      <c r="F167" s="15" t="s">
        <v>847</v>
      </c>
      <c r="G167" s="18">
        <v>0</v>
      </c>
    </row>
    <row r="168" spans="1:7">
      <c r="A168" s="15" t="s">
        <v>848</v>
      </c>
      <c r="B168" s="15" t="s">
        <v>849</v>
      </c>
      <c r="C168" s="3"/>
      <c r="D168" s="15" t="s">
        <v>406</v>
      </c>
      <c r="E168" s="15" t="s">
        <v>850</v>
      </c>
      <c r="F168" s="15" t="s">
        <v>850</v>
      </c>
      <c r="G168" s="18">
        <v>0</v>
      </c>
    </row>
    <row r="169" spans="1:7">
      <c r="A169" s="15" t="s">
        <v>851</v>
      </c>
      <c r="B169" s="15" t="s">
        <v>852</v>
      </c>
      <c r="C169" s="15" t="s">
        <v>742</v>
      </c>
      <c r="D169" s="15" t="s">
        <v>406</v>
      </c>
      <c r="E169" s="15" t="s">
        <v>853</v>
      </c>
      <c r="F169" s="15" t="s">
        <v>853</v>
      </c>
      <c r="G169" s="18">
        <v>0</v>
      </c>
    </row>
    <row r="170" spans="1:7">
      <c r="A170" s="15" t="s">
        <v>854</v>
      </c>
      <c r="B170" s="15" t="s">
        <v>855</v>
      </c>
      <c r="C170" s="15" t="s">
        <v>742</v>
      </c>
      <c r="D170" s="15" t="s">
        <v>406</v>
      </c>
      <c r="E170" s="15" t="s">
        <v>856</v>
      </c>
      <c r="F170" s="15" t="s">
        <v>856</v>
      </c>
      <c r="G170" s="18">
        <v>0</v>
      </c>
    </row>
    <row r="171" spans="1:7">
      <c r="A171" s="29" t="s">
        <v>857</v>
      </c>
      <c r="B171" s="29" t="s">
        <v>858</v>
      </c>
      <c r="C171" s="29" t="s">
        <v>17</v>
      </c>
      <c r="D171" s="29" t="s">
        <v>859</v>
      </c>
      <c r="E171" s="29" t="s">
        <v>860</v>
      </c>
      <c r="F171" s="31" t="s">
        <v>860</v>
      </c>
      <c r="G171" s="32" t="s">
        <v>508</v>
      </c>
    </row>
    <row r="172" spans="1:7">
      <c r="A172" s="15" t="s">
        <v>861</v>
      </c>
      <c r="B172" s="15" t="s">
        <v>862</v>
      </c>
      <c r="C172" s="16" t="s">
        <v>25</v>
      </c>
      <c r="D172" s="15" t="s">
        <v>863</v>
      </c>
      <c r="E172" s="15" t="s">
        <v>864</v>
      </c>
      <c r="F172" s="15" t="s">
        <v>865</v>
      </c>
      <c r="G172" s="18">
        <v>0</v>
      </c>
    </row>
    <row r="173" spans="1:7">
      <c r="A173" s="3"/>
      <c r="B173" s="3"/>
      <c r="C173" s="3"/>
      <c r="D173" s="3"/>
      <c r="E173" s="3"/>
      <c r="F173" s="3"/>
      <c r="G173" s="18"/>
    </row>
    <row r="174" spans="1:7">
      <c r="A174" s="2" t="s">
        <v>61</v>
      </c>
      <c r="B174" s="2" t="s">
        <v>866</v>
      </c>
      <c r="C174" s="3"/>
      <c r="D174" s="3"/>
      <c r="E174" s="3"/>
      <c r="F174" s="2" t="s">
        <v>867</v>
      </c>
      <c r="G174" s="18"/>
    </row>
    <row r="175" spans="1:7">
      <c r="A175" s="15" t="s">
        <v>868</v>
      </c>
      <c r="B175" s="15" t="s">
        <v>869</v>
      </c>
      <c r="C175" s="15" t="s">
        <v>742</v>
      </c>
      <c r="D175" s="15" t="s">
        <v>436</v>
      </c>
      <c r="E175" s="15" t="s">
        <v>870</v>
      </c>
      <c r="F175" s="15" t="s">
        <v>871</v>
      </c>
      <c r="G175" s="18">
        <v>0</v>
      </c>
    </row>
    <row r="176" spans="1:7">
      <c r="A176" s="15" t="s">
        <v>872</v>
      </c>
      <c r="B176" s="15" t="s">
        <v>873</v>
      </c>
      <c r="C176" s="16" t="s">
        <v>25</v>
      </c>
      <c r="D176" s="15" t="s">
        <v>874</v>
      </c>
      <c r="E176" s="15" t="s">
        <v>875</v>
      </c>
      <c r="F176" s="15" t="s">
        <v>876</v>
      </c>
      <c r="G176" s="18">
        <v>0</v>
      </c>
    </row>
    <row r="177" spans="1:7">
      <c r="A177" s="15" t="s">
        <v>877</v>
      </c>
      <c r="B177" s="15" t="s">
        <v>878</v>
      </c>
      <c r="C177" s="16" t="s">
        <v>25</v>
      </c>
      <c r="D177" s="15" t="s">
        <v>879</v>
      </c>
      <c r="E177" s="15" t="s">
        <v>880</v>
      </c>
      <c r="F177" s="15" t="s">
        <v>881</v>
      </c>
      <c r="G177" s="18">
        <v>0</v>
      </c>
    </row>
    <row r="178" spans="1:7">
      <c r="A178" s="15" t="s">
        <v>882</v>
      </c>
      <c r="B178" s="15" t="s">
        <v>883</v>
      </c>
      <c r="C178" s="16" t="s">
        <v>25</v>
      </c>
      <c r="D178" s="15" t="s">
        <v>884</v>
      </c>
      <c r="E178" s="15" t="s">
        <v>885</v>
      </c>
      <c r="F178" s="15" t="s">
        <v>886</v>
      </c>
      <c r="G178" s="18">
        <v>0</v>
      </c>
    </row>
    <row r="179" spans="1:7">
      <c r="A179" s="15" t="s">
        <v>887</v>
      </c>
      <c r="B179" s="15" t="s">
        <v>888</v>
      </c>
      <c r="C179" s="16" t="s">
        <v>25</v>
      </c>
      <c r="D179" s="15" t="s">
        <v>775</v>
      </c>
      <c r="E179" s="15" t="s">
        <v>889</v>
      </c>
      <c r="F179" s="15" t="s">
        <v>890</v>
      </c>
      <c r="G179" s="18">
        <v>0</v>
      </c>
    </row>
    <row r="180" spans="1:7">
      <c r="A180" s="15" t="s">
        <v>891</v>
      </c>
      <c r="B180" s="15" t="s">
        <v>892</v>
      </c>
      <c r="C180" s="15" t="s">
        <v>17</v>
      </c>
      <c r="D180" s="15" t="s">
        <v>893</v>
      </c>
      <c r="E180" s="15" t="s">
        <v>894</v>
      </c>
      <c r="F180" s="15" t="s">
        <v>895</v>
      </c>
      <c r="G180" s="18">
        <v>0</v>
      </c>
    </row>
    <row r="181" spans="1:7">
      <c r="A181" s="15" t="s">
        <v>896</v>
      </c>
      <c r="B181" s="15" t="s">
        <v>897</v>
      </c>
      <c r="C181" s="16" t="s">
        <v>67</v>
      </c>
      <c r="D181" s="15" t="s">
        <v>406</v>
      </c>
      <c r="E181" s="15" t="s">
        <v>898</v>
      </c>
      <c r="F181" s="15" t="s">
        <v>898</v>
      </c>
      <c r="G181" s="18">
        <v>0</v>
      </c>
    </row>
    <row r="182" spans="1:7">
      <c r="A182" s="7"/>
      <c r="B182" s="7"/>
      <c r="C182" s="7"/>
      <c r="D182" s="7"/>
      <c r="E182" s="7"/>
      <c r="F182" s="7"/>
      <c r="G182" s="18"/>
    </row>
    <row r="183" spans="1:7">
      <c r="A183" s="4">
        <v>2.5</v>
      </c>
      <c r="B183" s="4" t="s">
        <v>69</v>
      </c>
      <c r="C183" s="5"/>
      <c r="D183" s="5"/>
      <c r="E183" s="5"/>
      <c r="F183" s="4" t="s">
        <v>899</v>
      </c>
      <c r="G183" s="18"/>
    </row>
    <row r="184" spans="1:7">
      <c r="A184" s="30" t="s">
        <v>70</v>
      </c>
      <c r="B184" s="30" t="s">
        <v>71</v>
      </c>
      <c r="C184" s="17"/>
      <c r="D184" s="17"/>
      <c r="E184" s="17"/>
      <c r="F184" s="30" t="s">
        <v>900</v>
      </c>
      <c r="G184" s="18" t="s">
        <v>508</v>
      </c>
    </row>
    <row r="185" spans="1:7">
      <c r="A185" s="12" t="s">
        <v>901</v>
      </c>
      <c r="B185" s="12" t="s">
        <v>902</v>
      </c>
      <c r="C185" s="12" t="s">
        <v>17</v>
      </c>
      <c r="D185" s="12" t="s">
        <v>903</v>
      </c>
      <c r="E185" s="12" t="s">
        <v>447</v>
      </c>
      <c r="F185" s="12" t="s">
        <v>900</v>
      </c>
      <c r="G185" s="18" t="s">
        <v>508</v>
      </c>
    </row>
    <row r="186" spans="1:7">
      <c r="A186" s="17"/>
      <c r="B186" s="17"/>
      <c r="C186" s="17"/>
      <c r="D186" s="17"/>
      <c r="E186" s="17"/>
      <c r="F186" s="17"/>
      <c r="G186" s="18" t="s">
        <v>508</v>
      </c>
    </row>
    <row r="187" spans="1:7">
      <c r="A187" s="30" t="s">
        <v>72</v>
      </c>
      <c r="B187" s="30" t="s">
        <v>69</v>
      </c>
      <c r="C187" s="17"/>
      <c r="D187" s="17"/>
      <c r="E187" s="17"/>
      <c r="F187" s="30" t="s">
        <v>904</v>
      </c>
      <c r="G187" s="18" t="s">
        <v>508</v>
      </c>
    </row>
    <row r="188" spans="1:7">
      <c r="A188" s="12" t="s">
        <v>905</v>
      </c>
      <c r="B188" s="12" t="s">
        <v>906</v>
      </c>
      <c r="C188" s="12" t="s">
        <v>17</v>
      </c>
      <c r="D188" s="12" t="s">
        <v>907</v>
      </c>
      <c r="E188" s="12" t="s">
        <v>908</v>
      </c>
      <c r="F188" s="12" t="s">
        <v>904</v>
      </c>
      <c r="G188" s="18" t="s">
        <v>508</v>
      </c>
    </row>
    <row r="189" spans="1:7">
      <c r="A189" s="17"/>
      <c r="B189" s="17"/>
      <c r="C189" s="17"/>
      <c r="D189" s="17"/>
      <c r="E189" s="17"/>
      <c r="F189" s="17"/>
      <c r="G189" s="18" t="s">
        <v>508</v>
      </c>
    </row>
    <row r="190" spans="1:7">
      <c r="A190" s="30" t="s">
        <v>909</v>
      </c>
      <c r="B190" s="30" t="s">
        <v>910</v>
      </c>
      <c r="C190" s="17"/>
      <c r="D190" s="17"/>
      <c r="E190" s="17"/>
      <c r="F190" s="30" t="s">
        <v>911</v>
      </c>
      <c r="G190" s="18" t="s">
        <v>508</v>
      </c>
    </row>
    <row r="191" spans="1:7">
      <c r="A191" s="12" t="s">
        <v>912</v>
      </c>
      <c r="B191" s="12" t="s">
        <v>913</v>
      </c>
      <c r="C191" s="13" t="s">
        <v>25</v>
      </c>
      <c r="D191" s="12" t="s">
        <v>914</v>
      </c>
      <c r="E191" s="12" t="s">
        <v>915</v>
      </c>
      <c r="F191" s="12" t="s">
        <v>911</v>
      </c>
      <c r="G191" s="18" t="s">
        <v>508</v>
      </c>
    </row>
    <row r="192" spans="1:7">
      <c r="A192" s="17"/>
      <c r="B192" s="17"/>
      <c r="C192" s="17"/>
      <c r="D192" s="17"/>
      <c r="E192" s="17"/>
      <c r="F192" s="17"/>
      <c r="G192" s="18"/>
    </row>
    <row r="193" spans="1:7">
      <c r="A193" s="7"/>
      <c r="B193" s="7"/>
      <c r="C193" s="7"/>
      <c r="D193" s="7"/>
      <c r="E193" s="7"/>
      <c r="F193" s="7"/>
      <c r="G193" s="18"/>
    </row>
    <row r="194" spans="1:7">
      <c r="A194" s="4">
        <v>2.6</v>
      </c>
      <c r="B194" s="4" t="s">
        <v>916</v>
      </c>
      <c r="C194" s="5"/>
      <c r="D194" s="5"/>
      <c r="E194" s="5"/>
      <c r="F194" s="4" t="s">
        <v>917</v>
      </c>
      <c r="G194" s="18"/>
    </row>
    <row r="195" spans="1:7">
      <c r="A195" s="7"/>
      <c r="B195" s="7"/>
      <c r="C195" s="7"/>
      <c r="D195" s="7"/>
      <c r="E195" s="7"/>
      <c r="F195" s="7"/>
      <c r="G195" s="18"/>
    </row>
    <row r="196" spans="1:7">
      <c r="A196" s="2" t="s">
        <v>76</v>
      </c>
      <c r="B196" s="2" t="s">
        <v>918</v>
      </c>
      <c r="C196" s="3"/>
      <c r="D196" s="3"/>
      <c r="E196" s="3"/>
      <c r="F196" s="2" t="s">
        <v>919</v>
      </c>
      <c r="G196" s="18">
        <v>0</v>
      </c>
    </row>
    <row r="197" spans="1:7">
      <c r="A197" s="15" t="s">
        <v>920</v>
      </c>
      <c r="B197" s="15" t="s">
        <v>921</v>
      </c>
      <c r="C197" s="16" t="s">
        <v>25</v>
      </c>
      <c r="D197" s="15" t="s">
        <v>922</v>
      </c>
      <c r="E197" s="15" t="s">
        <v>923</v>
      </c>
      <c r="F197" s="28" t="s">
        <v>924</v>
      </c>
      <c r="G197" s="18">
        <v>0</v>
      </c>
    </row>
    <row r="198" spans="1:7">
      <c r="A198" s="15" t="s">
        <v>440</v>
      </c>
      <c r="B198" s="15" t="s">
        <v>925</v>
      </c>
      <c r="C198" s="16" t="s">
        <v>25</v>
      </c>
      <c r="D198" s="15" t="s">
        <v>926</v>
      </c>
      <c r="E198" s="15" t="s">
        <v>443</v>
      </c>
      <c r="F198" s="15" t="s">
        <v>927</v>
      </c>
      <c r="G198" s="18">
        <v>0</v>
      </c>
    </row>
    <row r="199" spans="1:7">
      <c r="A199" s="15" t="s">
        <v>514</v>
      </c>
      <c r="B199" s="15" t="s">
        <v>928</v>
      </c>
      <c r="C199" s="16" t="s">
        <v>25</v>
      </c>
      <c r="D199" s="15" t="s">
        <v>447</v>
      </c>
      <c r="E199" s="15" t="s">
        <v>517</v>
      </c>
      <c r="F199" s="15" t="s">
        <v>929</v>
      </c>
      <c r="G199" s="18">
        <v>0</v>
      </c>
    </row>
    <row r="200" spans="1:7">
      <c r="A200" s="15" t="s">
        <v>930</v>
      </c>
      <c r="B200" s="15" t="s">
        <v>931</v>
      </c>
      <c r="C200" s="16" t="s">
        <v>25</v>
      </c>
      <c r="D200" s="15" t="s">
        <v>932</v>
      </c>
      <c r="E200" s="15" t="s">
        <v>512</v>
      </c>
      <c r="F200" s="15" t="s">
        <v>933</v>
      </c>
      <c r="G200" s="18">
        <v>0</v>
      </c>
    </row>
    <row r="201" spans="1:7">
      <c r="A201" s="15" t="s">
        <v>934</v>
      </c>
      <c r="B201" s="15" t="s">
        <v>935</v>
      </c>
      <c r="C201" s="16" t="s">
        <v>25</v>
      </c>
      <c r="D201" s="15" t="s">
        <v>410</v>
      </c>
      <c r="E201" s="15" t="s">
        <v>936</v>
      </c>
      <c r="F201" s="15" t="s">
        <v>937</v>
      </c>
      <c r="G201" s="18">
        <v>0</v>
      </c>
    </row>
    <row r="202" spans="1:7">
      <c r="A202" s="15" t="s">
        <v>519</v>
      </c>
      <c r="B202" s="15" t="s">
        <v>938</v>
      </c>
      <c r="C202" s="16" t="s">
        <v>25</v>
      </c>
      <c r="D202" s="15" t="s">
        <v>939</v>
      </c>
      <c r="E202" s="15" t="s">
        <v>521</v>
      </c>
      <c r="F202" s="15" t="s">
        <v>940</v>
      </c>
      <c r="G202" s="18">
        <v>0</v>
      </c>
    </row>
    <row r="203" spans="1:7">
      <c r="A203" s="3"/>
      <c r="B203" s="3"/>
      <c r="C203" s="3"/>
      <c r="D203" s="3"/>
      <c r="E203" s="3"/>
      <c r="F203" s="3"/>
      <c r="G203" s="18">
        <v>0</v>
      </c>
    </row>
    <row r="204" spans="1:7">
      <c r="A204" s="2" t="s">
        <v>77</v>
      </c>
      <c r="B204" s="2" t="s">
        <v>941</v>
      </c>
      <c r="C204" s="3"/>
      <c r="D204" s="3"/>
      <c r="E204" s="3"/>
      <c r="F204" s="2" t="s">
        <v>942</v>
      </c>
      <c r="G204" s="18">
        <v>0</v>
      </c>
    </row>
    <row r="205" spans="1:7">
      <c r="A205" s="15" t="s">
        <v>943</v>
      </c>
      <c r="B205" s="15" t="s">
        <v>944</v>
      </c>
      <c r="C205" s="15" t="s">
        <v>742</v>
      </c>
      <c r="D205" s="15" t="s">
        <v>945</v>
      </c>
      <c r="E205" s="15" t="s">
        <v>946</v>
      </c>
      <c r="F205" s="15" t="s">
        <v>947</v>
      </c>
      <c r="G205" s="18">
        <v>0</v>
      </c>
    </row>
    <row r="206" spans="1:7">
      <c r="A206" s="15" t="s">
        <v>948</v>
      </c>
      <c r="B206" s="15" t="s">
        <v>949</v>
      </c>
      <c r="C206" s="15" t="s">
        <v>742</v>
      </c>
      <c r="D206" s="15" t="s">
        <v>751</v>
      </c>
      <c r="E206" s="15" t="s">
        <v>950</v>
      </c>
      <c r="F206" s="15" t="s">
        <v>951</v>
      </c>
      <c r="G206" s="18">
        <v>0</v>
      </c>
    </row>
    <row r="207" spans="1:7">
      <c r="A207" s="15" t="s">
        <v>952</v>
      </c>
      <c r="B207" s="15" t="s">
        <v>953</v>
      </c>
      <c r="C207" s="15" t="s">
        <v>742</v>
      </c>
      <c r="D207" s="15" t="s">
        <v>352</v>
      </c>
      <c r="E207" s="15" t="s">
        <v>954</v>
      </c>
      <c r="F207" s="15" t="s">
        <v>955</v>
      </c>
      <c r="G207" s="18">
        <v>0</v>
      </c>
    </row>
    <row r="208" spans="1:7">
      <c r="A208" s="15" t="s">
        <v>956</v>
      </c>
      <c r="B208" s="15" t="s">
        <v>957</v>
      </c>
      <c r="C208" s="15" t="s">
        <v>742</v>
      </c>
      <c r="D208" s="15" t="s">
        <v>605</v>
      </c>
      <c r="E208" s="15" t="s">
        <v>958</v>
      </c>
      <c r="F208" s="15" t="s">
        <v>959</v>
      </c>
      <c r="G208" s="18">
        <v>0</v>
      </c>
    </row>
    <row r="209" spans="1:7">
      <c r="A209" s="15" t="s">
        <v>960</v>
      </c>
      <c r="B209" s="15" t="s">
        <v>961</v>
      </c>
      <c r="C209" s="15" t="s">
        <v>742</v>
      </c>
      <c r="D209" s="15" t="s">
        <v>352</v>
      </c>
      <c r="E209" s="15" t="s">
        <v>962</v>
      </c>
      <c r="F209" s="15" t="s">
        <v>963</v>
      </c>
      <c r="G209" s="18">
        <v>0</v>
      </c>
    </row>
    <row r="210" spans="1:7">
      <c r="A210" s="3"/>
      <c r="B210" s="3"/>
      <c r="C210" s="3"/>
      <c r="D210" s="3"/>
      <c r="E210" s="3"/>
      <c r="F210" s="3"/>
      <c r="G210" s="18">
        <v>0</v>
      </c>
    </row>
    <row r="211" spans="1:7">
      <c r="A211" s="2" t="s">
        <v>80</v>
      </c>
      <c r="B211" s="3"/>
      <c r="C211" s="3"/>
      <c r="D211" s="3"/>
      <c r="E211" s="3"/>
      <c r="F211" s="2" t="s">
        <v>964</v>
      </c>
      <c r="G211" s="18">
        <v>0</v>
      </c>
    </row>
    <row r="212" spans="1:7">
      <c r="A212" s="15" t="s">
        <v>965</v>
      </c>
      <c r="B212" s="15" t="s">
        <v>966</v>
      </c>
      <c r="C212" s="16" t="s">
        <v>25</v>
      </c>
      <c r="D212" s="15" t="s">
        <v>352</v>
      </c>
      <c r="E212" s="15" t="s">
        <v>967</v>
      </c>
      <c r="F212" s="15" t="s">
        <v>968</v>
      </c>
      <c r="G212" s="18">
        <v>0</v>
      </c>
    </row>
    <row r="213" spans="1:7">
      <c r="A213" s="15" t="s">
        <v>969</v>
      </c>
      <c r="B213" s="15" t="s">
        <v>970</v>
      </c>
      <c r="C213" s="16" t="s">
        <v>25</v>
      </c>
      <c r="D213" s="15" t="s">
        <v>859</v>
      </c>
      <c r="E213" s="15" t="s">
        <v>971</v>
      </c>
      <c r="F213" s="15" t="s">
        <v>972</v>
      </c>
      <c r="G213" s="18">
        <v>0</v>
      </c>
    </row>
    <row r="214" spans="1:7">
      <c r="A214" s="3"/>
      <c r="B214" s="3"/>
      <c r="C214" s="3"/>
      <c r="D214" s="3"/>
      <c r="E214" s="3"/>
      <c r="F214" s="3"/>
      <c r="G214" s="18">
        <v>0</v>
      </c>
    </row>
    <row r="215" spans="1:7">
      <c r="A215" s="2" t="s">
        <v>81</v>
      </c>
      <c r="B215" s="3"/>
      <c r="C215" s="3"/>
      <c r="D215" s="3"/>
      <c r="E215" s="3"/>
      <c r="F215" s="2" t="s">
        <v>973</v>
      </c>
      <c r="G215" s="18">
        <v>0</v>
      </c>
    </row>
    <row r="216" spans="1:7">
      <c r="A216" s="15" t="s">
        <v>974</v>
      </c>
      <c r="B216" s="15" t="s">
        <v>975</v>
      </c>
      <c r="C216" s="15" t="s">
        <v>742</v>
      </c>
      <c r="D216" s="15" t="s">
        <v>751</v>
      </c>
      <c r="E216" s="15" t="s">
        <v>976</v>
      </c>
      <c r="F216" s="15" t="s">
        <v>977</v>
      </c>
      <c r="G216" s="18">
        <v>0</v>
      </c>
    </row>
    <row r="217" spans="1:7">
      <c r="A217" s="15" t="s">
        <v>978</v>
      </c>
      <c r="B217" s="15" t="s">
        <v>979</v>
      </c>
      <c r="C217" s="15" t="s">
        <v>742</v>
      </c>
      <c r="D217" s="15" t="s">
        <v>502</v>
      </c>
      <c r="E217" s="15" t="s">
        <v>980</v>
      </c>
      <c r="F217" s="15" t="s">
        <v>981</v>
      </c>
      <c r="G217" s="18">
        <v>0</v>
      </c>
    </row>
    <row r="218" spans="1:7">
      <c r="A218" s="15" t="s">
        <v>982</v>
      </c>
      <c r="B218" s="15" t="s">
        <v>983</v>
      </c>
      <c r="C218" s="15" t="s">
        <v>742</v>
      </c>
      <c r="D218" s="15" t="s">
        <v>487</v>
      </c>
      <c r="E218" s="15" t="s">
        <v>984</v>
      </c>
      <c r="F218" s="15" t="s">
        <v>985</v>
      </c>
      <c r="G218" s="18">
        <v>0</v>
      </c>
    </row>
    <row r="219" spans="1:7">
      <c r="A219" s="15" t="s">
        <v>986</v>
      </c>
      <c r="B219" s="15" t="s">
        <v>987</v>
      </c>
      <c r="C219" s="15" t="s">
        <v>742</v>
      </c>
      <c r="D219" s="15" t="s">
        <v>487</v>
      </c>
      <c r="E219" s="15" t="s">
        <v>988</v>
      </c>
      <c r="F219" s="15" t="s">
        <v>989</v>
      </c>
      <c r="G219" s="18">
        <v>0</v>
      </c>
    </row>
    <row r="220" spans="1:7">
      <c r="A220" s="15" t="s">
        <v>990</v>
      </c>
      <c r="B220" s="15" t="s">
        <v>991</v>
      </c>
      <c r="C220" s="15" t="s">
        <v>742</v>
      </c>
      <c r="D220" s="15" t="s">
        <v>436</v>
      </c>
      <c r="E220" s="15" t="s">
        <v>992</v>
      </c>
      <c r="F220" s="15" t="s">
        <v>993</v>
      </c>
      <c r="G220" s="18">
        <v>0</v>
      </c>
    </row>
    <row r="221" spans="1:7">
      <c r="A221" s="15" t="s">
        <v>994</v>
      </c>
      <c r="B221" s="15" t="s">
        <v>995</v>
      </c>
      <c r="C221" s="15" t="s">
        <v>742</v>
      </c>
      <c r="D221" s="15" t="s">
        <v>436</v>
      </c>
      <c r="E221" s="15" t="s">
        <v>996</v>
      </c>
      <c r="F221" s="15" t="s">
        <v>997</v>
      </c>
      <c r="G221" s="18">
        <v>0</v>
      </c>
    </row>
    <row r="222" spans="1:7">
      <c r="A222" s="15" t="s">
        <v>998</v>
      </c>
      <c r="B222" s="15" t="s">
        <v>999</v>
      </c>
      <c r="C222" s="15" t="s">
        <v>742</v>
      </c>
      <c r="D222" s="15" t="s">
        <v>406</v>
      </c>
      <c r="E222" s="15" t="s">
        <v>1000</v>
      </c>
      <c r="F222" s="15" t="s">
        <v>1000</v>
      </c>
      <c r="G222" s="18">
        <v>0</v>
      </c>
    </row>
    <row r="223" spans="1:7">
      <c r="A223" s="337" t="s">
        <v>275</v>
      </c>
      <c r="B223" s="338" t="s">
        <v>10</v>
      </c>
      <c r="C223" s="338" t="s">
        <v>277</v>
      </c>
      <c r="D223" s="338" t="s">
        <v>278</v>
      </c>
      <c r="E223" s="336" t="s">
        <v>279</v>
      </c>
      <c r="F223" s="336"/>
      <c r="G223" s="18"/>
    </row>
    <row r="224" spans="1:7">
      <c r="A224" s="337" t="s">
        <v>275</v>
      </c>
      <c r="B224" s="338" t="s">
        <v>276</v>
      </c>
      <c r="C224" s="338" t="s">
        <v>277</v>
      </c>
      <c r="D224" s="338" t="s">
        <v>278</v>
      </c>
      <c r="E224" s="1" t="s">
        <v>281</v>
      </c>
      <c r="F224" s="1" t="s">
        <v>282</v>
      </c>
      <c r="G224" s="18"/>
    </row>
    <row r="225" spans="1:7">
      <c r="A225" s="15" t="s">
        <v>1001</v>
      </c>
      <c r="B225" s="15" t="s">
        <v>1002</v>
      </c>
      <c r="C225" s="15" t="s">
        <v>742</v>
      </c>
      <c r="D225" s="15" t="s">
        <v>406</v>
      </c>
      <c r="E225" s="15" t="s">
        <v>1003</v>
      </c>
      <c r="F225" s="15" t="s">
        <v>1003</v>
      </c>
      <c r="G225" s="18">
        <v>0</v>
      </c>
    </row>
    <row r="226" spans="1:7">
      <c r="A226" s="3"/>
      <c r="B226" s="3"/>
      <c r="C226" s="3"/>
      <c r="D226" s="3"/>
      <c r="E226" s="3"/>
      <c r="F226" s="3"/>
      <c r="G226" s="18">
        <v>0</v>
      </c>
    </row>
    <row r="227" spans="1:7">
      <c r="A227" s="2" t="s">
        <v>84</v>
      </c>
      <c r="B227" s="2" t="s">
        <v>1004</v>
      </c>
      <c r="C227" s="3"/>
      <c r="D227" s="3"/>
      <c r="E227" s="3"/>
      <c r="F227" s="2" t="s">
        <v>1005</v>
      </c>
      <c r="G227" s="18">
        <v>0</v>
      </c>
    </row>
    <row r="228" spans="1:7">
      <c r="A228" s="15" t="s">
        <v>1006</v>
      </c>
      <c r="B228" s="15" t="s">
        <v>1007</v>
      </c>
      <c r="C228" s="16" t="s">
        <v>25</v>
      </c>
      <c r="D228" s="15" t="s">
        <v>932</v>
      </c>
      <c r="E228" s="15" t="s">
        <v>1008</v>
      </c>
      <c r="F228" s="15" t="s">
        <v>1009</v>
      </c>
      <c r="G228" s="18">
        <v>0</v>
      </c>
    </row>
    <row r="229" spans="1:7">
      <c r="A229" s="15" t="s">
        <v>1010</v>
      </c>
      <c r="B229" s="15" t="s">
        <v>1011</v>
      </c>
      <c r="C229" s="16" t="s">
        <v>25</v>
      </c>
      <c r="D229" s="15" t="s">
        <v>364</v>
      </c>
      <c r="E229" s="15" t="s">
        <v>1012</v>
      </c>
      <c r="F229" s="15" t="s">
        <v>1013</v>
      </c>
      <c r="G229" s="18">
        <v>0</v>
      </c>
    </row>
    <row r="230" spans="1:7">
      <c r="A230" s="15" t="s">
        <v>1014</v>
      </c>
      <c r="B230" s="15" t="s">
        <v>1015</v>
      </c>
      <c r="C230" s="16" t="s">
        <v>25</v>
      </c>
      <c r="D230" s="15" t="s">
        <v>1016</v>
      </c>
      <c r="E230" s="15" t="s">
        <v>1017</v>
      </c>
      <c r="F230" s="15" t="s">
        <v>1018</v>
      </c>
      <c r="G230" s="18">
        <v>0</v>
      </c>
    </row>
    <row r="231" spans="1:7">
      <c r="A231" s="15" t="s">
        <v>1019</v>
      </c>
      <c r="B231" s="15" t="s">
        <v>1020</v>
      </c>
      <c r="C231" s="16" t="s">
        <v>25</v>
      </c>
      <c r="D231" s="15" t="s">
        <v>1021</v>
      </c>
      <c r="E231" s="15" t="s">
        <v>1022</v>
      </c>
      <c r="F231" s="15" t="s">
        <v>1023</v>
      </c>
      <c r="G231" s="18">
        <v>0</v>
      </c>
    </row>
    <row r="232" spans="1:7">
      <c r="A232" s="15" t="s">
        <v>509</v>
      </c>
      <c r="B232" s="15" t="s">
        <v>1024</v>
      </c>
      <c r="C232" s="16" t="s">
        <v>25</v>
      </c>
      <c r="D232" s="15" t="s">
        <v>1025</v>
      </c>
      <c r="E232" s="15" t="s">
        <v>1026</v>
      </c>
      <c r="F232" s="15" t="s">
        <v>1027</v>
      </c>
      <c r="G232" s="18">
        <v>0</v>
      </c>
    </row>
    <row r="233" spans="1:7">
      <c r="A233" s="15" t="s">
        <v>397</v>
      </c>
      <c r="B233" s="15" t="s">
        <v>1028</v>
      </c>
      <c r="C233" s="16" t="s">
        <v>25</v>
      </c>
      <c r="D233" s="15" t="s">
        <v>502</v>
      </c>
      <c r="E233" s="15" t="s">
        <v>401</v>
      </c>
      <c r="F233" s="15" t="s">
        <v>1029</v>
      </c>
      <c r="G233" s="18">
        <v>0</v>
      </c>
    </row>
    <row r="234" spans="1:7">
      <c r="A234" s="3"/>
      <c r="B234" s="3"/>
      <c r="C234" s="3"/>
      <c r="D234" s="3"/>
      <c r="E234" s="3"/>
      <c r="F234" s="3"/>
      <c r="G234" s="18">
        <v>0</v>
      </c>
    </row>
    <row r="235" spans="1:7">
      <c r="A235" s="2" t="s">
        <v>85</v>
      </c>
      <c r="B235" s="2" t="s">
        <v>1030</v>
      </c>
      <c r="C235" s="3"/>
      <c r="D235" s="3"/>
      <c r="E235" s="3"/>
      <c r="F235" s="2" t="s">
        <v>1031</v>
      </c>
      <c r="G235" s="18">
        <v>0</v>
      </c>
    </row>
    <row r="236" spans="1:7">
      <c r="A236" s="15" t="s">
        <v>1032</v>
      </c>
      <c r="B236" s="15" t="s">
        <v>1033</v>
      </c>
      <c r="C236" s="15" t="s">
        <v>742</v>
      </c>
      <c r="D236" s="15" t="s">
        <v>821</v>
      </c>
      <c r="E236" s="15" t="s">
        <v>1034</v>
      </c>
      <c r="F236" s="15" t="s">
        <v>1035</v>
      </c>
      <c r="G236" s="18">
        <v>0</v>
      </c>
    </row>
    <row r="237" spans="1:7">
      <c r="A237" s="15" t="s">
        <v>1036</v>
      </c>
      <c r="B237" s="15" t="s">
        <v>1037</v>
      </c>
      <c r="C237" s="15" t="s">
        <v>742</v>
      </c>
      <c r="D237" s="15" t="s">
        <v>751</v>
      </c>
      <c r="E237" s="15" t="s">
        <v>1038</v>
      </c>
      <c r="F237" s="15" t="s">
        <v>1039</v>
      </c>
      <c r="G237" s="18">
        <v>0</v>
      </c>
    </row>
    <row r="238" spans="1:7">
      <c r="A238" s="15" t="s">
        <v>1040</v>
      </c>
      <c r="B238" s="15" t="s">
        <v>1041</v>
      </c>
      <c r="C238" s="15" t="s">
        <v>742</v>
      </c>
      <c r="D238" s="15" t="s">
        <v>406</v>
      </c>
      <c r="E238" s="15" t="s">
        <v>568</v>
      </c>
      <c r="F238" s="28" t="s">
        <v>568</v>
      </c>
      <c r="G238" s="18">
        <v>0</v>
      </c>
    </row>
    <row r="239" spans="1:7">
      <c r="A239" s="3"/>
      <c r="B239" s="3"/>
      <c r="C239" s="3"/>
      <c r="D239" s="3"/>
      <c r="E239" s="3"/>
      <c r="F239" s="3"/>
      <c r="G239" s="18">
        <v>0</v>
      </c>
    </row>
    <row r="240" spans="1:7">
      <c r="A240" s="2" t="s">
        <v>86</v>
      </c>
      <c r="B240" s="2" t="s">
        <v>1042</v>
      </c>
      <c r="C240" s="3"/>
      <c r="D240" s="3"/>
      <c r="E240" s="3"/>
      <c r="F240" s="2" t="s">
        <v>1043</v>
      </c>
      <c r="G240" s="18">
        <v>0</v>
      </c>
    </row>
    <row r="241" spans="1:7">
      <c r="A241" s="15" t="s">
        <v>1044</v>
      </c>
      <c r="B241" s="15" t="s">
        <v>1045</v>
      </c>
      <c r="C241" s="16" t="s">
        <v>25</v>
      </c>
      <c r="D241" s="15" t="s">
        <v>375</v>
      </c>
      <c r="E241" s="15" t="s">
        <v>1046</v>
      </c>
      <c r="F241" s="15" t="s">
        <v>1047</v>
      </c>
      <c r="G241" s="18">
        <v>0</v>
      </c>
    </row>
    <row r="242" spans="1:7">
      <c r="A242" s="15" t="s">
        <v>1048</v>
      </c>
      <c r="B242" s="15" t="s">
        <v>1049</v>
      </c>
      <c r="C242" s="16" t="s">
        <v>25</v>
      </c>
      <c r="D242" s="15" t="s">
        <v>511</v>
      </c>
      <c r="E242" s="15" t="s">
        <v>1050</v>
      </c>
      <c r="F242" s="15" t="s">
        <v>1051</v>
      </c>
      <c r="G242" s="18">
        <v>0</v>
      </c>
    </row>
    <row r="243" spans="1:7">
      <c r="A243" s="7"/>
      <c r="B243" s="7"/>
      <c r="C243" s="7"/>
      <c r="D243" s="7"/>
      <c r="E243" s="7"/>
      <c r="F243" s="7"/>
      <c r="G243" s="18"/>
    </row>
    <row r="244" spans="1:7">
      <c r="A244" s="30" t="s">
        <v>1052</v>
      </c>
      <c r="B244" s="30" t="s">
        <v>1053</v>
      </c>
      <c r="C244" s="17"/>
      <c r="D244" s="17"/>
      <c r="E244" s="17"/>
      <c r="F244" s="30" t="s">
        <v>1054</v>
      </c>
      <c r="G244" s="18" t="s">
        <v>508</v>
      </c>
    </row>
    <row r="245" spans="1:7">
      <c r="A245" s="12" t="s">
        <v>210</v>
      </c>
      <c r="B245" s="12" t="s">
        <v>211</v>
      </c>
      <c r="C245" s="13" t="s">
        <v>25</v>
      </c>
      <c r="D245" s="12" t="s">
        <v>884</v>
      </c>
      <c r="E245" s="12" t="s">
        <v>1055</v>
      </c>
      <c r="F245" s="12" t="s">
        <v>1056</v>
      </c>
      <c r="G245" s="18" t="s">
        <v>508</v>
      </c>
    </row>
    <row r="246" spans="1:7">
      <c r="A246" s="12" t="s">
        <v>1057</v>
      </c>
      <c r="B246" s="12" t="s">
        <v>1058</v>
      </c>
      <c r="C246" s="13" t="s">
        <v>25</v>
      </c>
      <c r="D246" s="12" t="s">
        <v>1059</v>
      </c>
      <c r="E246" s="12" t="s">
        <v>1060</v>
      </c>
      <c r="F246" s="12" t="s">
        <v>1061</v>
      </c>
      <c r="G246" s="18" t="s">
        <v>508</v>
      </c>
    </row>
    <row r="247" spans="1:7">
      <c r="A247" s="12" t="s">
        <v>1062</v>
      </c>
      <c r="B247" s="12" t="s">
        <v>1063</v>
      </c>
      <c r="C247" s="13" t="s">
        <v>25</v>
      </c>
      <c r="D247" s="12" t="s">
        <v>1064</v>
      </c>
      <c r="E247" s="12" t="s">
        <v>1065</v>
      </c>
      <c r="F247" s="12" t="s">
        <v>1066</v>
      </c>
      <c r="G247" s="18" t="s">
        <v>508</v>
      </c>
    </row>
    <row r="248" spans="1:7">
      <c r="A248" s="12" t="s">
        <v>1067</v>
      </c>
      <c r="B248" s="12" t="s">
        <v>1068</v>
      </c>
      <c r="C248" s="13" t="s">
        <v>25</v>
      </c>
      <c r="D248" s="12" t="s">
        <v>1069</v>
      </c>
      <c r="E248" s="12" t="s">
        <v>1070</v>
      </c>
      <c r="F248" s="12" t="s">
        <v>1071</v>
      </c>
      <c r="G248" s="18" t="s">
        <v>508</v>
      </c>
    </row>
    <row r="249" spans="1:7">
      <c r="A249" s="17"/>
      <c r="B249" s="17"/>
      <c r="C249" s="17"/>
      <c r="D249" s="17"/>
      <c r="E249" s="17"/>
      <c r="F249" s="17"/>
      <c r="G249" s="18"/>
    </row>
    <row r="250" spans="1:7">
      <c r="A250" s="30" t="s">
        <v>87</v>
      </c>
      <c r="B250" s="30" t="s">
        <v>1072</v>
      </c>
      <c r="C250" s="17"/>
      <c r="D250" s="17"/>
      <c r="E250" s="17"/>
      <c r="F250" s="30" t="s">
        <v>1073</v>
      </c>
      <c r="G250" s="18" t="s">
        <v>508</v>
      </c>
    </row>
    <row r="251" spans="1:7">
      <c r="A251" s="12" t="s">
        <v>1074</v>
      </c>
      <c r="B251" s="12" t="s">
        <v>1075</v>
      </c>
      <c r="C251" s="13" t="s">
        <v>25</v>
      </c>
      <c r="D251" s="12" t="s">
        <v>1076</v>
      </c>
      <c r="E251" s="12" t="s">
        <v>453</v>
      </c>
      <c r="F251" s="12" t="s">
        <v>1077</v>
      </c>
      <c r="G251" s="18" t="s">
        <v>508</v>
      </c>
    </row>
    <row r="252" spans="1:7">
      <c r="A252" s="12" t="s">
        <v>1078</v>
      </c>
      <c r="B252" s="12" t="s">
        <v>1079</v>
      </c>
      <c r="C252" s="13" t="s">
        <v>25</v>
      </c>
      <c r="D252" s="12" t="s">
        <v>1080</v>
      </c>
      <c r="E252" s="12" t="s">
        <v>463</v>
      </c>
      <c r="F252" s="12" t="s">
        <v>1081</v>
      </c>
      <c r="G252" s="18" t="s">
        <v>508</v>
      </c>
    </row>
    <row r="253" spans="1:7">
      <c r="A253" s="12" t="s">
        <v>1082</v>
      </c>
      <c r="B253" s="12" t="s">
        <v>970</v>
      </c>
      <c r="C253" s="13" t="s">
        <v>25</v>
      </c>
      <c r="D253" s="12" t="s">
        <v>1083</v>
      </c>
      <c r="E253" s="12" t="s">
        <v>971</v>
      </c>
      <c r="F253" s="12" t="s">
        <v>1084</v>
      </c>
      <c r="G253" s="18" t="s">
        <v>508</v>
      </c>
    </row>
    <row r="254" spans="1:7">
      <c r="A254" s="17"/>
      <c r="B254" s="17"/>
      <c r="C254" s="17"/>
      <c r="D254" s="17"/>
      <c r="E254" s="17"/>
      <c r="F254" s="17"/>
      <c r="G254" s="18"/>
    </row>
    <row r="255" spans="1:7">
      <c r="A255" s="30" t="s">
        <v>88</v>
      </c>
      <c r="B255" s="30" t="s">
        <v>1085</v>
      </c>
      <c r="C255" s="17"/>
      <c r="D255" s="17"/>
      <c r="E255" s="17"/>
      <c r="F255" s="30" t="s">
        <v>1086</v>
      </c>
      <c r="G255" s="18" t="s">
        <v>508</v>
      </c>
    </row>
    <row r="256" spans="1:7">
      <c r="A256" s="12" t="s">
        <v>478</v>
      </c>
      <c r="B256" s="12" t="s">
        <v>1087</v>
      </c>
      <c r="C256" s="12" t="s">
        <v>742</v>
      </c>
      <c r="D256" s="12" t="s">
        <v>487</v>
      </c>
      <c r="E256" s="12" t="s">
        <v>480</v>
      </c>
      <c r="F256" s="12" t="s">
        <v>1088</v>
      </c>
      <c r="G256" s="18" t="s">
        <v>508</v>
      </c>
    </row>
    <row r="257" spans="1:7">
      <c r="A257" s="12" t="s">
        <v>474</v>
      </c>
      <c r="B257" s="12" t="s">
        <v>1089</v>
      </c>
      <c r="C257" s="12" t="s">
        <v>742</v>
      </c>
      <c r="D257" s="12" t="s">
        <v>487</v>
      </c>
      <c r="E257" s="12" t="s">
        <v>476</v>
      </c>
      <c r="F257" s="12" t="s">
        <v>1090</v>
      </c>
      <c r="G257" s="18" t="s">
        <v>508</v>
      </c>
    </row>
    <row r="258" spans="1:7">
      <c r="A258" s="12" t="s">
        <v>1091</v>
      </c>
      <c r="B258" s="12" t="s">
        <v>975</v>
      </c>
      <c r="C258" s="12" t="s">
        <v>742</v>
      </c>
      <c r="D258" s="12" t="s">
        <v>487</v>
      </c>
      <c r="E258" s="12" t="s">
        <v>976</v>
      </c>
      <c r="F258" s="12" t="s">
        <v>1092</v>
      </c>
      <c r="G258" s="18" t="s">
        <v>508</v>
      </c>
    </row>
    <row r="259" spans="1:7">
      <c r="A259" s="7"/>
      <c r="B259" s="7"/>
      <c r="C259" s="7"/>
      <c r="D259" s="7"/>
      <c r="E259" s="7"/>
      <c r="F259" s="7"/>
      <c r="G259" s="18"/>
    </row>
    <row r="260" spans="1:7">
      <c r="A260" s="2" t="s">
        <v>89</v>
      </c>
      <c r="B260" s="2" t="s">
        <v>1093</v>
      </c>
      <c r="C260" s="3"/>
      <c r="D260" s="3"/>
      <c r="E260" s="3"/>
      <c r="F260" s="2" t="s">
        <v>1094</v>
      </c>
      <c r="G260" s="18">
        <v>0</v>
      </c>
    </row>
    <row r="261" spans="1:7">
      <c r="A261" s="15" t="s">
        <v>1095</v>
      </c>
      <c r="B261" s="15" t="s">
        <v>1096</v>
      </c>
      <c r="C261" s="16" t="s">
        <v>25</v>
      </c>
      <c r="D261" s="15" t="s">
        <v>1097</v>
      </c>
      <c r="E261" s="15" t="s">
        <v>1098</v>
      </c>
      <c r="F261" s="15" t="s">
        <v>1099</v>
      </c>
      <c r="G261" s="18">
        <v>0</v>
      </c>
    </row>
    <row r="262" spans="1:7">
      <c r="A262" s="15" t="s">
        <v>1100</v>
      </c>
      <c r="B262" s="15" t="s">
        <v>1101</v>
      </c>
      <c r="C262" s="16" t="s">
        <v>25</v>
      </c>
      <c r="D262" s="15" t="s">
        <v>1102</v>
      </c>
      <c r="E262" s="15" t="s">
        <v>1103</v>
      </c>
      <c r="F262" s="15" t="s">
        <v>1104</v>
      </c>
      <c r="G262" s="18">
        <v>0</v>
      </c>
    </row>
    <row r="263" spans="1:7">
      <c r="A263" s="3"/>
      <c r="B263" s="3"/>
      <c r="C263" s="3"/>
      <c r="D263" s="3"/>
      <c r="E263" s="3"/>
      <c r="F263" s="3"/>
      <c r="G263" s="18">
        <v>0</v>
      </c>
    </row>
    <row r="264" spans="1:7">
      <c r="A264" s="2" t="s">
        <v>90</v>
      </c>
      <c r="B264" s="2" t="s">
        <v>1105</v>
      </c>
      <c r="C264" s="3"/>
      <c r="D264" s="3"/>
      <c r="E264" s="3"/>
      <c r="F264" s="2" t="s">
        <v>1106</v>
      </c>
      <c r="G264" s="18">
        <v>0</v>
      </c>
    </row>
    <row r="265" spans="1:7">
      <c r="A265" s="15" t="s">
        <v>1107</v>
      </c>
      <c r="B265" s="15" t="s">
        <v>1108</v>
      </c>
      <c r="C265" s="15" t="s">
        <v>742</v>
      </c>
      <c r="D265" s="15" t="s">
        <v>352</v>
      </c>
      <c r="E265" s="15" t="s">
        <v>1109</v>
      </c>
      <c r="F265" s="15" t="s">
        <v>1110</v>
      </c>
      <c r="G265" s="18">
        <v>0</v>
      </c>
    </row>
    <row r="266" spans="1:7">
      <c r="A266" s="15" t="s">
        <v>1111</v>
      </c>
      <c r="B266" s="15" t="s">
        <v>1112</v>
      </c>
      <c r="C266" s="15" t="s">
        <v>742</v>
      </c>
      <c r="D266" s="15" t="s">
        <v>605</v>
      </c>
      <c r="E266" s="15" t="s">
        <v>1113</v>
      </c>
      <c r="F266" s="15" t="s">
        <v>1114</v>
      </c>
      <c r="G266" s="18">
        <v>0</v>
      </c>
    </row>
    <row r="267" spans="1:7">
      <c r="A267" s="15" t="s">
        <v>1115</v>
      </c>
      <c r="B267" s="15" t="s">
        <v>1116</v>
      </c>
      <c r="C267" s="15" t="s">
        <v>742</v>
      </c>
      <c r="D267" s="15" t="s">
        <v>487</v>
      </c>
      <c r="E267" s="15" t="s">
        <v>1117</v>
      </c>
      <c r="F267" s="15" t="s">
        <v>1118</v>
      </c>
      <c r="G267" s="18">
        <v>0</v>
      </c>
    </row>
    <row r="268" spans="1:7">
      <c r="A268" s="15" t="s">
        <v>1119</v>
      </c>
      <c r="B268" s="15" t="s">
        <v>1120</v>
      </c>
      <c r="C268" s="15" t="s">
        <v>742</v>
      </c>
      <c r="D268" s="15" t="s">
        <v>406</v>
      </c>
      <c r="E268" s="15" t="s">
        <v>1121</v>
      </c>
      <c r="F268" s="28" t="s">
        <v>1121</v>
      </c>
      <c r="G268" s="18">
        <v>0</v>
      </c>
    </row>
    <row r="269" spans="1:7">
      <c r="A269" s="15" t="s">
        <v>1122</v>
      </c>
      <c r="B269" s="15" t="s">
        <v>1123</v>
      </c>
      <c r="C269" s="15" t="s">
        <v>742</v>
      </c>
      <c r="D269" s="15" t="s">
        <v>352</v>
      </c>
      <c r="E269" s="15" t="s">
        <v>1124</v>
      </c>
      <c r="F269" s="15" t="s">
        <v>1125</v>
      </c>
      <c r="G269" s="18">
        <v>0</v>
      </c>
    </row>
    <row r="270" spans="1:7">
      <c r="A270" s="15" t="s">
        <v>1126</v>
      </c>
      <c r="B270" s="15" t="s">
        <v>1127</v>
      </c>
      <c r="C270" s="15" t="s">
        <v>742</v>
      </c>
      <c r="D270" s="15" t="s">
        <v>487</v>
      </c>
      <c r="E270" s="15" t="s">
        <v>1128</v>
      </c>
      <c r="F270" s="28" t="s">
        <v>1129</v>
      </c>
      <c r="G270" s="18">
        <v>0</v>
      </c>
    </row>
    <row r="271" spans="1:7">
      <c r="A271" s="15" t="s">
        <v>1130</v>
      </c>
      <c r="B271" s="15" t="s">
        <v>1131</v>
      </c>
      <c r="C271" s="15" t="s">
        <v>742</v>
      </c>
      <c r="D271" s="15" t="s">
        <v>487</v>
      </c>
      <c r="E271" s="15" t="s">
        <v>1132</v>
      </c>
      <c r="F271" s="15" t="s">
        <v>1133</v>
      </c>
      <c r="G271" s="18">
        <v>0</v>
      </c>
    </row>
    <row r="272" spans="1:7">
      <c r="A272" s="15" t="s">
        <v>1134</v>
      </c>
      <c r="B272" s="15" t="s">
        <v>1135</v>
      </c>
      <c r="C272" s="16" t="s">
        <v>67</v>
      </c>
      <c r="D272" s="15" t="s">
        <v>406</v>
      </c>
      <c r="E272" s="15" t="s">
        <v>1136</v>
      </c>
      <c r="F272" s="15" t="s">
        <v>1136</v>
      </c>
      <c r="G272" s="18">
        <v>0</v>
      </c>
    </row>
    <row r="273" spans="1:7">
      <c r="A273" s="3"/>
      <c r="B273" s="3"/>
      <c r="C273" s="3"/>
      <c r="D273" s="3"/>
      <c r="E273" s="3"/>
      <c r="F273" s="3"/>
      <c r="G273" s="18">
        <v>0</v>
      </c>
    </row>
    <row r="274" spans="1:7">
      <c r="A274" s="2" t="s">
        <v>91</v>
      </c>
      <c r="B274" s="2" t="s">
        <v>1137</v>
      </c>
      <c r="C274" s="3"/>
      <c r="D274" s="3"/>
      <c r="E274" s="3"/>
      <c r="F274" s="2" t="s">
        <v>1138</v>
      </c>
      <c r="G274" s="18">
        <v>0</v>
      </c>
    </row>
    <row r="275" spans="1:7">
      <c r="A275" s="15" t="s">
        <v>1139</v>
      </c>
      <c r="B275" s="15" t="s">
        <v>1140</v>
      </c>
      <c r="C275" s="15" t="s">
        <v>742</v>
      </c>
      <c r="D275" s="15" t="s">
        <v>406</v>
      </c>
      <c r="E275" s="15" t="s">
        <v>1141</v>
      </c>
      <c r="F275" s="15" t="s">
        <v>1141</v>
      </c>
      <c r="G275" s="18">
        <v>0</v>
      </c>
    </row>
    <row r="276" spans="1:7">
      <c r="A276" s="15" t="s">
        <v>1142</v>
      </c>
      <c r="B276" s="15" t="s">
        <v>1143</v>
      </c>
      <c r="C276" s="15" t="s">
        <v>742</v>
      </c>
      <c r="D276" s="15" t="s">
        <v>406</v>
      </c>
      <c r="E276" s="15" t="s">
        <v>1144</v>
      </c>
      <c r="F276" s="15" t="s">
        <v>1144</v>
      </c>
      <c r="G276" s="18">
        <v>0</v>
      </c>
    </row>
    <row r="277" spans="1:7">
      <c r="A277" s="15" t="s">
        <v>1145</v>
      </c>
      <c r="B277" s="15" t="s">
        <v>1146</v>
      </c>
      <c r="C277" s="15" t="s">
        <v>742</v>
      </c>
      <c r="D277" s="15" t="s">
        <v>605</v>
      </c>
      <c r="E277" s="15" t="s">
        <v>1147</v>
      </c>
      <c r="F277" s="15" t="s">
        <v>1148</v>
      </c>
      <c r="G277" s="18">
        <v>0</v>
      </c>
    </row>
    <row r="278" spans="1:7">
      <c r="A278" s="15" t="s">
        <v>1149</v>
      </c>
      <c r="B278" s="15" t="s">
        <v>1150</v>
      </c>
      <c r="C278" s="15" t="s">
        <v>742</v>
      </c>
      <c r="D278" s="15" t="s">
        <v>1151</v>
      </c>
      <c r="E278" s="15" t="s">
        <v>1152</v>
      </c>
      <c r="F278" s="15" t="s">
        <v>1153</v>
      </c>
      <c r="G278" s="18">
        <v>0</v>
      </c>
    </row>
    <row r="279" spans="1:7">
      <c r="A279" s="7"/>
      <c r="B279" s="7"/>
      <c r="C279" s="7"/>
      <c r="D279" s="7"/>
      <c r="E279" s="7"/>
      <c r="F279" s="7"/>
      <c r="G279" s="18">
        <v>0</v>
      </c>
    </row>
    <row r="280" spans="1:7">
      <c r="A280" s="4">
        <v>2.7</v>
      </c>
      <c r="B280" s="4" t="s">
        <v>1154</v>
      </c>
      <c r="C280" s="5"/>
      <c r="D280" s="5"/>
      <c r="E280" s="5"/>
      <c r="F280" s="4" t="s">
        <v>1155</v>
      </c>
      <c r="G280" s="18"/>
    </row>
    <row r="281" spans="1:7">
      <c r="A281" s="2" t="s">
        <v>1156</v>
      </c>
      <c r="B281" s="2" t="s">
        <v>1157</v>
      </c>
      <c r="C281" s="3"/>
      <c r="D281" s="3"/>
      <c r="E281" s="3"/>
      <c r="F281" s="2" t="s">
        <v>1158</v>
      </c>
      <c r="G281" s="18">
        <v>0</v>
      </c>
    </row>
    <row r="282" spans="1:7">
      <c r="A282" s="15" t="s">
        <v>1159</v>
      </c>
      <c r="B282" s="15" t="s">
        <v>1160</v>
      </c>
      <c r="C282" s="16" t="s">
        <v>25</v>
      </c>
      <c r="D282" s="15" t="s">
        <v>756</v>
      </c>
      <c r="E282" s="15" t="s">
        <v>1161</v>
      </c>
      <c r="F282" s="15" t="s">
        <v>1162</v>
      </c>
      <c r="G282" s="18">
        <v>0</v>
      </c>
    </row>
    <row r="283" spans="1:7">
      <c r="A283" s="15" t="s">
        <v>1163</v>
      </c>
      <c r="B283" s="15" t="s">
        <v>1164</v>
      </c>
      <c r="C283" s="15" t="s">
        <v>742</v>
      </c>
      <c r="D283" s="15" t="s">
        <v>605</v>
      </c>
      <c r="E283" s="15" t="s">
        <v>1165</v>
      </c>
      <c r="F283" s="15" t="s">
        <v>1166</v>
      </c>
      <c r="G283" s="18">
        <v>0</v>
      </c>
    </row>
    <row r="284" spans="1:7">
      <c r="A284" s="15" t="s">
        <v>1167</v>
      </c>
      <c r="B284" s="15" t="s">
        <v>1168</v>
      </c>
      <c r="C284" s="15" t="s">
        <v>742</v>
      </c>
      <c r="D284" s="15" t="s">
        <v>487</v>
      </c>
      <c r="E284" s="15" t="s">
        <v>1169</v>
      </c>
      <c r="F284" s="15" t="s">
        <v>1170</v>
      </c>
      <c r="G284" s="18">
        <v>0</v>
      </c>
    </row>
    <row r="285" spans="1:7">
      <c r="A285" s="15" t="s">
        <v>1171</v>
      </c>
      <c r="B285" s="15" t="s">
        <v>1172</v>
      </c>
      <c r="C285" s="15" t="s">
        <v>742</v>
      </c>
      <c r="D285" s="15" t="s">
        <v>406</v>
      </c>
      <c r="E285" s="15" t="s">
        <v>1173</v>
      </c>
      <c r="F285" s="15" t="s">
        <v>1173</v>
      </c>
      <c r="G285" s="18">
        <v>0</v>
      </c>
    </row>
    <row r="286" spans="1:7">
      <c r="A286" s="15" t="s">
        <v>1174</v>
      </c>
      <c r="B286" s="15" t="s">
        <v>1175</v>
      </c>
      <c r="C286" s="15" t="s">
        <v>742</v>
      </c>
      <c r="D286" s="15" t="s">
        <v>605</v>
      </c>
      <c r="E286" s="15" t="s">
        <v>1176</v>
      </c>
      <c r="F286" s="15" t="s">
        <v>1177</v>
      </c>
      <c r="G286" s="18">
        <v>0</v>
      </c>
    </row>
    <row r="287" spans="1:7">
      <c r="A287" s="15" t="s">
        <v>1178</v>
      </c>
      <c r="B287" s="15" t="s">
        <v>1179</v>
      </c>
      <c r="C287" s="15" t="s">
        <v>742</v>
      </c>
      <c r="D287" s="15" t="s">
        <v>487</v>
      </c>
      <c r="E287" s="15" t="s">
        <v>1180</v>
      </c>
      <c r="F287" s="15" t="s">
        <v>1181</v>
      </c>
      <c r="G287" s="18">
        <v>0</v>
      </c>
    </row>
    <row r="288" spans="1:7">
      <c r="A288" s="15" t="s">
        <v>1182</v>
      </c>
      <c r="B288" s="15" t="s">
        <v>1183</v>
      </c>
      <c r="C288" s="15" t="s">
        <v>742</v>
      </c>
      <c r="D288" s="15" t="s">
        <v>1184</v>
      </c>
      <c r="E288" s="15" t="s">
        <v>1185</v>
      </c>
      <c r="F288" s="15" t="s">
        <v>1186</v>
      </c>
      <c r="G288" s="18">
        <v>0</v>
      </c>
    </row>
    <row r="289" spans="1:7">
      <c r="A289" s="15" t="s">
        <v>1187</v>
      </c>
      <c r="B289" s="15" t="s">
        <v>1188</v>
      </c>
      <c r="C289" s="15" t="s">
        <v>742</v>
      </c>
      <c r="D289" s="15" t="s">
        <v>1189</v>
      </c>
      <c r="E289" s="15" t="s">
        <v>1190</v>
      </c>
      <c r="F289" s="15" t="s">
        <v>1191</v>
      </c>
      <c r="G289" s="18">
        <v>0</v>
      </c>
    </row>
    <row r="290" spans="1:7">
      <c r="A290" s="15" t="s">
        <v>1192</v>
      </c>
      <c r="B290" s="15" t="s">
        <v>1193</v>
      </c>
      <c r="C290" s="15" t="s">
        <v>742</v>
      </c>
      <c r="D290" s="15" t="s">
        <v>406</v>
      </c>
      <c r="E290" s="15" t="s">
        <v>1194</v>
      </c>
      <c r="F290" s="28" t="s">
        <v>1194</v>
      </c>
      <c r="G290" s="18">
        <v>0</v>
      </c>
    </row>
    <row r="291" spans="1:7">
      <c r="A291" s="15" t="s">
        <v>1195</v>
      </c>
      <c r="B291" s="15" t="s">
        <v>1196</v>
      </c>
      <c r="C291" s="15" t="s">
        <v>742</v>
      </c>
      <c r="D291" s="15" t="s">
        <v>406</v>
      </c>
      <c r="E291" s="15" t="s">
        <v>540</v>
      </c>
      <c r="F291" s="28" t="s">
        <v>540</v>
      </c>
      <c r="G291" s="18">
        <v>0</v>
      </c>
    </row>
    <row r="292" spans="1:7">
      <c r="A292" s="15" t="s">
        <v>1197</v>
      </c>
      <c r="B292" s="15" t="s">
        <v>1198</v>
      </c>
      <c r="C292" s="15" t="s">
        <v>742</v>
      </c>
      <c r="D292" s="15" t="s">
        <v>406</v>
      </c>
      <c r="E292" s="15" t="s">
        <v>1199</v>
      </c>
      <c r="F292" s="15" t="s">
        <v>1199</v>
      </c>
      <c r="G292" s="18">
        <v>0</v>
      </c>
    </row>
    <row r="293" spans="1:7">
      <c r="A293" s="15" t="s">
        <v>1200</v>
      </c>
      <c r="B293" s="15" t="s">
        <v>1201</v>
      </c>
      <c r="C293" s="15" t="s">
        <v>742</v>
      </c>
      <c r="D293" s="15" t="s">
        <v>605</v>
      </c>
      <c r="E293" s="15" t="s">
        <v>1202</v>
      </c>
      <c r="F293" s="15" t="s">
        <v>1203</v>
      </c>
      <c r="G293" s="18">
        <v>0</v>
      </c>
    </row>
    <row r="294" spans="1:7">
      <c r="A294" s="15" t="s">
        <v>1204</v>
      </c>
      <c r="B294" s="15" t="s">
        <v>1201</v>
      </c>
      <c r="C294" s="15" t="s">
        <v>742</v>
      </c>
      <c r="D294" s="15" t="s">
        <v>751</v>
      </c>
      <c r="E294" s="15" t="s">
        <v>1205</v>
      </c>
      <c r="F294" s="15" t="s">
        <v>1206</v>
      </c>
      <c r="G294" s="18">
        <v>0</v>
      </c>
    </row>
    <row r="295" spans="1:7">
      <c r="A295" s="3"/>
      <c r="B295" s="3"/>
      <c r="C295" s="3"/>
      <c r="D295" s="3"/>
      <c r="E295" s="3"/>
      <c r="F295" s="3"/>
      <c r="G295" s="18">
        <v>0</v>
      </c>
    </row>
    <row r="296" spans="1:7">
      <c r="A296" s="2" t="s">
        <v>1207</v>
      </c>
      <c r="B296" s="2" t="s">
        <v>1208</v>
      </c>
      <c r="C296" s="3"/>
      <c r="D296" s="3"/>
      <c r="E296" s="3"/>
      <c r="F296" s="2" t="s">
        <v>1209</v>
      </c>
      <c r="G296" s="18">
        <v>0</v>
      </c>
    </row>
    <row r="297" spans="1:7">
      <c r="A297" s="15" t="s">
        <v>1210</v>
      </c>
      <c r="B297" s="15" t="s">
        <v>1211</v>
      </c>
      <c r="C297" s="15" t="s">
        <v>742</v>
      </c>
      <c r="D297" s="15" t="s">
        <v>1212</v>
      </c>
      <c r="E297" s="15" t="s">
        <v>1213</v>
      </c>
      <c r="F297" s="15" t="s">
        <v>1214</v>
      </c>
      <c r="G297" s="18">
        <v>0</v>
      </c>
    </row>
    <row r="298" spans="1:7">
      <c r="A298" s="15" t="s">
        <v>1215</v>
      </c>
      <c r="B298" s="15" t="s">
        <v>1216</v>
      </c>
      <c r="C298" s="15" t="s">
        <v>742</v>
      </c>
      <c r="D298" s="15" t="s">
        <v>406</v>
      </c>
      <c r="E298" s="15" t="s">
        <v>1217</v>
      </c>
      <c r="F298" s="28" t="s">
        <v>1217</v>
      </c>
      <c r="G298" s="18">
        <v>0</v>
      </c>
    </row>
    <row r="299" spans="1:7">
      <c r="A299" s="15" t="s">
        <v>1218</v>
      </c>
      <c r="B299" s="15" t="s">
        <v>1219</v>
      </c>
      <c r="C299" s="15" t="s">
        <v>742</v>
      </c>
      <c r="D299" s="15" t="s">
        <v>406</v>
      </c>
      <c r="E299" s="15" t="s">
        <v>1220</v>
      </c>
      <c r="F299" s="15" t="s">
        <v>1220</v>
      </c>
      <c r="G299" s="18">
        <v>0</v>
      </c>
    </row>
    <row r="300" spans="1:7">
      <c r="A300" s="3"/>
      <c r="B300" s="3"/>
      <c r="C300" s="3"/>
      <c r="D300" s="3"/>
      <c r="E300" s="3"/>
      <c r="F300" s="3"/>
      <c r="G300" s="18">
        <v>0</v>
      </c>
    </row>
    <row r="301" spans="1:7">
      <c r="A301" s="2" t="s">
        <v>1221</v>
      </c>
      <c r="B301" s="2" t="s">
        <v>1222</v>
      </c>
      <c r="C301" s="3"/>
      <c r="D301" s="3"/>
      <c r="E301" s="3"/>
      <c r="F301" s="2" t="s">
        <v>1223</v>
      </c>
      <c r="G301" s="18">
        <v>0</v>
      </c>
    </row>
    <row r="302" spans="1:7">
      <c r="A302" s="337" t="s">
        <v>275</v>
      </c>
      <c r="B302" s="338" t="s">
        <v>276</v>
      </c>
      <c r="C302" s="338" t="s">
        <v>277</v>
      </c>
      <c r="D302" s="338" t="s">
        <v>278</v>
      </c>
      <c r="E302" s="336" t="s">
        <v>279</v>
      </c>
      <c r="F302" s="336"/>
      <c r="G302" s="18"/>
    </row>
    <row r="303" spans="1:7">
      <c r="A303" s="337" t="s">
        <v>275</v>
      </c>
      <c r="B303" s="338" t="s">
        <v>276</v>
      </c>
      <c r="C303" s="338" t="s">
        <v>277</v>
      </c>
      <c r="D303" s="338" t="s">
        <v>278</v>
      </c>
      <c r="E303" s="1" t="s">
        <v>281</v>
      </c>
      <c r="F303" s="1" t="s">
        <v>282</v>
      </c>
      <c r="G303" s="18"/>
    </row>
    <row r="304" spans="1:7">
      <c r="A304" s="15" t="s">
        <v>1224</v>
      </c>
      <c r="B304" s="15" t="s">
        <v>1225</v>
      </c>
      <c r="C304" s="16" t="s">
        <v>25</v>
      </c>
      <c r="D304" s="15" t="s">
        <v>1226</v>
      </c>
      <c r="E304" s="15" t="s">
        <v>334</v>
      </c>
      <c r="F304" s="15" t="s">
        <v>1223</v>
      </c>
      <c r="G304" s="18">
        <v>0</v>
      </c>
    </row>
    <row r="305" spans="1:7">
      <c r="A305" s="7"/>
      <c r="B305" s="7"/>
      <c r="C305" s="7"/>
      <c r="D305" s="7"/>
      <c r="E305" s="7"/>
      <c r="F305" s="7"/>
      <c r="G305" s="18"/>
    </row>
    <row r="306" spans="1:7">
      <c r="A306" s="2" t="s">
        <v>1227</v>
      </c>
      <c r="B306" s="2" t="s">
        <v>1228</v>
      </c>
      <c r="C306" s="3"/>
      <c r="D306" s="3"/>
      <c r="E306" s="3"/>
      <c r="F306" s="2" t="s">
        <v>1229</v>
      </c>
      <c r="G306" s="18">
        <v>0</v>
      </c>
    </row>
    <row r="307" spans="1:7">
      <c r="A307" s="15" t="s">
        <v>1230</v>
      </c>
      <c r="B307" s="15" t="s">
        <v>1231</v>
      </c>
      <c r="C307" s="15" t="s">
        <v>742</v>
      </c>
      <c r="D307" s="15" t="s">
        <v>487</v>
      </c>
      <c r="E307" s="15" t="s">
        <v>1232</v>
      </c>
      <c r="F307" s="15" t="s">
        <v>1233</v>
      </c>
      <c r="G307" s="18">
        <v>0</v>
      </c>
    </row>
    <row r="308" spans="1:7">
      <c r="A308" s="15" t="s">
        <v>1234</v>
      </c>
      <c r="B308" s="15" t="s">
        <v>1235</v>
      </c>
      <c r="C308" s="15" t="s">
        <v>742</v>
      </c>
      <c r="D308" s="15" t="s">
        <v>605</v>
      </c>
      <c r="E308" s="15" t="s">
        <v>1236</v>
      </c>
      <c r="F308" s="15" t="s">
        <v>1237</v>
      </c>
      <c r="G308" s="18">
        <v>0</v>
      </c>
    </row>
    <row r="309" spans="1:7">
      <c r="A309" s="15" t="s">
        <v>1238</v>
      </c>
      <c r="B309" s="15" t="s">
        <v>1239</v>
      </c>
      <c r="C309" s="15" t="s">
        <v>742</v>
      </c>
      <c r="D309" s="15" t="s">
        <v>375</v>
      </c>
      <c r="E309" s="15" t="s">
        <v>1240</v>
      </c>
      <c r="F309" s="15" t="s">
        <v>1241</v>
      </c>
      <c r="G309" s="18">
        <v>0</v>
      </c>
    </row>
    <row r="310" spans="1:7">
      <c r="A310" s="15" t="s">
        <v>1242</v>
      </c>
      <c r="B310" s="15" t="s">
        <v>1243</v>
      </c>
      <c r="C310" s="15" t="s">
        <v>742</v>
      </c>
      <c r="D310" s="15" t="s">
        <v>487</v>
      </c>
      <c r="E310" s="15" t="s">
        <v>1244</v>
      </c>
      <c r="F310" s="15" t="s">
        <v>1245</v>
      </c>
      <c r="G310" s="18">
        <v>0</v>
      </c>
    </row>
    <row r="311" spans="1:7">
      <c r="A311" s="15" t="s">
        <v>1246</v>
      </c>
      <c r="B311" s="15" t="s">
        <v>1247</v>
      </c>
      <c r="C311" s="15" t="s">
        <v>742</v>
      </c>
      <c r="D311" s="15" t="s">
        <v>487</v>
      </c>
      <c r="E311" s="15" t="s">
        <v>1248</v>
      </c>
      <c r="F311" s="15" t="s">
        <v>1249</v>
      </c>
      <c r="G311" s="18">
        <v>0</v>
      </c>
    </row>
    <row r="312" spans="1:7">
      <c r="A312" s="15" t="s">
        <v>1250</v>
      </c>
      <c r="B312" s="15" t="s">
        <v>1251</v>
      </c>
      <c r="C312" s="15" t="s">
        <v>742</v>
      </c>
      <c r="D312" s="15" t="s">
        <v>605</v>
      </c>
      <c r="E312" s="15" t="s">
        <v>1252</v>
      </c>
      <c r="F312" s="15" t="s">
        <v>1253</v>
      </c>
      <c r="G312" s="18">
        <v>0</v>
      </c>
    </row>
    <row r="313" spans="1:7">
      <c r="A313" s="15" t="s">
        <v>1254</v>
      </c>
      <c r="B313" s="15" t="s">
        <v>1255</v>
      </c>
      <c r="C313" s="15" t="s">
        <v>742</v>
      </c>
      <c r="D313" s="15" t="s">
        <v>511</v>
      </c>
      <c r="E313" s="15" t="s">
        <v>1256</v>
      </c>
      <c r="F313" s="15" t="s">
        <v>1257</v>
      </c>
      <c r="G313" s="18">
        <v>0</v>
      </c>
    </row>
    <row r="314" spans="1:7">
      <c r="A314" s="15" t="s">
        <v>1258</v>
      </c>
      <c r="B314" s="15" t="s">
        <v>1259</v>
      </c>
      <c r="C314" s="15" t="s">
        <v>742</v>
      </c>
      <c r="D314" s="15" t="s">
        <v>751</v>
      </c>
      <c r="E314" s="15" t="s">
        <v>1260</v>
      </c>
      <c r="F314" s="15" t="s">
        <v>1261</v>
      </c>
      <c r="G314" s="18">
        <v>0</v>
      </c>
    </row>
    <row r="315" spans="1:7">
      <c r="A315" s="15" t="s">
        <v>1262</v>
      </c>
      <c r="B315" s="15" t="s">
        <v>1263</v>
      </c>
      <c r="C315" s="15" t="s">
        <v>742</v>
      </c>
      <c r="D315" s="15" t="s">
        <v>1151</v>
      </c>
      <c r="E315" s="15" t="s">
        <v>1264</v>
      </c>
      <c r="F315" s="15" t="s">
        <v>1265</v>
      </c>
      <c r="G315" s="18">
        <v>0</v>
      </c>
    </row>
    <row r="316" spans="1:7">
      <c r="A316" s="15" t="s">
        <v>1266</v>
      </c>
      <c r="B316" s="15" t="s">
        <v>1267</v>
      </c>
      <c r="C316" s="15" t="s">
        <v>742</v>
      </c>
      <c r="D316" s="15" t="s">
        <v>436</v>
      </c>
      <c r="E316" s="15" t="s">
        <v>1268</v>
      </c>
      <c r="F316" s="15" t="s">
        <v>1269</v>
      </c>
      <c r="G316" s="18">
        <v>0</v>
      </c>
    </row>
    <row r="317" spans="1:7">
      <c r="A317" s="15" t="s">
        <v>1270</v>
      </c>
      <c r="B317" s="15" t="s">
        <v>1271</v>
      </c>
      <c r="C317" s="15" t="s">
        <v>742</v>
      </c>
      <c r="D317" s="15" t="s">
        <v>431</v>
      </c>
      <c r="E317" s="15" t="s">
        <v>1272</v>
      </c>
      <c r="F317" s="15" t="s">
        <v>1273</v>
      </c>
      <c r="G317" s="18">
        <v>0</v>
      </c>
    </row>
    <row r="318" spans="1:7">
      <c r="A318" s="15" t="s">
        <v>1274</v>
      </c>
      <c r="B318" s="15" t="s">
        <v>1275</v>
      </c>
      <c r="C318" s="15" t="s">
        <v>742</v>
      </c>
      <c r="D318" s="15" t="s">
        <v>436</v>
      </c>
      <c r="E318" s="15" t="s">
        <v>1276</v>
      </c>
      <c r="F318" s="15" t="s">
        <v>1277</v>
      </c>
      <c r="G318" s="18">
        <v>0</v>
      </c>
    </row>
    <row r="319" spans="1:7">
      <c r="A319" s="15" t="s">
        <v>1278</v>
      </c>
      <c r="B319" s="15" t="s">
        <v>1279</v>
      </c>
      <c r="C319" s="15" t="s">
        <v>742</v>
      </c>
      <c r="D319" s="15" t="s">
        <v>502</v>
      </c>
      <c r="E319" s="15" t="s">
        <v>1280</v>
      </c>
      <c r="F319" s="15" t="s">
        <v>1281</v>
      </c>
      <c r="G319" s="18">
        <v>0</v>
      </c>
    </row>
    <row r="320" spans="1:7">
      <c r="A320" s="15" t="s">
        <v>1282</v>
      </c>
      <c r="B320" s="15" t="s">
        <v>1283</v>
      </c>
      <c r="C320" s="15" t="s">
        <v>742</v>
      </c>
      <c r="D320" s="15" t="s">
        <v>502</v>
      </c>
      <c r="E320" s="15" t="s">
        <v>1284</v>
      </c>
      <c r="F320" s="15" t="s">
        <v>1285</v>
      </c>
      <c r="G320" s="18">
        <v>0</v>
      </c>
    </row>
    <row r="321" spans="1:7">
      <c r="A321" s="15" t="s">
        <v>1286</v>
      </c>
      <c r="B321" s="15" t="s">
        <v>1287</v>
      </c>
      <c r="C321" s="15" t="s">
        <v>742</v>
      </c>
      <c r="D321" s="15" t="s">
        <v>1021</v>
      </c>
      <c r="E321" s="15" t="s">
        <v>1272</v>
      </c>
      <c r="F321" s="15" t="s">
        <v>1288</v>
      </c>
      <c r="G321" s="18">
        <v>0</v>
      </c>
    </row>
    <row r="322" spans="1:7">
      <c r="A322" s="15" t="s">
        <v>1289</v>
      </c>
      <c r="B322" s="15" t="s">
        <v>1290</v>
      </c>
      <c r="C322" s="15" t="s">
        <v>742</v>
      </c>
      <c r="D322" s="15" t="s">
        <v>406</v>
      </c>
      <c r="E322" s="15" t="s">
        <v>1291</v>
      </c>
      <c r="F322" s="15" t="s">
        <v>1291</v>
      </c>
      <c r="G322" s="18">
        <v>0</v>
      </c>
    </row>
    <row r="323" spans="1:7">
      <c r="A323" s="15" t="s">
        <v>1292</v>
      </c>
      <c r="B323" s="15" t="s">
        <v>1293</v>
      </c>
      <c r="C323" s="15" t="s">
        <v>742</v>
      </c>
      <c r="D323" s="15" t="s">
        <v>406</v>
      </c>
      <c r="E323" s="15" t="s">
        <v>1294</v>
      </c>
      <c r="F323" s="28" t="s">
        <v>1294</v>
      </c>
      <c r="G323" s="18">
        <v>0</v>
      </c>
    </row>
    <row r="324" spans="1:7">
      <c r="A324" s="7"/>
      <c r="B324" s="7"/>
      <c r="C324" s="7"/>
      <c r="D324" s="7"/>
      <c r="E324" s="7"/>
      <c r="F324" s="7"/>
      <c r="G324" s="18"/>
    </row>
    <row r="325" spans="1:7">
      <c r="A325" s="2" t="s">
        <v>1295</v>
      </c>
      <c r="B325" s="2" t="s">
        <v>1296</v>
      </c>
      <c r="C325" s="3"/>
      <c r="D325" s="3"/>
      <c r="E325" s="3"/>
      <c r="F325" s="2" t="s">
        <v>1297</v>
      </c>
      <c r="G325" s="18">
        <v>0</v>
      </c>
    </row>
    <row r="326" spans="1:7">
      <c r="A326" s="15" t="s">
        <v>1298</v>
      </c>
      <c r="B326" s="15" t="s">
        <v>1299</v>
      </c>
      <c r="C326" s="15" t="s">
        <v>742</v>
      </c>
      <c r="D326" s="15" t="s">
        <v>1212</v>
      </c>
      <c r="E326" s="15" t="s">
        <v>1300</v>
      </c>
      <c r="F326" s="15" t="s">
        <v>1301</v>
      </c>
      <c r="G326" s="18">
        <v>0</v>
      </c>
    </row>
    <row r="327" spans="1:7">
      <c r="A327" s="15" t="s">
        <v>1302</v>
      </c>
      <c r="B327" s="15" t="s">
        <v>1303</v>
      </c>
      <c r="C327" s="15" t="s">
        <v>742</v>
      </c>
      <c r="D327" s="15" t="s">
        <v>751</v>
      </c>
      <c r="E327" s="15" t="s">
        <v>1304</v>
      </c>
      <c r="F327" s="15" t="s">
        <v>1305</v>
      </c>
      <c r="G327" s="18">
        <v>0</v>
      </c>
    </row>
    <row r="328" spans="1:7">
      <c r="A328" s="15" t="s">
        <v>1306</v>
      </c>
      <c r="B328" s="15" t="s">
        <v>1307</v>
      </c>
      <c r="C328" s="15" t="s">
        <v>742</v>
      </c>
      <c r="D328" s="15" t="s">
        <v>487</v>
      </c>
      <c r="E328" s="15" t="s">
        <v>1308</v>
      </c>
      <c r="F328" s="15" t="s">
        <v>1309</v>
      </c>
      <c r="G328" s="18">
        <v>0</v>
      </c>
    </row>
    <row r="329" spans="1:7">
      <c r="A329" s="15" t="s">
        <v>1310</v>
      </c>
      <c r="B329" s="15" t="s">
        <v>1311</v>
      </c>
      <c r="C329" s="15" t="s">
        <v>742</v>
      </c>
      <c r="D329" s="15" t="s">
        <v>1312</v>
      </c>
      <c r="E329" s="15" t="s">
        <v>1313</v>
      </c>
      <c r="F329" s="15" t="s">
        <v>1314</v>
      </c>
      <c r="G329" s="18">
        <v>0</v>
      </c>
    </row>
    <row r="330" spans="1:7">
      <c r="A330" s="15" t="s">
        <v>1315</v>
      </c>
      <c r="B330" s="15" t="s">
        <v>1316</v>
      </c>
      <c r="C330" s="15" t="s">
        <v>742</v>
      </c>
      <c r="D330" s="15" t="s">
        <v>1151</v>
      </c>
      <c r="E330" s="15" t="s">
        <v>1317</v>
      </c>
      <c r="F330" s="15" t="s">
        <v>1318</v>
      </c>
      <c r="G330" s="18">
        <v>0</v>
      </c>
    </row>
    <row r="331" spans="1:7">
      <c r="A331" s="15" t="s">
        <v>1319</v>
      </c>
      <c r="B331" s="15" t="s">
        <v>1320</v>
      </c>
      <c r="C331" s="15" t="s">
        <v>742</v>
      </c>
      <c r="D331" s="15" t="s">
        <v>1321</v>
      </c>
      <c r="E331" s="15" t="s">
        <v>1322</v>
      </c>
      <c r="F331" s="15" t="s">
        <v>1323</v>
      </c>
      <c r="G331" s="18">
        <v>0</v>
      </c>
    </row>
    <row r="332" spans="1:7">
      <c r="A332" s="3"/>
      <c r="B332" s="3"/>
      <c r="C332" s="3"/>
      <c r="D332" s="3"/>
      <c r="E332" s="3"/>
      <c r="F332" s="3"/>
      <c r="G332" s="18">
        <v>0</v>
      </c>
    </row>
    <row r="333" spans="1:7">
      <c r="A333" s="2" t="s">
        <v>1324</v>
      </c>
      <c r="B333" s="2" t="s">
        <v>1325</v>
      </c>
      <c r="C333" s="3"/>
      <c r="D333" s="3"/>
      <c r="E333" s="3"/>
      <c r="F333" s="2" t="s">
        <v>1326</v>
      </c>
      <c r="G333" s="18">
        <v>0</v>
      </c>
    </row>
    <row r="334" spans="1:7">
      <c r="A334" s="15" t="s">
        <v>1327</v>
      </c>
      <c r="B334" s="15" t="s">
        <v>1328</v>
      </c>
      <c r="C334" s="15" t="s">
        <v>742</v>
      </c>
      <c r="D334" s="15" t="s">
        <v>1329</v>
      </c>
      <c r="E334" s="15" t="s">
        <v>1330</v>
      </c>
      <c r="F334" s="15" t="s">
        <v>1326</v>
      </c>
      <c r="G334" s="18">
        <v>0</v>
      </c>
    </row>
    <row r="335" spans="1:7">
      <c r="A335" s="2" t="s">
        <v>1331</v>
      </c>
      <c r="B335" s="2" t="s">
        <v>1332</v>
      </c>
      <c r="C335" s="3"/>
      <c r="D335" s="3"/>
      <c r="E335" s="3"/>
      <c r="F335" s="2" t="s">
        <v>1333</v>
      </c>
      <c r="G335" s="18">
        <v>0</v>
      </c>
    </row>
    <row r="336" spans="1:7">
      <c r="A336" s="15" t="s">
        <v>1334</v>
      </c>
      <c r="B336" s="15" t="s">
        <v>1335</v>
      </c>
      <c r="C336" s="15" t="s">
        <v>742</v>
      </c>
      <c r="D336" s="15" t="s">
        <v>406</v>
      </c>
      <c r="E336" s="15" t="s">
        <v>1333</v>
      </c>
      <c r="F336" s="15" t="s">
        <v>1333</v>
      </c>
      <c r="G336" s="18">
        <v>0</v>
      </c>
    </row>
    <row r="337" spans="1:7">
      <c r="A337" s="3"/>
      <c r="B337" s="3"/>
      <c r="C337" s="3"/>
      <c r="D337" s="3"/>
      <c r="E337" s="3"/>
      <c r="F337" s="3"/>
      <c r="G337" s="18">
        <v>0</v>
      </c>
    </row>
    <row r="338" spans="1:7">
      <c r="A338" s="2" t="s">
        <v>1336</v>
      </c>
      <c r="B338" s="2" t="s">
        <v>1337</v>
      </c>
      <c r="C338" s="3"/>
      <c r="D338" s="3"/>
      <c r="E338" s="3"/>
      <c r="F338" s="2" t="s">
        <v>1338</v>
      </c>
      <c r="G338" s="18">
        <v>0</v>
      </c>
    </row>
    <row r="339" spans="1:7">
      <c r="A339" s="15" t="s">
        <v>1339</v>
      </c>
      <c r="B339" s="15" t="s">
        <v>1340</v>
      </c>
      <c r="C339" s="16" t="s">
        <v>25</v>
      </c>
      <c r="D339" s="15" t="s">
        <v>1341</v>
      </c>
      <c r="E339" s="15" t="s">
        <v>1342</v>
      </c>
      <c r="F339" s="15" t="s">
        <v>1343</v>
      </c>
      <c r="G339" s="18">
        <v>0</v>
      </c>
    </row>
    <row r="340" spans="1:7">
      <c r="A340" s="15" t="s">
        <v>1344</v>
      </c>
      <c r="B340" s="15" t="s">
        <v>1345</v>
      </c>
      <c r="C340" s="16" t="s">
        <v>25</v>
      </c>
      <c r="D340" s="15" t="s">
        <v>1312</v>
      </c>
      <c r="E340" s="15" t="s">
        <v>1346</v>
      </c>
      <c r="F340" s="15" t="s">
        <v>1347</v>
      </c>
      <c r="G340" s="18">
        <v>0</v>
      </c>
    </row>
    <row r="341" spans="1:7">
      <c r="A341" s="15" t="s">
        <v>1348</v>
      </c>
      <c r="B341" s="15" t="s">
        <v>1349</v>
      </c>
      <c r="C341" s="16" t="s">
        <v>25</v>
      </c>
      <c r="D341" s="15" t="s">
        <v>1350</v>
      </c>
      <c r="E341" s="15" t="s">
        <v>1351</v>
      </c>
      <c r="F341" s="15" t="s">
        <v>1352</v>
      </c>
      <c r="G341" s="18">
        <v>0</v>
      </c>
    </row>
    <row r="342" spans="1:7">
      <c r="A342" s="15" t="s">
        <v>1353</v>
      </c>
      <c r="B342" s="15" t="s">
        <v>1354</v>
      </c>
      <c r="C342" s="16" t="s">
        <v>25</v>
      </c>
      <c r="D342" s="15" t="s">
        <v>559</v>
      </c>
      <c r="E342" s="15" t="s">
        <v>1355</v>
      </c>
      <c r="F342" s="15" t="s">
        <v>1356</v>
      </c>
      <c r="G342" s="18">
        <v>0</v>
      </c>
    </row>
    <row r="343" spans="1:7">
      <c r="A343" s="15" t="s">
        <v>1357</v>
      </c>
      <c r="B343" s="15" t="s">
        <v>1358</v>
      </c>
      <c r="C343" s="15" t="s">
        <v>1359</v>
      </c>
      <c r="D343" s="15" t="s">
        <v>410</v>
      </c>
      <c r="E343" s="15" t="s">
        <v>1360</v>
      </c>
      <c r="F343" s="15" t="s">
        <v>1361</v>
      </c>
      <c r="G343" s="18">
        <v>0</v>
      </c>
    </row>
    <row r="344" spans="1:7">
      <c r="A344" s="15" t="s">
        <v>1362</v>
      </c>
      <c r="B344" s="15" t="s">
        <v>1363</v>
      </c>
      <c r="C344" s="15" t="s">
        <v>1359</v>
      </c>
      <c r="D344" s="15" t="s">
        <v>410</v>
      </c>
      <c r="E344" s="15" t="s">
        <v>1364</v>
      </c>
      <c r="F344" s="15" t="s">
        <v>1365</v>
      </c>
      <c r="G344" s="18">
        <v>0</v>
      </c>
    </row>
    <row r="345" spans="1:7">
      <c r="A345" s="15" t="s">
        <v>1366</v>
      </c>
      <c r="B345" s="15" t="s">
        <v>1367</v>
      </c>
      <c r="C345" s="15" t="s">
        <v>1359</v>
      </c>
      <c r="D345" s="15" t="s">
        <v>1080</v>
      </c>
      <c r="E345" s="15" t="s">
        <v>1368</v>
      </c>
      <c r="F345" s="15" t="s">
        <v>1369</v>
      </c>
      <c r="G345" s="18">
        <v>0</v>
      </c>
    </row>
    <row r="346" spans="1:7">
      <c r="A346" s="7"/>
      <c r="B346" s="7"/>
      <c r="C346" s="7"/>
      <c r="D346" s="7"/>
      <c r="E346" s="7"/>
      <c r="F346" s="7"/>
      <c r="G346" s="18"/>
    </row>
    <row r="347" spans="1:7">
      <c r="A347" s="4">
        <v>2.8</v>
      </c>
      <c r="B347" s="4" t="s">
        <v>1370</v>
      </c>
      <c r="C347" s="5"/>
      <c r="D347" s="5"/>
      <c r="E347" s="5"/>
      <c r="F347" s="4" t="s">
        <v>1371</v>
      </c>
      <c r="G347" s="18"/>
    </row>
    <row r="348" spans="1:7">
      <c r="A348" s="30" t="s">
        <v>1372</v>
      </c>
      <c r="B348" s="30" t="s">
        <v>1373</v>
      </c>
      <c r="C348" s="17"/>
      <c r="D348" s="17"/>
      <c r="E348" s="17"/>
      <c r="F348" s="30" t="s">
        <v>1374</v>
      </c>
      <c r="G348" s="18" t="s">
        <v>508</v>
      </c>
    </row>
    <row r="349" spans="1:7">
      <c r="A349" s="12" t="s">
        <v>1375</v>
      </c>
      <c r="B349" s="12" t="s">
        <v>1376</v>
      </c>
      <c r="C349" s="12" t="s">
        <v>17</v>
      </c>
      <c r="D349" s="12" t="s">
        <v>1377</v>
      </c>
      <c r="E349" s="12" t="s">
        <v>1378</v>
      </c>
      <c r="F349" s="12" t="s">
        <v>1374</v>
      </c>
      <c r="G349" s="18" t="s">
        <v>508</v>
      </c>
    </row>
    <row r="350" spans="1:7">
      <c r="A350" s="17"/>
      <c r="B350" s="17"/>
      <c r="C350" s="17"/>
      <c r="D350" s="17"/>
      <c r="E350" s="17"/>
      <c r="F350" s="17"/>
      <c r="G350" s="18" t="s">
        <v>508</v>
      </c>
    </row>
    <row r="351" spans="1:7">
      <c r="A351" s="23" t="s">
        <v>1379</v>
      </c>
      <c r="B351" s="23" t="s">
        <v>1380</v>
      </c>
      <c r="C351" s="9"/>
      <c r="D351" s="9"/>
      <c r="E351" s="9"/>
      <c r="F351" s="23" t="s">
        <v>1381</v>
      </c>
      <c r="G351" s="18">
        <v>100</v>
      </c>
    </row>
    <row r="352" spans="1:7">
      <c r="A352" s="6" t="s">
        <v>1382</v>
      </c>
      <c r="B352" s="6" t="s">
        <v>1383</v>
      </c>
      <c r="C352" s="6" t="s">
        <v>17</v>
      </c>
      <c r="D352" s="6" t="s">
        <v>1384</v>
      </c>
      <c r="E352" s="6" t="s">
        <v>1385</v>
      </c>
      <c r="F352" s="6" t="s">
        <v>1386</v>
      </c>
      <c r="G352" s="18">
        <v>100</v>
      </c>
    </row>
    <row r="353" spans="1:7">
      <c r="A353" s="6" t="s">
        <v>1387</v>
      </c>
      <c r="B353" s="6" t="s">
        <v>1388</v>
      </c>
      <c r="C353" s="6" t="s">
        <v>17</v>
      </c>
      <c r="D353" s="6" t="s">
        <v>327</v>
      </c>
      <c r="E353" s="6" t="s">
        <v>1389</v>
      </c>
      <c r="F353" s="19" t="s">
        <v>1390</v>
      </c>
      <c r="G353" s="18">
        <v>100</v>
      </c>
    </row>
    <row r="354" spans="1:7">
      <c r="A354" s="17"/>
      <c r="B354" s="17"/>
      <c r="C354" s="17"/>
      <c r="D354" s="17"/>
      <c r="E354" s="17"/>
      <c r="F354" s="17"/>
      <c r="G354" s="18" t="s">
        <v>508</v>
      </c>
    </row>
    <row r="355" spans="1:7">
      <c r="A355" s="30" t="s">
        <v>1391</v>
      </c>
      <c r="B355" s="30" t="s">
        <v>1392</v>
      </c>
      <c r="C355" s="17"/>
      <c r="D355" s="17"/>
      <c r="E355" s="17"/>
      <c r="F355" s="30" t="s">
        <v>1393</v>
      </c>
      <c r="G355" s="18" t="s">
        <v>508</v>
      </c>
    </row>
    <row r="356" spans="1:7">
      <c r="A356" s="12" t="s">
        <v>1394</v>
      </c>
      <c r="B356" s="12" t="s">
        <v>1395</v>
      </c>
      <c r="C356" s="12" t="s">
        <v>1396</v>
      </c>
      <c r="D356" s="12" t="s">
        <v>1397</v>
      </c>
      <c r="E356" s="12" t="s">
        <v>1398</v>
      </c>
      <c r="F356" s="12" t="s">
        <v>1399</v>
      </c>
      <c r="G356" s="18" t="s">
        <v>508</v>
      </c>
    </row>
    <row r="357" spans="1:7">
      <c r="A357" s="12" t="s">
        <v>1400</v>
      </c>
      <c r="B357" s="12" t="s">
        <v>1401</v>
      </c>
      <c r="C357" s="13" t="s">
        <v>25</v>
      </c>
      <c r="D357" s="12" t="s">
        <v>1402</v>
      </c>
      <c r="E357" s="12" t="s">
        <v>1403</v>
      </c>
      <c r="F357" s="12" t="s">
        <v>1404</v>
      </c>
      <c r="G357" s="18" t="s">
        <v>508</v>
      </c>
    </row>
    <row r="358" spans="1:7">
      <c r="A358" s="17"/>
      <c r="B358" s="17"/>
      <c r="C358" s="17"/>
      <c r="D358" s="17"/>
      <c r="E358" s="17"/>
      <c r="F358" s="17"/>
      <c r="G358" s="18"/>
    </row>
    <row r="359" spans="1:7">
      <c r="A359" s="4">
        <v>2.9</v>
      </c>
      <c r="B359" s="4" t="s">
        <v>1405</v>
      </c>
      <c r="C359" s="5"/>
      <c r="D359" s="5"/>
      <c r="E359" s="5"/>
      <c r="F359" s="4" t="s">
        <v>1406</v>
      </c>
      <c r="G359" s="18"/>
    </row>
    <row r="360" spans="1:7">
      <c r="A360" s="23" t="s">
        <v>1407</v>
      </c>
      <c r="B360" s="23" t="s">
        <v>1408</v>
      </c>
      <c r="C360" s="9"/>
      <c r="D360" s="9"/>
      <c r="E360" s="9"/>
      <c r="F360" s="23" t="s">
        <v>1409</v>
      </c>
      <c r="G360" s="18">
        <v>100</v>
      </c>
    </row>
    <row r="361" spans="1:7">
      <c r="A361" s="6" t="s">
        <v>115</v>
      </c>
      <c r="B361" s="6" t="s">
        <v>1410</v>
      </c>
      <c r="C361" s="6" t="s">
        <v>17</v>
      </c>
      <c r="D361" s="6" t="s">
        <v>1411</v>
      </c>
      <c r="E361" s="6" t="s">
        <v>1412</v>
      </c>
      <c r="F361" s="6" t="s">
        <v>1413</v>
      </c>
      <c r="G361" s="18">
        <v>100</v>
      </c>
    </row>
    <row r="362" spans="1:7">
      <c r="A362" s="6" t="s">
        <v>1414</v>
      </c>
      <c r="B362" s="6" t="s">
        <v>1415</v>
      </c>
      <c r="C362" s="6" t="s">
        <v>17</v>
      </c>
      <c r="D362" s="6" t="s">
        <v>1411</v>
      </c>
      <c r="E362" s="6" t="s">
        <v>1416</v>
      </c>
      <c r="F362" s="6" t="s">
        <v>1417</v>
      </c>
      <c r="G362" s="18">
        <v>100</v>
      </c>
    </row>
    <row r="363" spans="1:7">
      <c r="A363" s="7"/>
      <c r="B363" s="7"/>
      <c r="C363" s="7"/>
      <c r="D363" s="7"/>
      <c r="E363" s="7"/>
      <c r="F363" s="7"/>
      <c r="G363" s="18"/>
    </row>
    <row r="364" spans="1:7">
      <c r="A364" s="33" t="s">
        <v>1418</v>
      </c>
      <c r="B364" s="33" t="s">
        <v>1419</v>
      </c>
      <c r="C364" s="34"/>
      <c r="D364" s="34"/>
      <c r="E364" s="34"/>
      <c r="F364" s="33" t="s">
        <v>1420</v>
      </c>
      <c r="G364" s="18" t="s">
        <v>508</v>
      </c>
    </row>
    <row r="365" spans="1:7">
      <c r="A365" s="29" t="s">
        <v>1421</v>
      </c>
      <c r="B365" s="29" t="s">
        <v>1410</v>
      </c>
      <c r="C365" s="29" t="s">
        <v>17</v>
      </c>
      <c r="D365" s="29" t="s">
        <v>1422</v>
      </c>
      <c r="E365" s="29" t="s">
        <v>1412</v>
      </c>
      <c r="F365" s="29" t="s">
        <v>1423</v>
      </c>
      <c r="G365" s="18" t="s">
        <v>508</v>
      </c>
    </row>
    <row r="366" spans="1:7">
      <c r="A366" s="29" t="s">
        <v>1424</v>
      </c>
      <c r="B366" s="29" t="s">
        <v>1425</v>
      </c>
      <c r="C366" s="29" t="s">
        <v>17</v>
      </c>
      <c r="D366" s="29" t="s">
        <v>1422</v>
      </c>
      <c r="E366" s="29" t="s">
        <v>1426</v>
      </c>
      <c r="F366" s="29" t="s">
        <v>1427</v>
      </c>
      <c r="G366" s="18" t="s">
        <v>508</v>
      </c>
    </row>
    <row r="367" spans="1:7">
      <c r="A367" s="29" t="s">
        <v>1428</v>
      </c>
      <c r="B367" s="29" t="s">
        <v>1429</v>
      </c>
      <c r="C367" s="29" t="s">
        <v>17</v>
      </c>
      <c r="D367" s="29" t="s">
        <v>1430</v>
      </c>
      <c r="E367" s="29" t="s">
        <v>1431</v>
      </c>
      <c r="F367" s="29" t="s">
        <v>1432</v>
      </c>
      <c r="G367" s="18" t="s">
        <v>508</v>
      </c>
    </row>
    <row r="368" spans="1:7">
      <c r="A368" s="29" t="s">
        <v>1433</v>
      </c>
      <c r="B368" s="29" t="s">
        <v>1434</v>
      </c>
      <c r="C368" s="29" t="s">
        <v>17</v>
      </c>
      <c r="D368" s="29" t="s">
        <v>1422</v>
      </c>
      <c r="E368" s="29" t="s">
        <v>1435</v>
      </c>
      <c r="F368" s="29" t="s">
        <v>1436</v>
      </c>
      <c r="G368" s="18" t="s">
        <v>508</v>
      </c>
    </row>
    <row r="369" spans="1:7">
      <c r="A369" s="29" t="s">
        <v>1437</v>
      </c>
      <c r="B369" s="29" t="s">
        <v>1438</v>
      </c>
      <c r="C369" s="35" t="s">
        <v>25</v>
      </c>
      <c r="D369" s="29" t="s">
        <v>1439</v>
      </c>
      <c r="E369" s="29" t="s">
        <v>1440</v>
      </c>
      <c r="F369" s="31" t="s">
        <v>1441</v>
      </c>
      <c r="G369" s="18" t="s">
        <v>508</v>
      </c>
    </row>
    <row r="370" spans="1:7">
      <c r="A370" s="34"/>
      <c r="B370" s="34"/>
      <c r="C370" s="34"/>
      <c r="D370" s="34"/>
      <c r="E370" s="34"/>
      <c r="F370" s="34"/>
      <c r="G370" s="18" t="s">
        <v>508</v>
      </c>
    </row>
    <row r="371" spans="1:7">
      <c r="A371" s="33" t="s">
        <v>1442</v>
      </c>
      <c r="B371" s="33" t="s">
        <v>1443</v>
      </c>
      <c r="C371" s="34"/>
      <c r="D371" s="34"/>
      <c r="E371" s="34"/>
      <c r="F371" s="33" t="s">
        <v>1444</v>
      </c>
      <c r="G371" s="18" t="s">
        <v>508</v>
      </c>
    </row>
    <row r="372" spans="1:7">
      <c r="A372" s="29" t="s">
        <v>1445</v>
      </c>
      <c r="B372" s="29" t="s">
        <v>1410</v>
      </c>
      <c r="C372" s="29" t="s">
        <v>17</v>
      </c>
      <c r="D372" s="29" t="s">
        <v>1446</v>
      </c>
      <c r="E372" s="29" t="s">
        <v>1412</v>
      </c>
      <c r="F372" s="29" t="s">
        <v>1447</v>
      </c>
      <c r="G372" s="18" t="s">
        <v>508</v>
      </c>
    </row>
    <row r="373" spans="1:7">
      <c r="A373" s="29" t="s">
        <v>1448</v>
      </c>
      <c r="B373" s="29" t="s">
        <v>1425</v>
      </c>
      <c r="C373" s="29" t="s">
        <v>17</v>
      </c>
      <c r="D373" s="29" t="s">
        <v>1446</v>
      </c>
      <c r="E373" s="29" t="s">
        <v>1426</v>
      </c>
      <c r="F373" s="29" t="s">
        <v>1449</v>
      </c>
      <c r="G373" s="18" t="s">
        <v>508</v>
      </c>
    </row>
    <row r="374" spans="1:7">
      <c r="A374" s="29" t="s">
        <v>1450</v>
      </c>
      <c r="B374" s="29" t="s">
        <v>1451</v>
      </c>
      <c r="C374" s="29" t="s">
        <v>17</v>
      </c>
      <c r="D374" s="29" t="s">
        <v>1446</v>
      </c>
      <c r="E374" s="29" t="s">
        <v>1452</v>
      </c>
      <c r="F374" s="29" t="s">
        <v>1453</v>
      </c>
      <c r="G374" s="18" t="s">
        <v>508</v>
      </c>
    </row>
    <row r="375" spans="1:7">
      <c r="A375" s="7"/>
      <c r="B375" s="7"/>
      <c r="C375" s="7"/>
      <c r="D375" s="7"/>
      <c r="E375" s="7"/>
      <c r="F375" s="7"/>
      <c r="G375" s="18"/>
    </row>
    <row r="376" spans="1:7">
      <c r="A376" s="36">
        <v>2.1</v>
      </c>
      <c r="B376" s="4" t="s">
        <v>1454</v>
      </c>
      <c r="C376" s="5"/>
      <c r="D376" s="5"/>
      <c r="E376" s="5"/>
      <c r="F376" s="4" t="s">
        <v>1455</v>
      </c>
      <c r="G376" s="18"/>
    </row>
    <row r="377" spans="1:7">
      <c r="A377" s="2" t="s">
        <v>1456</v>
      </c>
      <c r="B377" s="2" t="s">
        <v>1457</v>
      </c>
      <c r="C377" s="3"/>
      <c r="D377" s="3"/>
      <c r="E377" s="3"/>
      <c r="F377" s="2" t="s">
        <v>1458</v>
      </c>
      <c r="G377" s="18">
        <v>0</v>
      </c>
    </row>
    <row r="378" spans="1:7">
      <c r="A378" s="6" t="s">
        <v>1459</v>
      </c>
      <c r="B378" s="6" t="s">
        <v>1460</v>
      </c>
      <c r="C378" s="6" t="s">
        <v>17</v>
      </c>
      <c r="D378" s="6" t="s">
        <v>1461</v>
      </c>
      <c r="E378" s="6" t="s">
        <v>1462</v>
      </c>
      <c r="F378" s="6" t="s">
        <v>1463</v>
      </c>
      <c r="G378" s="18">
        <v>0</v>
      </c>
    </row>
    <row r="379" spans="1:7">
      <c r="A379" s="6" t="s">
        <v>1464</v>
      </c>
      <c r="B379" s="6" t="s">
        <v>1465</v>
      </c>
      <c r="C379" s="6" t="s">
        <v>17</v>
      </c>
      <c r="D379" s="6" t="s">
        <v>1461</v>
      </c>
      <c r="E379" s="6" t="s">
        <v>333</v>
      </c>
      <c r="F379" s="6" t="s">
        <v>1466</v>
      </c>
      <c r="G379" s="18">
        <v>0</v>
      </c>
    </row>
    <row r="380" spans="1:7">
      <c r="A380" s="6" t="s">
        <v>1467</v>
      </c>
      <c r="B380" s="6" t="s">
        <v>1468</v>
      </c>
      <c r="C380" s="6" t="s">
        <v>17</v>
      </c>
      <c r="D380" s="6" t="s">
        <v>1469</v>
      </c>
      <c r="E380" s="6" t="s">
        <v>1470</v>
      </c>
      <c r="F380" s="6" t="s">
        <v>1471</v>
      </c>
      <c r="G380" s="18">
        <v>0</v>
      </c>
    </row>
    <row r="381" spans="1:7">
      <c r="A381" s="37"/>
      <c r="B381" s="37"/>
      <c r="C381" s="37"/>
      <c r="D381" s="37"/>
      <c r="E381" s="37"/>
      <c r="F381" s="37"/>
      <c r="G381" s="18"/>
    </row>
    <row r="382" spans="1:7">
      <c r="A382" s="37"/>
      <c r="B382" s="37"/>
      <c r="C382" s="37"/>
      <c r="D382" s="37"/>
      <c r="E382" s="37"/>
      <c r="F382" s="37"/>
      <c r="G382" s="18"/>
    </row>
    <row r="383" spans="1:7">
      <c r="A383" s="337" t="s">
        <v>275</v>
      </c>
      <c r="B383" s="338" t="s">
        <v>10</v>
      </c>
      <c r="C383" s="338" t="s">
        <v>277</v>
      </c>
      <c r="D383" s="338" t="s">
        <v>278</v>
      </c>
      <c r="E383" s="336" t="s">
        <v>279</v>
      </c>
      <c r="F383" s="336"/>
      <c r="G383" s="18"/>
    </row>
    <row r="384" spans="1:7">
      <c r="A384" s="337" t="s">
        <v>275</v>
      </c>
      <c r="B384" s="338" t="s">
        <v>276</v>
      </c>
      <c r="C384" s="338" t="s">
        <v>277</v>
      </c>
      <c r="D384" s="338" t="s">
        <v>278</v>
      </c>
      <c r="E384" s="1" t="s">
        <v>281</v>
      </c>
      <c r="F384" s="1" t="s">
        <v>282</v>
      </c>
      <c r="G384" s="18"/>
    </row>
    <row r="385" spans="1:7">
      <c r="A385" s="7"/>
      <c r="B385" s="7"/>
      <c r="C385" s="7"/>
      <c r="D385" s="7"/>
      <c r="E385" s="7"/>
      <c r="F385" s="7"/>
      <c r="G385" s="18"/>
    </row>
    <row r="386" spans="1:7">
      <c r="A386" s="2" t="s">
        <v>1472</v>
      </c>
      <c r="B386" s="2" t="s">
        <v>1473</v>
      </c>
      <c r="C386" s="3"/>
      <c r="D386" s="3"/>
      <c r="E386" s="3"/>
      <c r="F386" s="2" t="s">
        <v>1474</v>
      </c>
      <c r="G386" s="18">
        <v>0</v>
      </c>
    </row>
    <row r="387" spans="1:7">
      <c r="A387" s="15" t="s">
        <v>1475</v>
      </c>
      <c r="B387" s="15" t="s">
        <v>1476</v>
      </c>
      <c r="C387" s="15" t="s">
        <v>17</v>
      </c>
      <c r="D387" s="15" t="s">
        <v>1477</v>
      </c>
      <c r="E387" s="15" t="s">
        <v>1478</v>
      </c>
      <c r="F387" s="15" t="s">
        <v>1479</v>
      </c>
      <c r="G387" s="18">
        <v>0</v>
      </c>
    </row>
    <row r="388" spans="1:7">
      <c r="A388" s="15" t="s">
        <v>1480</v>
      </c>
      <c r="B388" s="15" t="s">
        <v>1481</v>
      </c>
      <c r="C388" s="15" t="s">
        <v>17</v>
      </c>
      <c r="D388" s="15" t="s">
        <v>1482</v>
      </c>
      <c r="E388" s="15" t="s">
        <v>1483</v>
      </c>
      <c r="F388" s="15" t="s">
        <v>1484</v>
      </c>
      <c r="G388" s="18">
        <v>0</v>
      </c>
    </row>
    <row r="389" spans="1:7">
      <c r="A389" s="15" t="s">
        <v>1485</v>
      </c>
      <c r="B389" s="15" t="s">
        <v>1486</v>
      </c>
      <c r="C389" s="15" t="s">
        <v>17</v>
      </c>
      <c r="D389" s="15" t="s">
        <v>1487</v>
      </c>
      <c r="E389" s="15" t="s">
        <v>1488</v>
      </c>
      <c r="F389" s="15" t="s">
        <v>1489</v>
      </c>
      <c r="G389" s="18">
        <v>0</v>
      </c>
    </row>
    <row r="390" spans="1:7">
      <c r="A390" s="15" t="s">
        <v>1490</v>
      </c>
      <c r="B390" s="15" t="s">
        <v>1491</v>
      </c>
      <c r="C390" s="16" t="s">
        <v>25</v>
      </c>
      <c r="D390" s="15" t="s">
        <v>1492</v>
      </c>
      <c r="E390" s="15" t="s">
        <v>1477</v>
      </c>
      <c r="F390" s="15" t="s">
        <v>1493</v>
      </c>
      <c r="G390" s="18">
        <v>0</v>
      </c>
    </row>
    <row r="391" spans="1:7">
      <c r="A391" s="29" t="s">
        <v>248</v>
      </c>
      <c r="B391" s="29" t="s">
        <v>247</v>
      </c>
      <c r="C391" s="29" t="s">
        <v>17</v>
      </c>
      <c r="D391" s="29" t="s">
        <v>1494</v>
      </c>
      <c r="E391" s="29" t="s">
        <v>1495</v>
      </c>
      <c r="F391" s="29" t="s">
        <v>1496</v>
      </c>
      <c r="G391" s="18" t="s">
        <v>508</v>
      </c>
    </row>
    <row r="392" spans="1:7">
      <c r="A392" s="29" t="s">
        <v>1497</v>
      </c>
      <c r="B392" s="29" t="s">
        <v>1498</v>
      </c>
      <c r="C392" s="29" t="s">
        <v>17</v>
      </c>
      <c r="D392" s="29" t="s">
        <v>1499</v>
      </c>
      <c r="E392" s="29" t="s">
        <v>1500</v>
      </c>
      <c r="F392" s="29" t="s">
        <v>1501</v>
      </c>
      <c r="G392" s="18"/>
    </row>
    <row r="393" spans="1:7">
      <c r="A393" s="7"/>
      <c r="B393" s="7"/>
      <c r="C393" s="7"/>
      <c r="D393" s="7"/>
      <c r="E393" s="7"/>
      <c r="F393" s="7"/>
      <c r="G393" s="18"/>
    </row>
    <row r="394" spans="1:7">
      <c r="A394" s="24" t="s">
        <v>1502</v>
      </c>
      <c r="B394" s="24" t="s">
        <v>1503</v>
      </c>
      <c r="C394" s="7"/>
      <c r="D394" s="7"/>
      <c r="E394" s="7"/>
      <c r="F394" s="24" t="s">
        <v>1504</v>
      </c>
      <c r="G394" s="18"/>
    </row>
    <row r="395" spans="1:7">
      <c r="A395" s="15" t="s">
        <v>1505</v>
      </c>
      <c r="B395" s="15" t="s">
        <v>1506</v>
      </c>
      <c r="C395" s="16" t="s">
        <v>25</v>
      </c>
      <c r="D395" s="15" t="s">
        <v>1492</v>
      </c>
      <c r="E395" s="15" t="s">
        <v>1507</v>
      </c>
      <c r="F395" s="15" t="s">
        <v>1504</v>
      </c>
      <c r="G395" s="18">
        <v>0</v>
      </c>
    </row>
    <row r="396" spans="1:7">
      <c r="A396" s="7"/>
      <c r="B396" s="7"/>
      <c r="C396" s="7"/>
      <c r="D396" s="7"/>
      <c r="E396" s="7"/>
      <c r="F396" s="7"/>
      <c r="G396" s="18"/>
    </row>
    <row r="397" spans="1:7">
      <c r="A397" s="33" t="s">
        <v>1508</v>
      </c>
      <c r="B397" s="33" t="s">
        <v>1509</v>
      </c>
      <c r="C397" s="34"/>
      <c r="D397" s="34"/>
      <c r="E397" s="34"/>
      <c r="F397" s="33" t="s">
        <v>1510</v>
      </c>
      <c r="G397" s="18" t="s">
        <v>508</v>
      </c>
    </row>
    <row r="398" spans="1:7">
      <c r="A398" s="29" t="s">
        <v>1511</v>
      </c>
      <c r="B398" s="29" t="s">
        <v>1512</v>
      </c>
      <c r="C398" s="35" t="s">
        <v>25</v>
      </c>
      <c r="D398" s="29" t="s">
        <v>1513</v>
      </c>
      <c r="E398" s="29" t="s">
        <v>1514</v>
      </c>
      <c r="F398" s="29" t="s">
        <v>1515</v>
      </c>
      <c r="G398" s="18" t="s">
        <v>508</v>
      </c>
    </row>
    <row r="399" spans="1:7">
      <c r="A399" s="29" t="s">
        <v>1516</v>
      </c>
      <c r="B399" s="29" t="s">
        <v>1517</v>
      </c>
      <c r="C399" s="35" t="s">
        <v>25</v>
      </c>
      <c r="D399" s="29" t="s">
        <v>1518</v>
      </c>
      <c r="E399" s="29" t="s">
        <v>1519</v>
      </c>
      <c r="F399" s="29" t="s">
        <v>1520</v>
      </c>
      <c r="G399" s="18" t="s">
        <v>508</v>
      </c>
    </row>
    <row r="400" spans="1:7">
      <c r="A400" s="29" t="s">
        <v>1521</v>
      </c>
      <c r="B400" s="29" t="s">
        <v>145</v>
      </c>
      <c r="C400" s="35" t="s">
        <v>25</v>
      </c>
      <c r="D400" s="29" t="s">
        <v>1522</v>
      </c>
      <c r="E400" s="29" t="s">
        <v>1523</v>
      </c>
      <c r="F400" s="29" t="s">
        <v>1524</v>
      </c>
      <c r="G400" s="18" t="s">
        <v>508</v>
      </c>
    </row>
    <row r="401" spans="1:7">
      <c r="A401" s="29" t="s">
        <v>1525</v>
      </c>
      <c r="B401" s="29" t="s">
        <v>1526</v>
      </c>
      <c r="C401" s="35" t="s">
        <v>25</v>
      </c>
      <c r="D401" s="29" t="s">
        <v>1527</v>
      </c>
      <c r="E401" s="29" t="s">
        <v>1528</v>
      </c>
      <c r="F401" s="29" t="s">
        <v>1529</v>
      </c>
      <c r="G401" s="18" t="s">
        <v>508</v>
      </c>
    </row>
    <row r="402" spans="1:7">
      <c r="A402" s="7"/>
      <c r="B402" s="7"/>
      <c r="C402" s="7"/>
      <c r="D402" s="7"/>
      <c r="E402" s="7"/>
      <c r="F402" s="7"/>
      <c r="G402" s="18"/>
    </row>
    <row r="403" spans="1:7">
      <c r="A403" s="2" t="s">
        <v>1530</v>
      </c>
      <c r="B403" s="2" t="s">
        <v>1531</v>
      </c>
      <c r="C403" s="3"/>
      <c r="D403" s="3"/>
      <c r="E403" s="3"/>
      <c r="F403" s="2" t="s">
        <v>1532</v>
      </c>
      <c r="G403" s="18">
        <v>0</v>
      </c>
    </row>
    <row r="404" spans="1:7">
      <c r="A404" s="15" t="s">
        <v>1533</v>
      </c>
      <c r="B404" s="15" t="s">
        <v>1534</v>
      </c>
      <c r="C404" s="16" t="s">
        <v>25</v>
      </c>
      <c r="D404" s="15" t="s">
        <v>1535</v>
      </c>
      <c r="E404" s="15" t="s">
        <v>1536</v>
      </c>
      <c r="F404" s="15" t="s">
        <v>1532</v>
      </c>
      <c r="G404" s="18">
        <v>0</v>
      </c>
    </row>
    <row r="405" spans="1:7">
      <c r="A405" s="15" t="s">
        <v>1537</v>
      </c>
      <c r="B405" s="15" t="s">
        <v>1538</v>
      </c>
      <c r="C405" s="16" t="s">
        <v>25</v>
      </c>
      <c r="D405" s="15" t="s">
        <v>1539</v>
      </c>
      <c r="E405" s="15" t="s">
        <v>860</v>
      </c>
      <c r="F405" s="28" t="s">
        <v>860</v>
      </c>
      <c r="G405" s="18">
        <v>0</v>
      </c>
    </row>
    <row r="406" spans="1:7">
      <c r="A406" s="3"/>
      <c r="B406" s="3"/>
      <c r="C406" s="3"/>
      <c r="D406" s="3"/>
      <c r="E406" s="3"/>
      <c r="F406" s="3"/>
      <c r="G406" s="18">
        <v>0</v>
      </c>
    </row>
    <row r="407" spans="1:7">
      <c r="A407" s="2" t="s">
        <v>1540</v>
      </c>
      <c r="B407" s="2" t="s">
        <v>1541</v>
      </c>
      <c r="C407" s="3"/>
      <c r="D407" s="3"/>
      <c r="E407" s="3"/>
      <c r="F407" s="2" t="s">
        <v>1542</v>
      </c>
      <c r="G407" s="18">
        <v>0</v>
      </c>
    </row>
    <row r="408" spans="1:7">
      <c r="A408" s="15" t="s">
        <v>1543</v>
      </c>
      <c r="B408" s="15" t="s">
        <v>1544</v>
      </c>
      <c r="C408" s="16" t="s">
        <v>25</v>
      </c>
      <c r="D408" s="15" t="s">
        <v>1545</v>
      </c>
      <c r="E408" s="15" t="s">
        <v>1546</v>
      </c>
      <c r="F408" s="15" t="s">
        <v>1542</v>
      </c>
      <c r="G408" s="18">
        <v>0</v>
      </c>
    </row>
    <row r="409" spans="1:7">
      <c r="A409" s="7"/>
      <c r="B409" s="7"/>
      <c r="C409" s="7"/>
      <c r="D409" s="7"/>
      <c r="E409" s="7"/>
      <c r="F409" s="7"/>
      <c r="G409" s="18"/>
    </row>
    <row r="410" spans="1:7">
      <c r="A410" s="4">
        <v>2.11</v>
      </c>
      <c r="B410" s="4" t="s">
        <v>152</v>
      </c>
      <c r="C410" s="5"/>
      <c r="D410" s="5"/>
      <c r="E410" s="5"/>
      <c r="F410" s="4" t="s">
        <v>1547</v>
      </c>
      <c r="G410" s="18"/>
    </row>
    <row r="411" spans="1:7">
      <c r="A411" s="15" t="s">
        <v>1548</v>
      </c>
      <c r="B411" s="15" t="s">
        <v>152</v>
      </c>
      <c r="C411" s="3"/>
      <c r="D411" s="3"/>
      <c r="E411" s="3"/>
      <c r="F411" s="2" t="s">
        <v>1549</v>
      </c>
      <c r="G411" s="18">
        <v>0</v>
      </c>
    </row>
    <row r="412" spans="1:7">
      <c r="A412" s="15" t="s">
        <v>1550</v>
      </c>
      <c r="B412" s="15" t="s">
        <v>1551</v>
      </c>
      <c r="C412" s="15" t="s">
        <v>17</v>
      </c>
      <c r="D412" s="15" t="s">
        <v>1552</v>
      </c>
      <c r="E412" s="15" t="s">
        <v>1553</v>
      </c>
      <c r="F412" s="15" t="s">
        <v>1554</v>
      </c>
      <c r="G412" s="18">
        <v>0</v>
      </c>
    </row>
    <row r="413" spans="1:7">
      <c r="A413" s="15" t="s">
        <v>1555</v>
      </c>
      <c r="B413" s="15" t="s">
        <v>1556</v>
      </c>
      <c r="C413" s="15" t="s">
        <v>17</v>
      </c>
      <c r="D413" s="15" t="s">
        <v>1557</v>
      </c>
      <c r="E413" s="15" t="s">
        <v>1558</v>
      </c>
      <c r="F413" s="15" t="s">
        <v>1559</v>
      </c>
      <c r="G413" s="18">
        <v>0</v>
      </c>
    </row>
    <row r="414" spans="1:7">
      <c r="A414" s="3"/>
      <c r="B414" s="3"/>
      <c r="C414" s="3"/>
      <c r="D414" s="3"/>
      <c r="E414" s="3"/>
      <c r="F414" s="3"/>
      <c r="G414" s="18">
        <v>0</v>
      </c>
    </row>
    <row r="415" spans="1:7">
      <c r="A415" s="15" t="s">
        <v>1560</v>
      </c>
      <c r="B415" s="15" t="s">
        <v>1561</v>
      </c>
      <c r="C415" s="3"/>
      <c r="D415" s="3"/>
      <c r="E415" s="3"/>
      <c r="F415" s="2" t="s">
        <v>1562</v>
      </c>
      <c r="G415" s="18">
        <v>0</v>
      </c>
    </row>
    <row r="416" spans="1:7">
      <c r="A416" s="15" t="s">
        <v>1563</v>
      </c>
      <c r="B416" s="15" t="s">
        <v>1564</v>
      </c>
      <c r="C416" s="15" t="s">
        <v>742</v>
      </c>
      <c r="D416" s="15" t="s">
        <v>502</v>
      </c>
      <c r="E416" s="15" t="s">
        <v>1565</v>
      </c>
      <c r="F416" s="15" t="s">
        <v>1562</v>
      </c>
      <c r="G416" s="18">
        <v>0</v>
      </c>
    </row>
    <row r="417" spans="1:7">
      <c r="A417" s="7"/>
      <c r="B417" s="7"/>
      <c r="C417" s="7"/>
      <c r="D417" s="7"/>
      <c r="E417" s="7"/>
      <c r="F417" s="7"/>
      <c r="G417" s="18"/>
    </row>
    <row r="418" spans="1:7">
      <c r="A418" s="4">
        <v>2.12</v>
      </c>
      <c r="B418" s="4" t="s">
        <v>272</v>
      </c>
      <c r="C418" s="5"/>
      <c r="D418" s="5"/>
      <c r="E418" s="5"/>
      <c r="F418" s="4" t="s">
        <v>1566</v>
      </c>
      <c r="G418" s="18"/>
    </row>
    <row r="419" spans="1:7">
      <c r="A419" s="2" t="s">
        <v>1567</v>
      </c>
      <c r="B419" s="2" t="s">
        <v>1568</v>
      </c>
      <c r="C419" s="3"/>
      <c r="D419" s="3"/>
      <c r="E419" s="3"/>
      <c r="F419" s="2" t="s">
        <v>1569</v>
      </c>
      <c r="G419" s="18">
        <v>0</v>
      </c>
    </row>
    <row r="420" spans="1:7">
      <c r="A420" s="15" t="s">
        <v>1570</v>
      </c>
      <c r="B420" s="15" t="s">
        <v>1571</v>
      </c>
      <c r="C420" s="15" t="s">
        <v>17</v>
      </c>
      <c r="D420" s="15" t="s">
        <v>1411</v>
      </c>
      <c r="E420" s="15" t="s">
        <v>1572</v>
      </c>
      <c r="F420" s="15" t="s">
        <v>1573</v>
      </c>
      <c r="G420" s="18">
        <v>0</v>
      </c>
    </row>
    <row r="421" spans="1:7">
      <c r="A421" s="15" t="s">
        <v>1574</v>
      </c>
      <c r="B421" s="15" t="s">
        <v>1575</v>
      </c>
      <c r="C421" s="15" t="s">
        <v>17</v>
      </c>
      <c r="D421" s="15" t="s">
        <v>1430</v>
      </c>
      <c r="E421" s="15" t="s">
        <v>1576</v>
      </c>
      <c r="F421" s="15" t="s">
        <v>1577</v>
      </c>
      <c r="G421" s="18">
        <v>0</v>
      </c>
    </row>
    <row r="422" spans="1:7">
      <c r="A422" s="15" t="s">
        <v>1578</v>
      </c>
      <c r="B422" s="15" t="s">
        <v>1579</v>
      </c>
      <c r="C422" s="15" t="s">
        <v>17</v>
      </c>
      <c r="D422" s="15" t="s">
        <v>1430</v>
      </c>
      <c r="E422" s="15" t="s">
        <v>1580</v>
      </c>
      <c r="F422" s="15" t="s">
        <v>1581</v>
      </c>
      <c r="G422" s="18">
        <v>0</v>
      </c>
    </row>
    <row r="423" spans="1:7">
      <c r="A423" s="3"/>
      <c r="B423" s="3"/>
      <c r="C423" s="3"/>
      <c r="D423" s="3"/>
      <c r="E423" s="3"/>
      <c r="F423" s="3"/>
      <c r="G423" s="18">
        <v>0</v>
      </c>
    </row>
    <row r="424" spans="1:7">
      <c r="A424" s="2" t="s">
        <v>1582</v>
      </c>
      <c r="B424" s="2" t="s">
        <v>1583</v>
      </c>
      <c r="C424" s="3"/>
      <c r="D424" s="3"/>
      <c r="E424" s="3"/>
      <c r="F424" s="2" t="s">
        <v>1584</v>
      </c>
      <c r="G424" s="18">
        <v>0</v>
      </c>
    </row>
    <row r="425" spans="1:7">
      <c r="A425" s="15" t="s">
        <v>1585</v>
      </c>
      <c r="B425" s="15" t="s">
        <v>1586</v>
      </c>
      <c r="C425" s="15" t="s">
        <v>17</v>
      </c>
      <c r="D425" s="15" t="s">
        <v>1587</v>
      </c>
      <c r="E425" s="15" t="s">
        <v>1588</v>
      </c>
      <c r="F425" s="15" t="s">
        <v>1589</v>
      </c>
      <c r="G425" s="18">
        <v>0</v>
      </c>
    </row>
    <row r="426" spans="1:7">
      <c r="A426" s="15" t="s">
        <v>24</v>
      </c>
      <c r="B426" s="15" t="s">
        <v>1590</v>
      </c>
      <c r="C426" s="15" t="s">
        <v>17</v>
      </c>
      <c r="D426" s="15" t="s">
        <v>1591</v>
      </c>
      <c r="E426" s="15" t="s">
        <v>1592</v>
      </c>
      <c r="F426" s="15" t="s">
        <v>1593</v>
      </c>
      <c r="G426" s="18">
        <v>0</v>
      </c>
    </row>
    <row r="427" spans="1:7">
      <c r="A427" s="15" t="s">
        <v>1594</v>
      </c>
      <c r="B427" s="15" t="s">
        <v>1595</v>
      </c>
      <c r="C427" s="16" t="s">
        <v>25</v>
      </c>
      <c r="D427" s="15" t="s">
        <v>1596</v>
      </c>
      <c r="E427" s="15" t="s">
        <v>1597</v>
      </c>
      <c r="F427" s="15" t="s">
        <v>1598</v>
      </c>
      <c r="G427" s="18">
        <v>0</v>
      </c>
    </row>
    <row r="428" spans="1:7">
      <c r="A428" s="15" t="s">
        <v>1599</v>
      </c>
      <c r="B428" s="15" t="s">
        <v>1600</v>
      </c>
      <c r="C428" s="16" t="s">
        <v>25</v>
      </c>
      <c r="D428" s="15" t="s">
        <v>884</v>
      </c>
      <c r="E428" s="15" t="s">
        <v>1601</v>
      </c>
      <c r="F428" s="28" t="s">
        <v>1602</v>
      </c>
      <c r="G428" s="18">
        <v>0</v>
      </c>
    </row>
    <row r="429" spans="1:7">
      <c r="A429" s="15" t="s">
        <v>1603</v>
      </c>
      <c r="B429" s="15" t="s">
        <v>1604</v>
      </c>
      <c r="C429" s="15" t="s">
        <v>742</v>
      </c>
      <c r="D429" s="15" t="s">
        <v>1605</v>
      </c>
      <c r="E429" s="15" t="s">
        <v>1606</v>
      </c>
      <c r="F429" s="15" t="s">
        <v>1607</v>
      </c>
      <c r="G429" s="18">
        <v>0</v>
      </c>
    </row>
    <row r="430" spans="1:7">
      <c r="A430" s="15" t="s">
        <v>1608</v>
      </c>
      <c r="B430" s="15" t="s">
        <v>1609</v>
      </c>
      <c r="C430" s="15" t="s">
        <v>742</v>
      </c>
      <c r="D430" s="15" t="s">
        <v>447</v>
      </c>
      <c r="E430" s="15" t="s">
        <v>1610</v>
      </c>
      <c r="F430" s="15" t="s">
        <v>1611</v>
      </c>
      <c r="G430" s="18">
        <v>0</v>
      </c>
    </row>
    <row r="431" spans="1:7">
      <c r="A431" s="3"/>
      <c r="B431" s="3"/>
      <c r="C431" s="3"/>
      <c r="D431" s="3"/>
      <c r="E431" s="3"/>
      <c r="F431" s="3"/>
      <c r="G431" s="18">
        <v>0</v>
      </c>
    </row>
    <row r="432" spans="1:7">
      <c r="A432" s="2" t="s">
        <v>1612</v>
      </c>
      <c r="B432" s="2" t="s">
        <v>1613</v>
      </c>
      <c r="C432" s="3"/>
      <c r="D432" s="3"/>
      <c r="E432" s="3"/>
      <c r="F432" s="2" t="s">
        <v>1614</v>
      </c>
      <c r="G432" s="18">
        <v>0</v>
      </c>
    </row>
    <row r="433" spans="1:7">
      <c r="A433" s="15" t="s">
        <v>1615</v>
      </c>
      <c r="B433" s="15" t="s">
        <v>1616</v>
      </c>
      <c r="C433" s="15" t="s">
        <v>17</v>
      </c>
      <c r="D433" s="15" t="s">
        <v>1446</v>
      </c>
      <c r="E433" s="15" t="s">
        <v>1617</v>
      </c>
      <c r="F433" s="15" t="s">
        <v>1618</v>
      </c>
      <c r="G433" s="18">
        <v>0</v>
      </c>
    </row>
    <row r="434" spans="1:7">
      <c r="A434" s="15" t="s">
        <v>1619</v>
      </c>
      <c r="B434" s="15" t="s">
        <v>1620</v>
      </c>
      <c r="C434" s="15" t="s">
        <v>17</v>
      </c>
      <c r="D434" s="15" t="s">
        <v>1621</v>
      </c>
      <c r="E434" s="15" t="s">
        <v>1622</v>
      </c>
      <c r="F434" s="15" t="s">
        <v>1623</v>
      </c>
      <c r="G434" s="18">
        <v>0</v>
      </c>
    </row>
    <row r="435" spans="1:7">
      <c r="A435" s="15" t="s">
        <v>1624</v>
      </c>
      <c r="B435" s="15" t="s">
        <v>1625</v>
      </c>
      <c r="C435" s="15" t="s">
        <v>17</v>
      </c>
      <c r="D435" s="15" t="s">
        <v>1621</v>
      </c>
      <c r="E435" s="15" t="s">
        <v>1626</v>
      </c>
      <c r="F435" s="15" t="s">
        <v>1627</v>
      </c>
      <c r="G435" s="18">
        <v>0</v>
      </c>
    </row>
    <row r="436" spans="1:7">
      <c r="A436" s="15" t="s">
        <v>1628</v>
      </c>
      <c r="B436" s="15" t="s">
        <v>1629</v>
      </c>
      <c r="C436" s="15" t="s">
        <v>17</v>
      </c>
      <c r="D436" s="15" t="s">
        <v>1630</v>
      </c>
      <c r="E436" s="15" t="s">
        <v>1631</v>
      </c>
      <c r="F436" s="15" t="s">
        <v>1632</v>
      </c>
      <c r="G436" s="18">
        <v>0</v>
      </c>
    </row>
    <row r="437" spans="1:7">
      <c r="A437" s="15" t="s">
        <v>1633</v>
      </c>
      <c r="B437" s="15" t="s">
        <v>1634</v>
      </c>
      <c r="C437" s="15" t="s">
        <v>742</v>
      </c>
      <c r="D437" s="15" t="s">
        <v>406</v>
      </c>
      <c r="E437" s="15" t="s">
        <v>1635</v>
      </c>
      <c r="F437" s="15" t="s">
        <v>1635</v>
      </c>
      <c r="G437" s="18">
        <v>0</v>
      </c>
    </row>
    <row r="438" spans="1:7">
      <c r="A438" s="7"/>
      <c r="B438" s="7"/>
      <c r="C438" s="7"/>
      <c r="D438" s="7"/>
      <c r="E438" s="7"/>
      <c r="F438" s="7"/>
      <c r="G438" s="18"/>
    </row>
    <row r="439" spans="1:7">
      <c r="A439" s="337" t="s">
        <v>275</v>
      </c>
      <c r="B439" s="338" t="s">
        <v>10</v>
      </c>
      <c r="C439" s="338" t="s">
        <v>277</v>
      </c>
      <c r="D439" s="338" t="s">
        <v>278</v>
      </c>
      <c r="E439" s="336" t="s">
        <v>279</v>
      </c>
      <c r="F439" s="336"/>
      <c r="G439" s="18"/>
    </row>
    <row r="440" spans="1:7">
      <c r="A440" s="337" t="s">
        <v>275</v>
      </c>
      <c r="B440" s="338" t="s">
        <v>276</v>
      </c>
      <c r="C440" s="338" t="s">
        <v>277</v>
      </c>
      <c r="D440" s="338" t="s">
        <v>278</v>
      </c>
      <c r="E440" s="1" t="s">
        <v>281</v>
      </c>
      <c r="F440" s="1" t="s">
        <v>282</v>
      </c>
      <c r="G440" s="18"/>
    </row>
    <row r="441" spans="1:7">
      <c r="A441" s="4">
        <v>2.13</v>
      </c>
      <c r="B441" s="4" t="s">
        <v>1636</v>
      </c>
      <c r="C441" s="5"/>
      <c r="D441" s="5"/>
      <c r="E441" s="5"/>
      <c r="F441" s="4" t="s">
        <v>1637</v>
      </c>
      <c r="G441" s="18"/>
    </row>
    <row r="442" spans="1:7">
      <c r="A442" s="15" t="s">
        <v>1638</v>
      </c>
      <c r="B442" s="15" t="s">
        <v>1639</v>
      </c>
      <c r="C442" s="3"/>
      <c r="D442" s="3"/>
      <c r="E442" s="3"/>
      <c r="F442" s="2" t="s">
        <v>1640</v>
      </c>
      <c r="G442" s="18">
        <v>0</v>
      </c>
    </row>
    <row r="443" spans="1:7">
      <c r="A443" s="15" t="s">
        <v>1641</v>
      </c>
      <c r="B443" s="15" t="s">
        <v>1642</v>
      </c>
      <c r="C443" s="15" t="s">
        <v>742</v>
      </c>
      <c r="D443" s="15" t="s">
        <v>1643</v>
      </c>
      <c r="E443" s="15" t="s">
        <v>1644</v>
      </c>
      <c r="F443" s="15" t="s">
        <v>1645</v>
      </c>
      <c r="G443" s="18">
        <v>0</v>
      </c>
    </row>
    <row r="444" spans="1:7">
      <c r="A444" s="15" t="s">
        <v>1646</v>
      </c>
      <c r="B444" s="15" t="s">
        <v>1647</v>
      </c>
      <c r="C444" s="15" t="s">
        <v>742</v>
      </c>
      <c r="D444" s="15" t="s">
        <v>1648</v>
      </c>
      <c r="E444" s="15" t="s">
        <v>1649</v>
      </c>
      <c r="F444" s="15" t="s">
        <v>1650</v>
      </c>
      <c r="G444" s="18">
        <v>0</v>
      </c>
    </row>
    <row r="445" spans="1:7">
      <c r="A445" s="15" t="s">
        <v>1651</v>
      </c>
      <c r="B445" s="15" t="s">
        <v>1652</v>
      </c>
      <c r="C445" s="15" t="s">
        <v>742</v>
      </c>
      <c r="D445" s="15" t="s">
        <v>1653</v>
      </c>
      <c r="E445" s="15" t="s">
        <v>1654</v>
      </c>
      <c r="F445" s="15" t="s">
        <v>1655</v>
      </c>
      <c r="G445" s="18">
        <v>0</v>
      </c>
    </row>
    <row r="446" spans="1:7">
      <c r="A446" s="15" t="s">
        <v>1656</v>
      </c>
      <c r="B446" s="15" t="s">
        <v>1657</v>
      </c>
      <c r="C446" s="15" t="s">
        <v>742</v>
      </c>
      <c r="D446" s="15" t="s">
        <v>1658</v>
      </c>
      <c r="E446" s="15" t="s">
        <v>1659</v>
      </c>
      <c r="F446" s="15" t="s">
        <v>1660</v>
      </c>
      <c r="G446" s="18">
        <v>0</v>
      </c>
    </row>
    <row r="447" spans="1:7">
      <c r="A447" s="15" t="s">
        <v>1661</v>
      </c>
      <c r="B447" s="15" t="s">
        <v>1662</v>
      </c>
      <c r="C447" s="15" t="s">
        <v>742</v>
      </c>
      <c r="D447" s="15" t="s">
        <v>406</v>
      </c>
      <c r="E447" s="15" t="s">
        <v>1663</v>
      </c>
      <c r="F447" s="28" t="s">
        <v>1663</v>
      </c>
      <c r="G447" s="18">
        <v>0</v>
      </c>
    </row>
    <row r="448" spans="1:7">
      <c r="A448" s="15" t="s">
        <v>1664</v>
      </c>
      <c r="B448" s="15" t="s">
        <v>1665</v>
      </c>
      <c r="C448" s="15" t="s">
        <v>742</v>
      </c>
      <c r="D448" s="15" t="s">
        <v>406</v>
      </c>
      <c r="E448" s="15" t="s">
        <v>1659</v>
      </c>
      <c r="F448" s="28" t="s">
        <v>1659</v>
      </c>
      <c r="G448" s="18">
        <v>0</v>
      </c>
    </row>
    <row r="449" spans="1:7">
      <c r="A449" s="15" t="s">
        <v>1666</v>
      </c>
      <c r="B449" s="15" t="s">
        <v>1667</v>
      </c>
      <c r="C449" s="15" t="s">
        <v>742</v>
      </c>
      <c r="D449" s="15" t="s">
        <v>1668</v>
      </c>
      <c r="E449" s="15" t="s">
        <v>1669</v>
      </c>
      <c r="F449" s="15" t="s">
        <v>1670</v>
      </c>
      <c r="G449" s="18">
        <v>0</v>
      </c>
    </row>
    <row r="450" spans="1:7">
      <c r="A450" s="15" t="s">
        <v>1671</v>
      </c>
      <c r="B450" s="15" t="s">
        <v>1672</v>
      </c>
      <c r="C450" s="15" t="s">
        <v>742</v>
      </c>
      <c r="D450" s="15" t="s">
        <v>502</v>
      </c>
      <c r="E450" s="15" t="s">
        <v>1669</v>
      </c>
      <c r="F450" s="15" t="s">
        <v>1673</v>
      </c>
      <c r="G450" s="18">
        <v>0</v>
      </c>
    </row>
    <row r="451" spans="1:7">
      <c r="A451" s="15" t="s">
        <v>1674</v>
      </c>
      <c r="B451" s="15" t="s">
        <v>1675</v>
      </c>
      <c r="C451" s="15" t="s">
        <v>742</v>
      </c>
      <c r="D451" s="15" t="s">
        <v>605</v>
      </c>
      <c r="E451" s="15" t="s">
        <v>1669</v>
      </c>
      <c r="F451" s="28" t="s">
        <v>1676</v>
      </c>
      <c r="G451" s="18">
        <v>0</v>
      </c>
    </row>
    <row r="452" spans="1:7">
      <c r="A452" s="7"/>
      <c r="B452" s="7"/>
      <c r="C452" s="7"/>
      <c r="D452" s="7"/>
      <c r="E452" s="7"/>
      <c r="F452" s="7"/>
      <c r="G452" s="18"/>
    </row>
    <row r="453" spans="1:7">
      <c r="A453" s="2" t="s">
        <v>1677</v>
      </c>
      <c r="B453" s="2" t="s">
        <v>1678</v>
      </c>
      <c r="C453" s="3"/>
      <c r="D453" s="3"/>
      <c r="E453" s="3"/>
      <c r="F453" s="2" t="s">
        <v>1679</v>
      </c>
      <c r="G453" s="18">
        <v>0</v>
      </c>
    </row>
    <row r="454" spans="1:7">
      <c r="A454" s="15" t="s">
        <v>1680</v>
      </c>
      <c r="B454" s="15" t="s">
        <v>1681</v>
      </c>
      <c r="C454" s="15" t="s">
        <v>17</v>
      </c>
      <c r="D454" s="15" t="s">
        <v>1682</v>
      </c>
      <c r="E454" s="15" t="s">
        <v>1683</v>
      </c>
      <c r="F454" s="15" t="s">
        <v>1679</v>
      </c>
      <c r="G454" s="18">
        <v>0</v>
      </c>
    </row>
    <row r="455" spans="1:7">
      <c r="A455" s="7"/>
      <c r="B455" s="7"/>
      <c r="C455" s="7"/>
      <c r="D455" s="7"/>
      <c r="E455" s="7"/>
      <c r="F455" s="7"/>
      <c r="G455" s="18"/>
    </row>
    <row r="456" spans="1:7">
      <c r="A456" s="24" t="s">
        <v>1684</v>
      </c>
      <c r="B456" s="24" t="s">
        <v>1685</v>
      </c>
      <c r="C456" s="7"/>
      <c r="D456" s="7"/>
      <c r="E456" s="7"/>
      <c r="F456" s="24" t="s">
        <v>1686</v>
      </c>
      <c r="G456" s="18"/>
    </row>
    <row r="457" spans="1:7">
      <c r="A457" s="12" t="s">
        <v>1687</v>
      </c>
      <c r="B457" s="12" t="s">
        <v>1688</v>
      </c>
      <c r="C457" s="12" t="s">
        <v>742</v>
      </c>
      <c r="D457" s="12" t="s">
        <v>406</v>
      </c>
      <c r="E457" s="12" t="s">
        <v>1689</v>
      </c>
      <c r="F457" s="12" t="s">
        <v>1689</v>
      </c>
      <c r="G457" s="18">
        <v>100</v>
      </c>
    </row>
    <row r="458" spans="1:7">
      <c r="A458" s="12" t="s">
        <v>603</v>
      </c>
      <c r="B458" s="12" t="s">
        <v>1690</v>
      </c>
      <c r="C458" s="12" t="s">
        <v>742</v>
      </c>
      <c r="D458" s="12" t="s">
        <v>406</v>
      </c>
      <c r="E458" s="12" t="s">
        <v>606</v>
      </c>
      <c r="F458" s="12" t="s">
        <v>606</v>
      </c>
      <c r="G458" s="18">
        <v>100</v>
      </c>
    </row>
    <row r="459" spans="1:7">
      <c r="A459" s="15" t="s">
        <v>1691</v>
      </c>
      <c r="B459" s="15" t="s">
        <v>1692</v>
      </c>
      <c r="C459" s="3"/>
      <c r="D459" s="3"/>
      <c r="E459" s="3"/>
      <c r="F459" s="3"/>
      <c r="G459" s="18">
        <v>0</v>
      </c>
    </row>
    <row r="460" spans="1:7">
      <c r="A460" s="15" t="s">
        <v>1693</v>
      </c>
      <c r="B460" s="15" t="s">
        <v>1694</v>
      </c>
      <c r="C460" s="15" t="s">
        <v>742</v>
      </c>
      <c r="D460" s="15" t="s">
        <v>406</v>
      </c>
      <c r="E460" s="15" t="s">
        <v>1695</v>
      </c>
      <c r="F460" s="15" t="s">
        <v>1695</v>
      </c>
      <c r="G460" s="18">
        <v>0</v>
      </c>
    </row>
    <row r="461" spans="1:7">
      <c r="A461" s="15" t="s">
        <v>616</v>
      </c>
      <c r="B461" s="15" t="s">
        <v>1696</v>
      </c>
      <c r="C461" s="15" t="s">
        <v>742</v>
      </c>
      <c r="D461" s="15" t="s">
        <v>406</v>
      </c>
      <c r="E461" s="15" t="s">
        <v>618</v>
      </c>
      <c r="F461" s="15" t="s">
        <v>618</v>
      </c>
      <c r="G461" s="18">
        <v>0</v>
      </c>
    </row>
    <row r="462" spans="1:7">
      <c r="A462" s="7"/>
      <c r="B462" s="7"/>
      <c r="C462" s="7"/>
      <c r="D462" s="7"/>
      <c r="E462" s="7"/>
      <c r="F462" s="7"/>
      <c r="G462" s="18"/>
    </row>
    <row r="463" spans="1:7">
      <c r="A463" s="21"/>
      <c r="B463" s="22" t="s">
        <v>1697</v>
      </c>
      <c r="C463" s="21"/>
      <c r="D463" s="21"/>
      <c r="E463" s="21"/>
      <c r="F463" s="22" t="s">
        <v>1698</v>
      </c>
      <c r="G463" s="18"/>
    </row>
    <row r="464" spans="1:7">
      <c r="A464" s="7"/>
      <c r="B464" s="7"/>
      <c r="C464" s="7"/>
      <c r="D464" s="7"/>
      <c r="E464" s="7"/>
      <c r="F464" s="7"/>
      <c r="G464" s="18"/>
    </row>
    <row r="465" spans="1:7">
      <c r="A465" s="2">
        <v>3</v>
      </c>
      <c r="B465" s="2" t="s">
        <v>1699</v>
      </c>
      <c r="C465" s="3"/>
      <c r="D465" s="3"/>
      <c r="E465" s="3"/>
      <c r="F465" s="3"/>
      <c r="G465" s="18"/>
    </row>
    <row r="466" spans="1:7">
      <c r="A466" s="4">
        <v>3.1</v>
      </c>
      <c r="B466" s="4" t="s">
        <v>1700</v>
      </c>
      <c r="C466" s="5"/>
      <c r="D466" s="5"/>
      <c r="E466" s="5"/>
      <c r="F466" s="4" t="s">
        <v>1701</v>
      </c>
      <c r="G466" s="18"/>
    </row>
    <row r="467" spans="1:7">
      <c r="A467" s="2" t="s">
        <v>1702</v>
      </c>
      <c r="B467" s="2" t="s">
        <v>1703</v>
      </c>
      <c r="C467" s="3"/>
      <c r="D467" s="3"/>
      <c r="E467" s="3"/>
      <c r="F467" s="2" t="s">
        <v>1704</v>
      </c>
      <c r="G467" s="18">
        <v>0</v>
      </c>
    </row>
    <row r="468" spans="1:7">
      <c r="A468" s="15" t="s">
        <v>1705</v>
      </c>
      <c r="B468" s="15" t="s">
        <v>1706</v>
      </c>
      <c r="C468" s="15" t="s">
        <v>17</v>
      </c>
      <c r="D468" s="15" t="s">
        <v>1707</v>
      </c>
      <c r="E468" s="15" t="s">
        <v>1708</v>
      </c>
      <c r="F468" s="15" t="s">
        <v>1704</v>
      </c>
      <c r="G468" s="18">
        <v>0</v>
      </c>
    </row>
    <row r="469" spans="1:7">
      <c r="A469" s="3"/>
      <c r="B469" s="3"/>
      <c r="C469" s="3"/>
      <c r="D469" s="3"/>
      <c r="E469" s="3"/>
      <c r="F469" s="3"/>
      <c r="G469" s="18">
        <v>0</v>
      </c>
    </row>
    <row r="470" spans="1:7">
      <c r="A470" s="2" t="s">
        <v>1709</v>
      </c>
      <c r="B470" s="2" t="s">
        <v>1710</v>
      </c>
      <c r="C470" s="3"/>
      <c r="D470" s="3"/>
      <c r="E470" s="3"/>
      <c r="F470" s="2" t="s">
        <v>1711</v>
      </c>
      <c r="G470" s="18">
        <v>0</v>
      </c>
    </row>
    <row r="471" spans="1:7">
      <c r="A471" s="15" t="s">
        <v>1712</v>
      </c>
      <c r="B471" s="15" t="s">
        <v>1713</v>
      </c>
      <c r="C471" s="15" t="s">
        <v>187</v>
      </c>
      <c r="D471" s="15" t="s">
        <v>406</v>
      </c>
      <c r="E471" s="15" t="s">
        <v>1714</v>
      </c>
      <c r="F471" s="15" t="s">
        <v>1714</v>
      </c>
      <c r="G471" s="18">
        <v>0</v>
      </c>
    </row>
    <row r="472" spans="1:7">
      <c r="A472" s="15" t="s">
        <v>1715</v>
      </c>
      <c r="B472" s="15" t="s">
        <v>1716</v>
      </c>
      <c r="C472" s="15" t="s">
        <v>742</v>
      </c>
      <c r="D472" s="15" t="s">
        <v>487</v>
      </c>
      <c r="E472" s="15" t="s">
        <v>1717</v>
      </c>
      <c r="F472" s="15" t="s">
        <v>1718</v>
      </c>
      <c r="G472" s="18">
        <v>0</v>
      </c>
    </row>
    <row r="473" spans="1:7">
      <c r="A473" s="15" t="s">
        <v>1719</v>
      </c>
      <c r="B473" s="15" t="s">
        <v>1720</v>
      </c>
      <c r="C473" s="15" t="s">
        <v>742</v>
      </c>
      <c r="D473" s="15" t="s">
        <v>487</v>
      </c>
      <c r="E473" s="15" t="s">
        <v>1721</v>
      </c>
      <c r="F473" s="15" t="s">
        <v>1722</v>
      </c>
      <c r="G473" s="18">
        <v>0</v>
      </c>
    </row>
    <row r="474" spans="1:7">
      <c r="A474" s="15" t="s">
        <v>1723</v>
      </c>
      <c r="B474" s="15" t="s">
        <v>1724</v>
      </c>
      <c r="C474" s="16" t="s">
        <v>25</v>
      </c>
      <c r="D474" s="15" t="s">
        <v>1725</v>
      </c>
      <c r="E474" s="15" t="s">
        <v>1726</v>
      </c>
      <c r="F474" s="15" t="s">
        <v>1727</v>
      </c>
      <c r="G474" s="18">
        <v>0</v>
      </c>
    </row>
    <row r="475" spans="1:7">
      <c r="A475" s="15" t="s">
        <v>1728</v>
      </c>
      <c r="B475" s="15" t="s">
        <v>1729</v>
      </c>
      <c r="C475" s="16" t="s">
        <v>25</v>
      </c>
      <c r="D475" s="15" t="s">
        <v>1648</v>
      </c>
      <c r="E475" s="15" t="s">
        <v>1730</v>
      </c>
      <c r="F475" s="15" t="s">
        <v>1731</v>
      </c>
      <c r="G475" s="18">
        <v>0</v>
      </c>
    </row>
    <row r="476" spans="1:7">
      <c r="A476" s="3"/>
      <c r="B476" s="3"/>
      <c r="C476" s="3"/>
      <c r="D476" s="3"/>
      <c r="E476" s="3"/>
      <c r="F476" s="3"/>
      <c r="G476" s="18">
        <v>0</v>
      </c>
    </row>
    <row r="477" spans="1:7">
      <c r="A477" s="3"/>
      <c r="B477" s="3"/>
      <c r="C477" s="3"/>
      <c r="D477" s="3"/>
      <c r="E477" s="3"/>
      <c r="F477" s="3"/>
      <c r="G477" s="18">
        <v>0</v>
      </c>
    </row>
    <row r="478" spans="1:7">
      <c r="A478" s="23" t="s">
        <v>1732</v>
      </c>
      <c r="B478" s="23" t="s">
        <v>1733</v>
      </c>
      <c r="C478" s="9"/>
      <c r="D478" s="9"/>
      <c r="E478" s="9"/>
      <c r="F478" s="23" t="s">
        <v>1734</v>
      </c>
      <c r="G478" s="18">
        <v>100</v>
      </c>
    </row>
    <row r="479" spans="1:7">
      <c r="A479" s="6" t="s">
        <v>1735</v>
      </c>
      <c r="B479" s="6" t="s">
        <v>1736</v>
      </c>
      <c r="C479" s="6" t="s">
        <v>17</v>
      </c>
      <c r="D479" s="6" t="s">
        <v>594</v>
      </c>
      <c r="E479" s="6" t="s">
        <v>1737</v>
      </c>
      <c r="F479" s="6" t="s">
        <v>1734</v>
      </c>
      <c r="G479" s="18">
        <v>100</v>
      </c>
    </row>
    <row r="480" spans="1:7">
      <c r="A480" s="3"/>
      <c r="B480" s="3"/>
      <c r="C480" s="3"/>
      <c r="D480" s="3"/>
      <c r="E480" s="3"/>
      <c r="F480" s="3"/>
      <c r="G480" s="18"/>
    </row>
    <row r="481" spans="1:7">
      <c r="A481" s="38"/>
      <c r="B481" s="39" t="s">
        <v>1738</v>
      </c>
      <c r="C481" s="38"/>
      <c r="D481" s="38"/>
      <c r="E481" s="38"/>
      <c r="F481" s="39" t="s">
        <v>1701</v>
      </c>
      <c r="G481" s="18" t="s">
        <v>1739</v>
      </c>
    </row>
    <row r="482" spans="1:7">
      <c r="A482" s="7"/>
      <c r="B482" s="7"/>
      <c r="C482" s="7"/>
      <c r="D482" s="7"/>
      <c r="E482" s="7"/>
      <c r="F482" s="7"/>
      <c r="G482" s="18"/>
    </row>
    <row r="483" spans="1:7">
      <c r="A483" s="2">
        <v>4</v>
      </c>
      <c r="B483" s="2" t="s">
        <v>1740</v>
      </c>
      <c r="C483" s="3"/>
      <c r="D483" s="3"/>
      <c r="E483" s="3"/>
      <c r="F483" s="3"/>
      <c r="G483" s="18"/>
    </row>
    <row r="484" spans="1:7">
      <c r="A484" s="4">
        <v>4.0999999999999996</v>
      </c>
      <c r="B484" s="4" t="s">
        <v>1741</v>
      </c>
      <c r="C484" s="5"/>
      <c r="D484" s="5"/>
      <c r="E484" s="5"/>
      <c r="F484" s="4" t="s">
        <v>1742</v>
      </c>
      <c r="G484" s="18"/>
    </row>
    <row r="485" spans="1:7">
      <c r="A485" s="23" t="s">
        <v>1743</v>
      </c>
      <c r="B485" s="23" t="s">
        <v>1744</v>
      </c>
      <c r="C485" s="9"/>
      <c r="D485" s="9"/>
      <c r="E485" s="9"/>
      <c r="F485" s="23" t="s">
        <v>1745</v>
      </c>
      <c r="G485" s="18">
        <v>100</v>
      </c>
    </row>
    <row r="486" spans="1:7">
      <c r="A486" s="6" t="s">
        <v>320</v>
      </c>
      <c r="B486" s="6" t="s">
        <v>1746</v>
      </c>
      <c r="C486" s="6" t="s">
        <v>135</v>
      </c>
      <c r="D486" s="6" t="s">
        <v>1747</v>
      </c>
      <c r="E486" s="6" t="s">
        <v>323</v>
      </c>
      <c r="F486" s="6" t="s">
        <v>1748</v>
      </c>
      <c r="G486" s="18">
        <v>100</v>
      </c>
    </row>
    <row r="487" spans="1:7">
      <c r="A487" s="6" t="s">
        <v>325</v>
      </c>
      <c r="B487" s="6" t="s">
        <v>1749</v>
      </c>
      <c r="C487" s="6" t="s">
        <v>17</v>
      </c>
      <c r="D487" s="6" t="s">
        <v>1750</v>
      </c>
      <c r="E487" s="6" t="s">
        <v>328</v>
      </c>
      <c r="F487" s="6" t="s">
        <v>1751</v>
      </c>
      <c r="G487" s="18">
        <v>100</v>
      </c>
    </row>
    <row r="488" spans="1:7">
      <c r="A488" s="6" t="s">
        <v>330</v>
      </c>
      <c r="B488" s="6" t="s">
        <v>1465</v>
      </c>
      <c r="C488" s="6" t="s">
        <v>17</v>
      </c>
      <c r="D488" s="6" t="s">
        <v>1750</v>
      </c>
      <c r="E488" s="6" t="s">
        <v>1752</v>
      </c>
      <c r="F488" s="6" t="s">
        <v>1753</v>
      </c>
      <c r="G488" s="18">
        <v>100</v>
      </c>
    </row>
    <row r="489" spans="1:7">
      <c r="A489" s="6" t="s">
        <v>1754</v>
      </c>
      <c r="B489" s="6" t="s">
        <v>1755</v>
      </c>
      <c r="C489" s="6" t="s">
        <v>17</v>
      </c>
      <c r="D489" s="6" t="s">
        <v>1750</v>
      </c>
      <c r="E489" s="6" t="s">
        <v>1756</v>
      </c>
      <c r="F489" s="6" t="s">
        <v>1757</v>
      </c>
      <c r="G489" s="18">
        <v>100</v>
      </c>
    </row>
    <row r="490" spans="1:7">
      <c r="A490" s="6" t="s">
        <v>335</v>
      </c>
      <c r="B490" s="6" t="s">
        <v>1758</v>
      </c>
      <c r="C490" s="6" t="s">
        <v>135</v>
      </c>
      <c r="D490" s="6" t="s">
        <v>1759</v>
      </c>
      <c r="E490" s="6" t="s">
        <v>337</v>
      </c>
      <c r="F490" s="6" t="s">
        <v>1760</v>
      </c>
      <c r="G490" s="18">
        <v>100</v>
      </c>
    </row>
    <row r="491" spans="1:7">
      <c r="A491" s="9"/>
      <c r="B491" s="9"/>
      <c r="C491" s="9"/>
      <c r="D491" s="9"/>
      <c r="E491" s="9"/>
      <c r="F491" s="9"/>
      <c r="G491" s="18">
        <v>100</v>
      </c>
    </row>
    <row r="492" spans="1:7">
      <c r="A492" s="23" t="s">
        <v>1761</v>
      </c>
      <c r="B492" s="23" t="s">
        <v>1762</v>
      </c>
      <c r="C492" s="9"/>
      <c r="D492" s="9"/>
      <c r="E492" s="9"/>
      <c r="F492" s="23" t="s">
        <v>1763</v>
      </c>
      <c r="G492" s="18">
        <v>100</v>
      </c>
    </row>
    <row r="493" spans="1:7">
      <c r="A493" s="6" t="s">
        <v>1764</v>
      </c>
      <c r="B493" s="6" t="s">
        <v>1765</v>
      </c>
      <c r="C493" s="8" t="s">
        <v>25</v>
      </c>
      <c r="D493" s="6" t="s">
        <v>546</v>
      </c>
      <c r="E493" s="6" t="s">
        <v>1766</v>
      </c>
      <c r="F493" s="6" t="s">
        <v>1763</v>
      </c>
      <c r="G493" s="18">
        <v>100</v>
      </c>
    </row>
    <row r="494" spans="1:7">
      <c r="A494" s="9"/>
      <c r="B494" s="9"/>
      <c r="C494" s="9"/>
      <c r="D494" s="9"/>
      <c r="E494" s="9"/>
      <c r="F494" s="9"/>
      <c r="G494" s="18">
        <v>100</v>
      </c>
    </row>
    <row r="495" spans="1:7">
      <c r="A495" s="23" t="s">
        <v>1767</v>
      </c>
      <c r="B495" s="23" t="s">
        <v>653</v>
      </c>
      <c r="C495" s="9"/>
      <c r="D495" s="9"/>
      <c r="E495" s="9"/>
      <c r="F495" s="23" t="s">
        <v>1768</v>
      </c>
      <c r="G495" s="18">
        <v>100</v>
      </c>
    </row>
    <row r="496" spans="1:7">
      <c r="A496" s="6" t="s">
        <v>366</v>
      </c>
      <c r="B496" s="6" t="s">
        <v>1769</v>
      </c>
      <c r="C496" s="6" t="s">
        <v>17</v>
      </c>
      <c r="D496" s="6" t="s">
        <v>1770</v>
      </c>
      <c r="E496" s="6" t="s">
        <v>1771</v>
      </c>
      <c r="F496" s="6" t="s">
        <v>1768</v>
      </c>
      <c r="G496" s="18">
        <v>100</v>
      </c>
    </row>
    <row r="497" spans="1:7">
      <c r="A497" s="9"/>
      <c r="B497" s="9"/>
      <c r="C497" s="9"/>
      <c r="D497" s="9"/>
      <c r="E497" s="9"/>
      <c r="F497" s="9"/>
      <c r="G497" s="18">
        <v>100</v>
      </c>
    </row>
    <row r="498" spans="1:7">
      <c r="A498" s="23" t="s">
        <v>1772</v>
      </c>
      <c r="B498" s="23" t="s">
        <v>658</v>
      </c>
      <c r="C498" s="9"/>
      <c r="D498" s="9"/>
      <c r="E498" s="9"/>
      <c r="F498" s="23" t="s">
        <v>1773</v>
      </c>
      <c r="G498" s="18">
        <v>100</v>
      </c>
    </row>
    <row r="499" spans="1:7">
      <c r="A499" s="6" t="s">
        <v>355</v>
      </c>
      <c r="B499" s="6" t="s">
        <v>660</v>
      </c>
      <c r="C499" s="6" t="s">
        <v>207</v>
      </c>
      <c r="D499" s="6" t="s">
        <v>1774</v>
      </c>
      <c r="E499" s="6" t="s">
        <v>1775</v>
      </c>
      <c r="F499" s="6" t="s">
        <v>1776</v>
      </c>
      <c r="G499" s="18">
        <v>100</v>
      </c>
    </row>
    <row r="500" spans="1:7">
      <c r="A500" s="6" t="s">
        <v>361</v>
      </c>
      <c r="B500" s="6" t="s">
        <v>1777</v>
      </c>
      <c r="C500" s="6" t="s">
        <v>207</v>
      </c>
      <c r="D500" s="6" t="s">
        <v>914</v>
      </c>
      <c r="E500" s="6" t="s">
        <v>1778</v>
      </c>
      <c r="F500" s="6" t="s">
        <v>1779</v>
      </c>
      <c r="G500" s="18">
        <v>100</v>
      </c>
    </row>
    <row r="501" spans="1:7">
      <c r="A501" s="9"/>
      <c r="B501" s="9"/>
      <c r="C501" s="9"/>
      <c r="D501" s="9"/>
      <c r="E501" s="9"/>
      <c r="F501" s="9"/>
      <c r="G501" s="18">
        <v>100</v>
      </c>
    </row>
    <row r="502" spans="1:7">
      <c r="A502" s="23" t="s">
        <v>1780</v>
      </c>
      <c r="B502" s="23" t="s">
        <v>668</v>
      </c>
      <c r="C502" s="9"/>
      <c r="D502" s="9"/>
      <c r="E502" s="9"/>
      <c r="F502" s="23" t="s">
        <v>1781</v>
      </c>
      <c r="G502" s="18">
        <v>100</v>
      </c>
    </row>
    <row r="503" spans="1:7">
      <c r="A503" s="6" t="s">
        <v>1782</v>
      </c>
      <c r="B503" s="6" t="s">
        <v>1783</v>
      </c>
      <c r="C503" s="6" t="s">
        <v>135</v>
      </c>
      <c r="D503" s="6" t="s">
        <v>1784</v>
      </c>
      <c r="E503" s="6" t="s">
        <v>1785</v>
      </c>
      <c r="F503" s="6" t="s">
        <v>1786</v>
      </c>
      <c r="G503" s="18">
        <v>100</v>
      </c>
    </row>
    <row r="504" spans="1:7">
      <c r="A504" s="6" t="s">
        <v>1787</v>
      </c>
      <c r="B504" s="6" t="s">
        <v>1788</v>
      </c>
      <c r="C504" s="6" t="s">
        <v>135</v>
      </c>
      <c r="D504" s="6" t="s">
        <v>1789</v>
      </c>
      <c r="E504" s="6" t="s">
        <v>1790</v>
      </c>
      <c r="F504" s="6" t="s">
        <v>1791</v>
      </c>
      <c r="G504" s="18">
        <v>100</v>
      </c>
    </row>
    <row r="505" spans="1:7">
      <c r="A505" s="9"/>
      <c r="B505" s="9"/>
      <c r="C505" s="9"/>
      <c r="D505" s="9"/>
      <c r="E505" s="9"/>
      <c r="F505" s="9"/>
      <c r="G505" s="18">
        <v>100</v>
      </c>
    </row>
    <row r="506" spans="1:7">
      <c r="A506" s="23" t="s">
        <v>1792</v>
      </c>
      <c r="B506" s="23" t="s">
        <v>1793</v>
      </c>
      <c r="C506" s="9"/>
      <c r="D506" s="9"/>
      <c r="E506" s="9"/>
      <c r="F506" s="23" t="s">
        <v>1794</v>
      </c>
      <c r="G506" s="18">
        <v>100</v>
      </c>
    </row>
    <row r="507" spans="1:7">
      <c r="A507" s="6" t="s">
        <v>1795</v>
      </c>
      <c r="B507" s="6" t="s">
        <v>1796</v>
      </c>
      <c r="C507" s="6" t="s">
        <v>135</v>
      </c>
      <c r="D507" s="6" t="s">
        <v>1797</v>
      </c>
      <c r="E507" s="6" t="s">
        <v>1798</v>
      </c>
      <c r="F507" s="6" t="s">
        <v>1794</v>
      </c>
      <c r="G507" s="18">
        <v>100</v>
      </c>
    </row>
    <row r="508" spans="1:7">
      <c r="A508" s="9"/>
      <c r="B508" s="9"/>
      <c r="C508" s="9"/>
      <c r="D508" s="9"/>
      <c r="E508" s="9"/>
      <c r="F508" s="9"/>
      <c r="G508" s="18">
        <v>100</v>
      </c>
    </row>
    <row r="509" spans="1:7">
      <c r="A509" s="23" t="s">
        <v>1799</v>
      </c>
      <c r="B509" s="23" t="s">
        <v>1800</v>
      </c>
      <c r="C509" s="9"/>
      <c r="D509" s="9"/>
      <c r="E509" s="9"/>
      <c r="F509" s="23" t="s">
        <v>1801</v>
      </c>
      <c r="G509" s="18">
        <v>100</v>
      </c>
    </row>
    <row r="510" spans="1:7">
      <c r="A510" s="6" t="s">
        <v>1802</v>
      </c>
      <c r="B510" s="6" t="s">
        <v>1803</v>
      </c>
      <c r="C510" s="6" t="s">
        <v>17</v>
      </c>
      <c r="D510" s="6" t="s">
        <v>1804</v>
      </c>
      <c r="E510" s="6" t="s">
        <v>1805</v>
      </c>
      <c r="F510" s="6" t="s">
        <v>1801</v>
      </c>
      <c r="G510" s="18">
        <v>100</v>
      </c>
    </row>
    <row r="511" spans="1:7">
      <c r="A511" s="9"/>
      <c r="B511" s="9"/>
      <c r="C511" s="9"/>
      <c r="D511" s="9"/>
      <c r="E511" s="9"/>
      <c r="F511" s="9"/>
      <c r="G511" s="18"/>
    </row>
    <row r="512" spans="1:7">
      <c r="A512" s="337" t="s">
        <v>275</v>
      </c>
      <c r="B512" s="338" t="s">
        <v>276</v>
      </c>
      <c r="C512" s="338" t="s">
        <v>277</v>
      </c>
      <c r="D512" s="338" t="s">
        <v>278</v>
      </c>
      <c r="E512" s="336" t="s">
        <v>279</v>
      </c>
      <c r="F512" s="336"/>
      <c r="G512" s="18"/>
    </row>
    <row r="513" spans="1:7">
      <c r="A513" s="337" t="s">
        <v>275</v>
      </c>
      <c r="B513" s="338" t="s">
        <v>276</v>
      </c>
      <c r="C513" s="338" t="s">
        <v>277</v>
      </c>
      <c r="D513" s="338" t="s">
        <v>278</v>
      </c>
      <c r="E513" s="1" t="s">
        <v>281</v>
      </c>
      <c r="F513" s="1" t="s">
        <v>282</v>
      </c>
      <c r="G513" s="18"/>
    </row>
    <row r="514" spans="1:7">
      <c r="A514" s="4">
        <v>4.2</v>
      </c>
      <c r="B514" s="4" t="s">
        <v>650</v>
      </c>
      <c r="C514" s="5"/>
      <c r="D514" s="5"/>
      <c r="E514" s="5"/>
      <c r="F514" s="4" t="s">
        <v>1806</v>
      </c>
      <c r="G514" s="18"/>
    </row>
    <row r="515" spans="1:7">
      <c r="A515" s="23" t="s">
        <v>667</v>
      </c>
      <c r="B515" s="23" t="s">
        <v>668</v>
      </c>
      <c r="C515" s="9"/>
      <c r="D515" s="9"/>
      <c r="E515" s="9"/>
      <c r="F515" s="23" t="s">
        <v>1807</v>
      </c>
      <c r="G515" s="18">
        <v>100</v>
      </c>
    </row>
    <row r="516" spans="1:7">
      <c r="A516" s="6" t="s">
        <v>1808</v>
      </c>
      <c r="B516" s="6" t="s">
        <v>1809</v>
      </c>
      <c r="C516" s="6" t="s">
        <v>135</v>
      </c>
      <c r="D516" s="6" t="s">
        <v>821</v>
      </c>
      <c r="E516" s="6" t="s">
        <v>1810</v>
      </c>
      <c r="F516" s="6" t="s">
        <v>1807</v>
      </c>
      <c r="G516" s="18">
        <v>100</v>
      </c>
    </row>
    <row r="517" spans="1:7">
      <c r="A517" s="9"/>
      <c r="B517" s="9"/>
      <c r="C517" s="9"/>
      <c r="D517" s="9"/>
      <c r="E517" s="9"/>
      <c r="F517" s="9"/>
      <c r="G517" s="18">
        <v>100</v>
      </c>
    </row>
    <row r="518" spans="1:7">
      <c r="A518" s="23" t="s">
        <v>1811</v>
      </c>
      <c r="B518" s="23" t="s">
        <v>1812</v>
      </c>
      <c r="C518" s="9"/>
      <c r="D518" s="9"/>
      <c r="E518" s="9"/>
      <c r="F518" s="23" t="s">
        <v>1813</v>
      </c>
      <c r="G518" s="18">
        <v>100</v>
      </c>
    </row>
    <row r="519" spans="1:7">
      <c r="A519" s="6" t="s">
        <v>1814</v>
      </c>
      <c r="B519" s="6" t="s">
        <v>1815</v>
      </c>
      <c r="C519" s="6" t="s">
        <v>207</v>
      </c>
      <c r="D519" s="6" t="s">
        <v>1816</v>
      </c>
      <c r="E519" s="6" t="s">
        <v>1097</v>
      </c>
      <c r="F519" s="6" t="s">
        <v>1817</v>
      </c>
      <c r="G519" s="18">
        <v>100</v>
      </c>
    </row>
    <row r="520" spans="1:7">
      <c r="A520" s="6" t="s">
        <v>1818</v>
      </c>
      <c r="B520" s="6" t="s">
        <v>1819</v>
      </c>
      <c r="C520" s="6" t="s">
        <v>207</v>
      </c>
      <c r="D520" s="6">
        <v>1631</v>
      </c>
      <c r="E520" s="6" t="s">
        <v>1820</v>
      </c>
      <c r="F520" s="6" t="s">
        <v>1821</v>
      </c>
      <c r="G520" s="18">
        <v>100</v>
      </c>
    </row>
    <row r="521" spans="1:7">
      <c r="A521" s="7"/>
      <c r="B521" s="7"/>
      <c r="C521" s="7"/>
      <c r="D521" s="7"/>
      <c r="E521" s="7"/>
      <c r="F521" s="7"/>
      <c r="G521" s="18"/>
    </row>
    <row r="522" spans="1:7">
      <c r="A522" s="4">
        <v>4.3</v>
      </c>
      <c r="B522" s="4" t="s">
        <v>69</v>
      </c>
      <c r="C522" s="5"/>
      <c r="D522" s="5"/>
      <c r="E522" s="5"/>
      <c r="F522" s="4" t="s">
        <v>1822</v>
      </c>
      <c r="G522" s="18"/>
    </row>
    <row r="523" spans="1:7">
      <c r="A523" s="23" t="s">
        <v>1823</v>
      </c>
      <c r="B523" s="23" t="s">
        <v>1824</v>
      </c>
      <c r="C523" s="9"/>
      <c r="D523" s="9"/>
      <c r="E523" s="9"/>
      <c r="F523" s="23" t="s">
        <v>1825</v>
      </c>
      <c r="G523" s="18">
        <v>100</v>
      </c>
    </row>
    <row r="524" spans="1:7">
      <c r="A524" s="6" t="s">
        <v>1826</v>
      </c>
      <c r="B524" s="6" t="s">
        <v>1827</v>
      </c>
      <c r="C524" s="6" t="s">
        <v>207</v>
      </c>
      <c r="D524" s="6" t="s">
        <v>1828</v>
      </c>
      <c r="E524" s="6" t="s">
        <v>1829</v>
      </c>
      <c r="F524" s="6" t="s">
        <v>1830</v>
      </c>
      <c r="G524" s="18">
        <v>100</v>
      </c>
    </row>
    <row r="525" spans="1:7">
      <c r="A525" s="6" t="s">
        <v>1831</v>
      </c>
      <c r="B525" s="6" t="s">
        <v>1819</v>
      </c>
      <c r="C525" s="6" t="s">
        <v>207</v>
      </c>
      <c r="D525" s="6" t="s">
        <v>1828</v>
      </c>
      <c r="E525" s="6" t="s">
        <v>1820</v>
      </c>
      <c r="F525" s="6" t="s">
        <v>1832</v>
      </c>
      <c r="G525" s="18">
        <v>100</v>
      </c>
    </row>
    <row r="526" spans="1:7">
      <c r="A526" s="9"/>
      <c r="B526" s="9"/>
      <c r="C526" s="9"/>
      <c r="D526" s="9"/>
      <c r="E526" s="9"/>
      <c r="F526" s="9"/>
      <c r="G526" s="18">
        <v>100</v>
      </c>
    </row>
    <row r="527" spans="1:7">
      <c r="A527" s="30" t="s">
        <v>72</v>
      </c>
      <c r="B527" s="30" t="s">
        <v>69</v>
      </c>
      <c r="C527" s="17"/>
      <c r="D527" s="17"/>
      <c r="E527" s="17"/>
      <c r="F527" s="30" t="s">
        <v>1833</v>
      </c>
      <c r="G527" s="18">
        <v>100</v>
      </c>
    </row>
    <row r="528" spans="1:7">
      <c r="A528" s="12" t="s">
        <v>1834</v>
      </c>
      <c r="B528" s="12" t="s">
        <v>1835</v>
      </c>
      <c r="C528" s="12" t="s">
        <v>17</v>
      </c>
      <c r="D528" s="12" t="s">
        <v>1836</v>
      </c>
      <c r="E528" s="12" t="s">
        <v>1837</v>
      </c>
      <c r="F528" s="12" t="s">
        <v>1833</v>
      </c>
      <c r="G528" s="18">
        <v>0</v>
      </c>
    </row>
    <row r="529" spans="1:7">
      <c r="A529" s="9"/>
      <c r="B529" s="9"/>
      <c r="C529" s="9"/>
      <c r="D529" s="9"/>
      <c r="E529" s="9"/>
      <c r="F529" s="9"/>
      <c r="G529" s="18">
        <v>100</v>
      </c>
    </row>
    <row r="530" spans="1:7">
      <c r="A530" s="23" t="s">
        <v>909</v>
      </c>
      <c r="B530" s="23" t="s">
        <v>910</v>
      </c>
      <c r="C530" s="9"/>
      <c r="D530" s="9"/>
      <c r="E530" s="9"/>
      <c r="F530" s="23" t="s">
        <v>1838</v>
      </c>
      <c r="G530" s="18">
        <v>100</v>
      </c>
    </row>
    <row r="531" spans="1:7">
      <c r="A531" s="6" t="s">
        <v>912</v>
      </c>
      <c r="B531" s="6" t="s">
        <v>1839</v>
      </c>
      <c r="C531" s="8" t="s">
        <v>25</v>
      </c>
      <c r="D531" s="6" t="s">
        <v>1840</v>
      </c>
      <c r="E531" s="6" t="s">
        <v>1841</v>
      </c>
      <c r="F531" s="6" t="s">
        <v>1838</v>
      </c>
      <c r="G531" s="18">
        <v>100</v>
      </c>
    </row>
    <row r="532" spans="1:7">
      <c r="A532" s="9"/>
      <c r="B532" s="9"/>
      <c r="C532" s="9"/>
      <c r="D532" s="9"/>
      <c r="E532" s="9"/>
      <c r="F532" s="9"/>
      <c r="G532" s="18"/>
    </row>
    <row r="533" spans="1:7">
      <c r="A533" s="4">
        <v>4.4000000000000004</v>
      </c>
      <c r="B533" s="4" t="s">
        <v>1842</v>
      </c>
      <c r="C533" s="5"/>
      <c r="D533" s="5"/>
      <c r="E533" s="5"/>
      <c r="F533" s="4" t="s">
        <v>1843</v>
      </c>
      <c r="G533" s="18"/>
    </row>
    <row r="534" spans="1:7">
      <c r="A534" s="30" t="s">
        <v>86</v>
      </c>
      <c r="B534" s="30" t="s">
        <v>1042</v>
      </c>
      <c r="C534" s="17"/>
      <c r="D534" s="17"/>
      <c r="E534" s="17"/>
      <c r="F534" s="30" t="s">
        <v>1844</v>
      </c>
      <c r="G534" s="18">
        <v>100</v>
      </c>
    </row>
    <row r="535" spans="1:7">
      <c r="A535" s="12" t="s">
        <v>1845</v>
      </c>
      <c r="B535" s="12" t="s">
        <v>1846</v>
      </c>
      <c r="C535" s="13" t="s">
        <v>25</v>
      </c>
      <c r="D535" s="12" t="s">
        <v>1847</v>
      </c>
      <c r="E535" s="12" t="s">
        <v>1848</v>
      </c>
      <c r="F535" s="12" t="s">
        <v>1849</v>
      </c>
      <c r="G535" s="18">
        <v>0</v>
      </c>
    </row>
    <row r="536" spans="1:7">
      <c r="A536" s="12" t="s">
        <v>220</v>
      </c>
      <c r="B536" s="12" t="s">
        <v>1850</v>
      </c>
      <c r="C536" s="13" t="s">
        <v>25</v>
      </c>
      <c r="D536" s="12" t="s">
        <v>1725</v>
      </c>
      <c r="E536" s="12" t="s">
        <v>1851</v>
      </c>
      <c r="F536" s="12" t="s">
        <v>1852</v>
      </c>
      <c r="G536" s="18">
        <v>0</v>
      </c>
    </row>
    <row r="537" spans="1:7">
      <c r="A537" s="7"/>
      <c r="B537" s="7"/>
      <c r="C537" s="7"/>
      <c r="D537" s="7"/>
      <c r="E537" s="7"/>
      <c r="F537" s="7"/>
      <c r="G537" s="18"/>
    </row>
    <row r="538" spans="1:7">
      <c r="A538" s="30" t="s">
        <v>1052</v>
      </c>
      <c r="B538" s="30" t="s">
        <v>1853</v>
      </c>
      <c r="C538" s="17"/>
      <c r="D538" s="17"/>
      <c r="E538" s="17"/>
      <c r="F538" s="30" t="s">
        <v>1854</v>
      </c>
      <c r="G538" s="18"/>
    </row>
    <row r="539" spans="1:7">
      <c r="A539" s="12" t="s">
        <v>1855</v>
      </c>
      <c r="B539" s="12" t="s">
        <v>1856</v>
      </c>
      <c r="C539" s="13" t="s">
        <v>25</v>
      </c>
      <c r="D539" s="12" t="s">
        <v>1857</v>
      </c>
      <c r="E539" s="12" t="s">
        <v>1858</v>
      </c>
      <c r="F539" s="12" t="s">
        <v>1854</v>
      </c>
      <c r="G539" s="18"/>
    </row>
    <row r="540" spans="1:7">
      <c r="A540" s="7"/>
      <c r="B540" s="7"/>
      <c r="C540" s="7"/>
      <c r="D540" s="7"/>
      <c r="E540" s="7"/>
      <c r="F540" s="7"/>
      <c r="G540" s="18"/>
    </row>
    <row r="541" spans="1:7">
      <c r="A541" s="4">
        <v>4.5</v>
      </c>
      <c r="B541" s="4" t="s">
        <v>1859</v>
      </c>
      <c r="C541" s="5"/>
      <c r="D541" s="5"/>
      <c r="E541" s="5"/>
      <c r="F541" s="4" t="s">
        <v>1860</v>
      </c>
      <c r="G541" s="18"/>
    </row>
    <row r="542" spans="1:7">
      <c r="A542" s="2" t="s">
        <v>1156</v>
      </c>
      <c r="B542" s="2" t="s">
        <v>1861</v>
      </c>
      <c r="C542" s="3"/>
      <c r="D542" s="3"/>
      <c r="E542" s="3"/>
      <c r="F542" s="2" t="s">
        <v>1862</v>
      </c>
      <c r="G542" s="18">
        <v>0</v>
      </c>
    </row>
    <row r="543" spans="1:7">
      <c r="A543" s="15" t="s">
        <v>1159</v>
      </c>
      <c r="B543" s="15" t="s">
        <v>1160</v>
      </c>
      <c r="C543" s="16" t="s">
        <v>25</v>
      </c>
      <c r="D543" s="15" t="s">
        <v>622</v>
      </c>
      <c r="E543" s="15" t="s">
        <v>1863</v>
      </c>
      <c r="F543" s="15" t="s">
        <v>1864</v>
      </c>
      <c r="G543" s="18">
        <v>0</v>
      </c>
    </row>
    <row r="544" spans="1:7">
      <c r="A544" s="15" t="s">
        <v>1865</v>
      </c>
      <c r="B544" s="15" t="s">
        <v>1866</v>
      </c>
      <c r="C544" s="16" t="s">
        <v>25</v>
      </c>
      <c r="D544" s="15" t="s">
        <v>431</v>
      </c>
      <c r="E544" s="15" t="s">
        <v>1867</v>
      </c>
      <c r="F544" s="15" t="s">
        <v>1868</v>
      </c>
      <c r="G544" s="18">
        <v>0</v>
      </c>
    </row>
    <row r="545" spans="1:7">
      <c r="A545" s="15" t="s">
        <v>1182</v>
      </c>
      <c r="B545" s="15" t="s">
        <v>1183</v>
      </c>
      <c r="C545" s="15" t="s">
        <v>1359</v>
      </c>
      <c r="D545" s="15" t="s">
        <v>487</v>
      </c>
      <c r="E545" s="15" t="s">
        <v>1869</v>
      </c>
      <c r="F545" s="15" t="s">
        <v>1870</v>
      </c>
      <c r="G545" s="18">
        <v>0</v>
      </c>
    </row>
    <row r="546" spans="1:7">
      <c r="A546" s="15" t="s">
        <v>1187</v>
      </c>
      <c r="B546" s="15" t="s">
        <v>1188</v>
      </c>
      <c r="C546" s="15" t="s">
        <v>1359</v>
      </c>
      <c r="D546" s="15" t="s">
        <v>406</v>
      </c>
      <c r="E546" s="15" t="s">
        <v>1829</v>
      </c>
      <c r="F546" s="15" t="s">
        <v>1829</v>
      </c>
      <c r="G546" s="18">
        <v>0</v>
      </c>
    </row>
    <row r="547" spans="1:7">
      <c r="A547" s="3"/>
      <c r="B547" s="3"/>
      <c r="C547" s="3"/>
      <c r="D547" s="3"/>
      <c r="E547" s="3"/>
      <c r="F547" s="3"/>
      <c r="G547" s="18">
        <v>0</v>
      </c>
    </row>
    <row r="548" spans="1:7">
      <c r="A548" s="2" t="s">
        <v>1207</v>
      </c>
      <c r="B548" s="2" t="s">
        <v>1208</v>
      </c>
      <c r="C548" s="3"/>
      <c r="D548" s="3"/>
      <c r="E548" s="3"/>
      <c r="F548" s="2" t="s">
        <v>1871</v>
      </c>
      <c r="G548" s="18">
        <v>0</v>
      </c>
    </row>
    <row r="549" spans="1:7">
      <c r="A549" s="15" t="s">
        <v>1872</v>
      </c>
      <c r="B549" s="15" t="s">
        <v>1873</v>
      </c>
      <c r="C549" s="15" t="s">
        <v>1359</v>
      </c>
      <c r="D549" s="15" t="s">
        <v>406</v>
      </c>
      <c r="E549" s="15" t="s">
        <v>1871</v>
      </c>
      <c r="F549" s="15" t="s">
        <v>1871</v>
      </c>
      <c r="G549" s="18">
        <v>0</v>
      </c>
    </row>
    <row r="550" spans="1:7">
      <c r="A550" s="3"/>
      <c r="B550" s="3"/>
      <c r="C550" s="3"/>
      <c r="D550" s="3"/>
      <c r="E550" s="3"/>
      <c r="F550" s="3"/>
      <c r="G550" s="18">
        <v>0</v>
      </c>
    </row>
    <row r="551" spans="1:7">
      <c r="A551" s="2" t="s">
        <v>1221</v>
      </c>
      <c r="B551" s="2" t="s">
        <v>1874</v>
      </c>
      <c r="C551" s="3"/>
      <c r="D551" s="3"/>
      <c r="E551" s="3"/>
      <c r="F551" s="2" t="s">
        <v>1875</v>
      </c>
      <c r="G551" s="18">
        <v>0</v>
      </c>
    </row>
    <row r="552" spans="1:7">
      <c r="A552" s="15" t="s">
        <v>1224</v>
      </c>
      <c r="B552" s="15" t="s">
        <v>1225</v>
      </c>
      <c r="C552" s="16" t="s">
        <v>25</v>
      </c>
      <c r="D552" s="15" t="s">
        <v>1876</v>
      </c>
      <c r="E552" s="15" t="s">
        <v>1877</v>
      </c>
      <c r="F552" s="15" t="s">
        <v>1875</v>
      </c>
      <c r="G552" s="18">
        <v>0</v>
      </c>
    </row>
    <row r="553" spans="1:7">
      <c r="A553" s="3"/>
      <c r="B553" s="3"/>
      <c r="C553" s="3"/>
      <c r="D553" s="3"/>
      <c r="E553" s="3"/>
      <c r="F553" s="3"/>
      <c r="G553" s="18">
        <v>0</v>
      </c>
    </row>
    <row r="554" spans="1:7">
      <c r="A554" s="2" t="s">
        <v>1227</v>
      </c>
      <c r="B554" s="2" t="s">
        <v>1228</v>
      </c>
      <c r="C554" s="3"/>
      <c r="D554" s="3"/>
      <c r="E554" s="3"/>
      <c r="F554" s="2" t="s">
        <v>1878</v>
      </c>
      <c r="G554" s="18">
        <v>0</v>
      </c>
    </row>
    <row r="555" spans="1:7">
      <c r="A555" s="15" t="s">
        <v>1254</v>
      </c>
      <c r="B555" s="15" t="s">
        <v>1255</v>
      </c>
      <c r="C555" s="15" t="s">
        <v>1359</v>
      </c>
      <c r="D555" s="15" t="s">
        <v>406</v>
      </c>
      <c r="E555" s="15" t="s">
        <v>1878</v>
      </c>
      <c r="F555" s="15" t="s">
        <v>1878</v>
      </c>
      <c r="G555" s="18">
        <v>0</v>
      </c>
    </row>
    <row r="556" spans="1:7">
      <c r="A556" s="3"/>
      <c r="B556" s="3"/>
      <c r="C556" s="3"/>
      <c r="D556" s="3"/>
      <c r="E556" s="3"/>
      <c r="F556" s="3"/>
      <c r="G556" s="18">
        <v>0</v>
      </c>
    </row>
    <row r="557" spans="1:7">
      <c r="A557" s="2" t="s">
        <v>1295</v>
      </c>
      <c r="B557" s="2" t="s">
        <v>1296</v>
      </c>
      <c r="C557" s="3"/>
      <c r="D557" s="3"/>
      <c r="E557" s="3"/>
      <c r="F557" s="2" t="s">
        <v>1879</v>
      </c>
      <c r="G557" s="18">
        <v>0</v>
      </c>
    </row>
    <row r="558" spans="1:7">
      <c r="A558" s="15" t="s">
        <v>1880</v>
      </c>
      <c r="B558" s="15" t="s">
        <v>1881</v>
      </c>
      <c r="C558" s="15" t="s">
        <v>1359</v>
      </c>
      <c r="D558" s="15" t="s">
        <v>431</v>
      </c>
      <c r="E558" s="15" t="s">
        <v>1882</v>
      </c>
      <c r="F558" s="15" t="s">
        <v>1879</v>
      </c>
      <c r="G558" s="18">
        <v>0</v>
      </c>
    </row>
    <row r="559" spans="1:7">
      <c r="A559" s="3"/>
      <c r="B559" s="3"/>
      <c r="C559" s="3"/>
      <c r="D559" s="3"/>
      <c r="E559" s="3"/>
      <c r="F559" s="3"/>
      <c r="G559" s="18">
        <v>0</v>
      </c>
    </row>
    <row r="560" spans="1:7">
      <c r="A560" s="2" t="s">
        <v>1336</v>
      </c>
      <c r="B560" s="2" t="s">
        <v>1337</v>
      </c>
      <c r="C560" s="3"/>
      <c r="D560" s="3"/>
      <c r="E560" s="3"/>
      <c r="F560" s="2" t="s">
        <v>1883</v>
      </c>
      <c r="G560" s="18">
        <v>0</v>
      </c>
    </row>
    <row r="561" spans="1:7">
      <c r="A561" s="15" t="s">
        <v>1884</v>
      </c>
      <c r="B561" s="15" t="s">
        <v>1885</v>
      </c>
      <c r="C561" s="16" t="s">
        <v>25</v>
      </c>
      <c r="D561" s="15" t="s">
        <v>1668</v>
      </c>
      <c r="E561" s="15" t="s">
        <v>1886</v>
      </c>
      <c r="F561" s="15" t="s">
        <v>1887</v>
      </c>
      <c r="G561" s="18">
        <v>0</v>
      </c>
    </row>
    <row r="562" spans="1:7">
      <c r="A562" s="15" t="s">
        <v>109</v>
      </c>
      <c r="B562" s="15" t="s">
        <v>1888</v>
      </c>
      <c r="C562" s="16" t="s">
        <v>25</v>
      </c>
      <c r="D562" s="15" t="s">
        <v>1889</v>
      </c>
      <c r="E562" s="15" t="s">
        <v>1890</v>
      </c>
      <c r="F562" s="15" t="s">
        <v>1891</v>
      </c>
      <c r="G562" s="18">
        <v>0</v>
      </c>
    </row>
    <row r="563" spans="1:7">
      <c r="A563" s="15" t="s">
        <v>1357</v>
      </c>
      <c r="B563" s="15" t="s">
        <v>1358</v>
      </c>
      <c r="C563" s="15" t="s">
        <v>1359</v>
      </c>
      <c r="D563" s="15" t="s">
        <v>431</v>
      </c>
      <c r="E563" s="15" t="s">
        <v>1892</v>
      </c>
      <c r="F563" s="15" t="s">
        <v>1893</v>
      </c>
      <c r="G563" s="18">
        <v>0</v>
      </c>
    </row>
    <row r="564" spans="1:7">
      <c r="A564" s="15" t="s">
        <v>1894</v>
      </c>
      <c r="B564" s="15" t="s">
        <v>1895</v>
      </c>
      <c r="C564" s="15" t="s">
        <v>1359</v>
      </c>
      <c r="D564" s="15" t="s">
        <v>436</v>
      </c>
      <c r="E564" s="15" t="s">
        <v>1896</v>
      </c>
      <c r="F564" s="15" t="s">
        <v>1897</v>
      </c>
      <c r="G564" s="18">
        <v>0</v>
      </c>
    </row>
    <row r="565" spans="1:7">
      <c r="A565" s="15" t="s">
        <v>1362</v>
      </c>
      <c r="B565" s="15" t="s">
        <v>1363</v>
      </c>
      <c r="C565" s="15" t="s">
        <v>1359</v>
      </c>
      <c r="D565" s="15" t="s">
        <v>431</v>
      </c>
      <c r="E565" s="15" t="s">
        <v>1898</v>
      </c>
      <c r="F565" s="15" t="s">
        <v>1899</v>
      </c>
      <c r="G565" s="18">
        <v>0</v>
      </c>
    </row>
    <row r="566" spans="1:7">
      <c r="A566" s="15" t="s">
        <v>1366</v>
      </c>
      <c r="B566" s="15" t="s">
        <v>1367</v>
      </c>
      <c r="C566" s="15" t="s">
        <v>1359</v>
      </c>
      <c r="D566" s="15" t="s">
        <v>1847</v>
      </c>
      <c r="E566" s="15" t="s">
        <v>1900</v>
      </c>
      <c r="F566" s="15" t="s">
        <v>1901</v>
      </c>
      <c r="G566" s="18">
        <v>0</v>
      </c>
    </row>
    <row r="567" spans="1:7">
      <c r="A567" s="3"/>
      <c r="B567" s="3"/>
      <c r="C567" s="3"/>
      <c r="D567" s="3"/>
      <c r="E567" s="3"/>
      <c r="F567" s="3"/>
      <c r="G567" s="18">
        <v>0</v>
      </c>
    </row>
    <row r="568" spans="1:7">
      <c r="A568" s="4">
        <v>4.5999999999999996</v>
      </c>
      <c r="B568" s="4" t="s">
        <v>272</v>
      </c>
      <c r="C568" s="5"/>
      <c r="D568" s="5"/>
      <c r="E568" s="5"/>
      <c r="F568" s="4" t="s">
        <v>1902</v>
      </c>
      <c r="G568" s="18"/>
    </row>
    <row r="569" spans="1:7">
      <c r="A569" s="2" t="s">
        <v>1903</v>
      </c>
      <c r="B569" s="2" t="s">
        <v>1904</v>
      </c>
      <c r="C569" s="3"/>
      <c r="D569" s="3"/>
      <c r="E569" s="3"/>
      <c r="F569" s="2" t="s">
        <v>1905</v>
      </c>
      <c r="G569" s="18">
        <v>0</v>
      </c>
    </row>
    <row r="570" spans="1:7">
      <c r="A570" s="15" t="s">
        <v>1906</v>
      </c>
      <c r="B570" s="15" t="s">
        <v>1907</v>
      </c>
      <c r="C570" s="15" t="s">
        <v>17</v>
      </c>
      <c r="D570" s="15" t="s">
        <v>1836</v>
      </c>
      <c r="E570" s="15" t="s">
        <v>1908</v>
      </c>
      <c r="F570" s="15" t="s">
        <v>1905</v>
      </c>
      <c r="G570" s="18">
        <v>0</v>
      </c>
    </row>
    <row r="571" spans="1:7">
      <c r="A571" s="3"/>
      <c r="B571" s="3"/>
      <c r="C571" s="3"/>
      <c r="D571" s="3"/>
      <c r="E571" s="3"/>
      <c r="F571" s="3"/>
      <c r="G571" s="18">
        <v>0</v>
      </c>
    </row>
    <row r="572" spans="1:7">
      <c r="A572" s="2" t="s">
        <v>1582</v>
      </c>
      <c r="B572" s="2" t="s">
        <v>1583</v>
      </c>
      <c r="C572" s="3"/>
      <c r="D572" s="3"/>
      <c r="E572" s="3"/>
      <c r="F572" s="2" t="s">
        <v>1909</v>
      </c>
      <c r="G572" s="18">
        <v>0</v>
      </c>
    </row>
    <row r="573" spans="1:7">
      <c r="A573" s="15" t="s">
        <v>1594</v>
      </c>
      <c r="B573" s="15" t="s">
        <v>1595</v>
      </c>
      <c r="C573" s="16" t="s">
        <v>25</v>
      </c>
      <c r="D573" s="15" t="s">
        <v>1910</v>
      </c>
      <c r="E573" s="15" t="s">
        <v>1911</v>
      </c>
      <c r="F573" s="15" t="s">
        <v>1912</v>
      </c>
      <c r="G573" s="18">
        <v>0</v>
      </c>
    </row>
    <row r="574" spans="1:7">
      <c r="A574" s="15" t="s">
        <v>1599</v>
      </c>
      <c r="B574" s="15" t="s">
        <v>1600</v>
      </c>
      <c r="C574" s="16" t="s">
        <v>25</v>
      </c>
      <c r="D574" s="15" t="s">
        <v>1857</v>
      </c>
      <c r="E574" s="15" t="s">
        <v>1913</v>
      </c>
      <c r="F574" s="15" t="s">
        <v>1914</v>
      </c>
      <c r="G574" s="18">
        <v>0</v>
      </c>
    </row>
    <row r="575" spans="1:7">
      <c r="A575" s="7"/>
      <c r="B575" s="7"/>
      <c r="C575" s="7"/>
      <c r="D575" s="7"/>
      <c r="E575" s="7"/>
      <c r="F575" s="7"/>
      <c r="G575" s="18"/>
    </row>
    <row r="576" spans="1:7">
      <c r="A576" s="21"/>
      <c r="B576" s="22" t="s">
        <v>1738</v>
      </c>
      <c r="C576" s="21"/>
      <c r="D576" s="21"/>
      <c r="E576" s="21"/>
      <c r="F576" s="22" t="s">
        <v>1915</v>
      </c>
    </row>
    <row r="577" spans="1:6">
      <c r="A577" s="21"/>
      <c r="B577" s="40" t="s">
        <v>1916</v>
      </c>
      <c r="C577" s="21"/>
      <c r="D577" s="21"/>
      <c r="E577" s="21"/>
      <c r="F577" s="22" t="s">
        <v>1917</v>
      </c>
    </row>
  </sheetData>
  <mergeCells count="41">
    <mergeCell ref="D302:D303"/>
    <mergeCell ref="D383:D384"/>
    <mergeCell ref="D439:D440"/>
    <mergeCell ref="D512:D513"/>
    <mergeCell ref="B302:B303"/>
    <mergeCell ref="B383:B384"/>
    <mergeCell ref="B439:B440"/>
    <mergeCell ref="B512:B513"/>
    <mergeCell ref="C2:C3"/>
    <mergeCell ref="C69:C70"/>
    <mergeCell ref="C144:C145"/>
    <mergeCell ref="C223:C224"/>
    <mergeCell ref="C302:C303"/>
    <mergeCell ref="C383:C384"/>
    <mergeCell ref="C439:C440"/>
    <mergeCell ref="C512:C513"/>
    <mergeCell ref="E302:F302"/>
    <mergeCell ref="E383:F383"/>
    <mergeCell ref="E439:F439"/>
    <mergeCell ref="E512:F512"/>
    <mergeCell ref="A2:A3"/>
    <mergeCell ref="A69:A70"/>
    <mergeCell ref="A144:A145"/>
    <mergeCell ref="A223:A224"/>
    <mergeCell ref="A302:A303"/>
    <mergeCell ref="A383:A384"/>
    <mergeCell ref="A439:A440"/>
    <mergeCell ref="A512:A513"/>
    <mergeCell ref="B2:B3"/>
    <mergeCell ref="B69:B70"/>
    <mergeCell ref="B144:B145"/>
    <mergeCell ref="B223:B224"/>
    <mergeCell ref="A1:F1"/>
    <mergeCell ref="E2:F2"/>
    <mergeCell ref="E69:F69"/>
    <mergeCell ref="E144:F144"/>
    <mergeCell ref="E223:F223"/>
    <mergeCell ref="D2:D3"/>
    <mergeCell ref="D69:D70"/>
    <mergeCell ref="D144:D145"/>
    <mergeCell ref="D223:D224"/>
  </mergeCells>
  <pageMargins left="0.51180555555555596" right="0.51180555555555596" top="0.78680555555555598" bottom="0.78680555555555598" header="0.31388888888888899" footer="0.313888888888888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ORÇ</vt:lpstr>
      <vt:lpstr>Planilha</vt:lpstr>
      <vt:lpstr>cronograma</vt:lpstr>
      <vt:lpstr>Plan1</vt:lpstr>
      <vt:lpstr>cronograma!Area_de_impressao</vt:lpstr>
      <vt:lpstr>ORÇ!Area_de_impressao</vt:lpstr>
      <vt:lpstr>Planilha!Area_de_impressao</vt:lpstr>
      <vt:lpstr>ORÇ!Titulos_de_impressao</vt:lpstr>
    </vt:vector>
  </TitlesOfParts>
  <Company>Monte Azul / Trajeto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Usuário</cp:lastModifiedBy>
  <cp:lastPrinted>2017-05-26T17:54:00Z</cp:lastPrinted>
  <dcterms:created xsi:type="dcterms:W3CDTF">2009-08-18T13:39:00Z</dcterms:created>
  <dcterms:modified xsi:type="dcterms:W3CDTF">2019-09-04T13:07:07Z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