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Alessandra\Obras\FERRAZ FINISA\"/>
    </mc:Choice>
  </mc:AlternateContent>
  <xr:revisionPtr revIDLastSave="0" documentId="13_ncr:1_{FD1D0EEC-A95F-46CA-B41B-4E269950C37D}" xr6:coauthVersionLast="47" xr6:coauthVersionMax="47" xr10:uidLastSave="{00000000-0000-0000-0000-000000000000}"/>
  <bookViews>
    <workbookView xWindow="-120" yWindow="-120" windowWidth="20730" windowHeight="11160" xr2:uid="{FE542001-42DD-412C-BF83-81E8D6368BE8}"/>
  </bookViews>
  <sheets>
    <sheet name="Memória" sheetId="1" r:id="rId1"/>
    <sheet name="CRONOGRAMA" sheetId="2" r:id="rId2"/>
  </sheets>
  <externalReferences>
    <externalReference r:id="rId3"/>
  </externalReferences>
  <definedNames>
    <definedName name="_xlnm.Print_Area" localSheetId="1">CRONOGRAMA!$A$1:$K$30</definedName>
    <definedName name="CRONO.MaxParc" hidden="1">[1]CRONO!#REF!+[1]CRONO!A1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4" i="1" l="1"/>
  <c r="F197" i="1"/>
  <c r="F196" i="1"/>
  <c r="F190" i="1"/>
  <c r="F185" i="1"/>
  <c r="F184" i="1"/>
  <c r="A1" i="2"/>
  <c r="A3" i="2"/>
  <c r="B25" i="2"/>
  <c r="B23" i="2"/>
  <c r="B21" i="2"/>
  <c r="B19" i="2"/>
  <c r="B17" i="2"/>
  <c r="B15" i="2"/>
  <c r="B13" i="2"/>
  <c r="B11" i="2"/>
  <c r="B9" i="2"/>
  <c r="F176" i="1"/>
  <c r="F17" i="1"/>
  <c r="F142" i="1"/>
  <c r="F166" i="1"/>
  <c r="F147" i="1" s="1"/>
  <c r="F133" i="1"/>
  <c r="F152" i="1"/>
  <c r="F159" i="1"/>
  <c r="F56" i="1"/>
  <c r="F32" i="1"/>
  <c r="F140" i="1"/>
  <c r="F141" i="1"/>
  <c r="F139" i="1"/>
  <c r="F201" i="1"/>
  <c r="F200" i="1"/>
  <c r="F192" i="1"/>
  <c r="F187" i="1"/>
  <c r="F243" i="1"/>
  <c r="F242" i="1" s="1"/>
  <c r="F245" i="1" s="1"/>
  <c r="F244" i="1" s="1"/>
  <c r="F241" i="1"/>
  <c r="F240" i="1" s="1"/>
  <c r="F235" i="1"/>
  <c r="F234" i="1" s="1"/>
  <c r="F138" i="1" l="1"/>
  <c r="H138" i="1" s="1"/>
  <c r="F237" i="1"/>
  <c r="F236" i="1" l="1"/>
  <c r="F239" i="1"/>
  <c r="F238" i="1" s="1"/>
  <c r="H244" i="1" l="1"/>
  <c r="H242" i="1"/>
  <c r="H240" i="1"/>
  <c r="H238" i="1"/>
  <c r="H236" i="1"/>
  <c r="H234" i="1"/>
  <c r="F233" i="1"/>
  <c r="F232" i="1" s="1"/>
  <c r="H232" i="1" s="1"/>
  <c r="F229" i="1"/>
  <c r="F228" i="1" s="1"/>
  <c r="F221" i="1"/>
  <c r="F220" i="1" s="1"/>
  <c r="H220" i="1" s="1"/>
  <c r="F175" i="1"/>
  <c r="F186" i="1"/>
  <c r="F173" i="1"/>
  <c r="F199" i="1"/>
  <c r="F198" i="1"/>
  <c r="F191" i="1"/>
  <c r="F194" i="1"/>
  <c r="F195" i="1"/>
  <c r="F189" i="1"/>
  <c r="L173" i="1"/>
  <c r="M173" i="1" s="1"/>
  <c r="J40" i="1"/>
  <c r="H166" i="1"/>
  <c r="J34" i="1"/>
  <c r="J35" i="1"/>
  <c r="J36" i="1"/>
  <c r="J37" i="1"/>
  <c r="J38" i="1"/>
  <c r="J39" i="1"/>
  <c r="J33" i="1"/>
  <c r="F207" i="1"/>
  <c r="H133" i="1"/>
  <c r="F95" i="1"/>
  <c r="F90" i="1"/>
  <c r="F127" i="1" s="1"/>
  <c r="F107" i="1"/>
  <c r="F106" i="1"/>
  <c r="F96" i="1"/>
  <c r="O39" i="1"/>
  <c r="P38" i="1"/>
  <c r="F172" i="1" l="1"/>
  <c r="H172" i="1" s="1"/>
  <c r="F188" i="1"/>
  <c r="H188" i="1" s="1"/>
  <c r="F183" i="1"/>
  <c r="H228" i="1"/>
  <c r="F231" i="1"/>
  <c r="F230" i="1" s="1"/>
  <c r="H230" i="1" s="1"/>
  <c r="F223" i="1"/>
  <c r="F222" i="1" s="1"/>
  <c r="F193" i="1"/>
  <c r="F105" i="1"/>
  <c r="F115" i="1"/>
  <c r="G145" i="1"/>
  <c r="G211" i="1" s="1"/>
  <c r="G108" i="1"/>
  <c r="G116" i="1" s="1"/>
  <c r="G124" i="1"/>
  <c r="G120" i="1"/>
  <c r="G103" i="1"/>
  <c r="G90" i="1"/>
  <c r="G143" i="1" s="1"/>
  <c r="G83" i="1"/>
  <c r="G126" i="1" s="1"/>
  <c r="G193" i="1" s="1"/>
  <c r="G79" i="1"/>
  <c r="G122" i="1" s="1"/>
  <c r="G183" i="1" s="1"/>
  <c r="G71" i="1"/>
  <c r="G110" i="1" s="1"/>
  <c r="H159" i="1"/>
  <c r="F74" i="1"/>
  <c r="F73" i="1" s="1"/>
  <c r="F76" i="1" s="1"/>
  <c r="F75" i="1" s="1"/>
  <c r="F78" i="1" s="1"/>
  <c r="F77" i="1" s="1"/>
  <c r="F80" i="1" s="1"/>
  <c r="O34" i="1"/>
  <c r="O35" i="1"/>
  <c r="O36" i="1"/>
  <c r="O37" i="1"/>
  <c r="O38" i="1"/>
  <c r="F46" i="1"/>
  <c r="F45" i="1" s="1"/>
  <c r="F48" i="1" s="1"/>
  <c r="F47" i="1" s="1"/>
  <c r="H47" i="1" s="1"/>
  <c r="F227" i="1" l="1"/>
  <c r="F226" i="1" s="1"/>
  <c r="H226" i="1" s="1"/>
  <c r="H222" i="1"/>
  <c r="F225" i="1"/>
  <c r="F224" i="1" s="1"/>
  <c r="H224" i="1" s="1"/>
  <c r="F203" i="1"/>
  <c r="F202" i="1" s="1"/>
  <c r="F205" i="1" s="1"/>
  <c r="F204" i="1" s="1"/>
  <c r="H204" i="1" s="1"/>
  <c r="F182" i="1"/>
  <c r="F181" i="1" s="1"/>
  <c r="H181" i="1" s="1"/>
  <c r="F180" i="1"/>
  <c r="F179" i="1" s="1"/>
  <c r="H179" i="1" s="1"/>
  <c r="F178" i="1"/>
  <c r="F177" i="1" s="1"/>
  <c r="H177" i="1" s="1"/>
  <c r="H193" i="1"/>
  <c r="H183" i="1"/>
  <c r="F125" i="1"/>
  <c r="F124" i="1" s="1"/>
  <c r="H124" i="1" s="1"/>
  <c r="H105" i="1"/>
  <c r="F94" i="1"/>
  <c r="F146" i="1"/>
  <c r="F145" i="1" s="1"/>
  <c r="F144" i="1"/>
  <c r="F143" i="1" s="1"/>
  <c r="H143" i="1" s="1"/>
  <c r="H32" i="1"/>
  <c r="N38" i="1"/>
  <c r="N36" i="1"/>
  <c r="N35" i="1"/>
  <c r="N37" i="1"/>
  <c r="N34" i="1"/>
  <c r="G207" i="1"/>
  <c r="G118" i="1"/>
  <c r="G148" i="1"/>
  <c r="H45" i="1"/>
  <c r="H90" i="1"/>
  <c r="H152" i="1"/>
  <c r="H75" i="1"/>
  <c r="H77" i="1"/>
  <c r="H73" i="1"/>
  <c r="H56" i="1"/>
  <c r="F126" i="1"/>
  <c r="F129" i="1" s="1"/>
  <c r="F128" i="1" s="1"/>
  <c r="F131" i="1" s="1"/>
  <c r="F130" i="1" s="1"/>
  <c r="H130" i="1" s="1"/>
  <c r="F104" i="1"/>
  <c r="F103" i="1" s="1"/>
  <c r="H103" i="1" s="1"/>
  <c r="F123" i="1"/>
  <c r="F122" i="1" s="1"/>
  <c r="H122" i="1" s="1"/>
  <c r="F82" i="1"/>
  <c r="F84" i="1"/>
  <c r="F83" i="1" s="1"/>
  <c r="F86" i="1" s="1"/>
  <c r="F85" i="1" s="1"/>
  <c r="F88" i="1" s="1"/>
  <c r="F87" i="1" s="1"/>
  <c r="H87" i="1" s="1"/>
  <c r="F121" i="1"/>
  <c r="F120" i="1" s="1"/>
  <c r="H120" i="1" s="1"/>
  <c r="F79" i="1"/>
  <c r="H79" i="1" s="1"/>
  <c r="F70" i="1"/>
  <c r="F69" i="1" s="1"/>
  <c r="F50" i="1"/>
  <c r="F49" i="1" s="1"/>
  <c r="F44" i="1"/>
  <c r="F43" i="1" s="1"/>
  <c r="H43" i="1" s="1"/>
  <c r="H69" i="1" l="1"/>
  <c r="F72" i="1"/>
  <c r="F71" i="1" s="1"/>
  <c r="H71" i="1" s="1"/>
  <c r="H219" i="1"/>
  <c r="C25" i="2" s="1"/>
  <c r="I25" i="2" s="1"/>
  <c r="H202" i="1"/>
  <c r="H171" i="1" s="1"/>
  <c r="C21" i="2" s="1"/>
  <c r="H207" i="1"/>
  <c r="G213" i="1"/>
  <c r="H128" i="1"/>
  <c r="F98" i="1"/>
  <c r="F97" i="1" s="1"/>
  <c r="H97" i="1" s="1"/>
  <c r="H94" i="1"/>
  <c r="G150" i="1"/>
  <c r="H126" i="1"/>
  <c r="H83" i="1"/>
  <c r="F52" i="1"/>
  <c r="F51" i="1" s="1"/>
  <c r="H49" i="1"/>
  <c r="H85" i="1"/>
  <c r="F218" i="1"/>
  <c r="F217" i="1" s="1"/>
  <c r="H217" i="1" s="1"/>
  <c r="F212" i="1"/>
  <c r="F211" i="1" s="1"/>
  <c r="F109" i="1"/>
  <c r="F108" i="1" s="1"/>
  <c r="F111" i="1" s="1"/>
  <c r="F113" i="1"/>
  <c r="F112" i="1" s="1"/>
  <c r="H112" i="1" s="1"/>
  <c r="F81" i="1"/>
  <c r="H81" i="1" s="1"/>
  <c r="F102" i="1"/>
  <c r="F101" i="1" s="1"/>
  <c r="H101" i="1" s="1"/>
  <c r="F100" i="1"/>
  <c r="F99" i="1" s="1"/>
  <c r="H99" i="1" s="1"/>
  <c r="F114" i="1"/>
  <c r="H114" i="1" s="1"/>
  <c r="F117" i="1"/>
  <c r="F116" i="1" s="1"/>
  <c r="H116" i="1" s="1"/>
  <c r="H21" i="2" l="1"/>
  <c r="K22" i="2"/>
  <c r="G22" i="2"/>
  <c r="E22" i="2"/>
  <c r="F22" i="2"/>
  <c r="J22" i="2"/>
  <c r="D22" i="2"/>
  <c r="M25" i="2"/>
  <c r="N25" i="2" s="1"/>
  <c r="I26" i="2"/>
  <c r="F110" i="1"/>
  <c r="H110" i="1" s="1"/>
  <c r="H108" i="1"/>
  <c r="F149" i="1"/>
  <c r="F151" i="1" s="1"/>
  <c r="H145" i="1"/>
  <c r="F214" i="1"/>
  <c r="F213" i="1" s="1"/>
  <c r="H213" i="1" s="1"/>
  <c r="H211" i="1"/>
  <c r="G215" i="1"/>
  <c r="H55" i="1"/>
  <c r="C15" i="2" s="1"/>
  <c r="F54" i="1"/>
  <c r="F53" i="1" s="1"/>
  <c r="H53" i="1" s="1"/>
  <c r="H51" i="1"/>
  <c r="F119" i="1"/>
  <c r="F118" i="1" s="1"/>
  <c r="H118" i="1" s="1"/>
  <c r="E15" i="2" l="1"/>
  <c r="E16" i="2" s="1"/>
  <c r="I15" i="2"/>
  <c r="I16" i="2" s="1"/>
  <c r="F15" i="2"/>
  <c r="F16" i="2" s="1"/>
  <c r="J15" i="2"/>
  <c r="J16" i="2" s="1"/>
  <c r="G15" i="2"/>
  <c r="G16" i="2" s="1"/>
  <c r="D15" i="2"/>
  <c r="H15" i="2"/>
  <c r="H16" i="2" s="1"/>
  <c r="H22" i="2"/>
  <c r="I21" i="2"/>
  <c r="I22" i="2" s="1"/>
  <c r="F148" i="1"/>
  <c r="H148" i="1" s="1"/>
  <c r="F150" i="1"/>
  <c r="H150" i="1" s="1"/>
  <c r="H89" i="1"/>
  <c r="C17" i="2" s="1"/>
  <c r="F216" i="1"/>
  <c r="F215" i="1" s="1"/>
  <c r="H215" i="1" s="1"/>
  <c r="H206" i="1" s="1"/>
  <c r="C23" i="2" s="1"/>
  <c r="H31" i="1"/>
  <c r="K15" i="2" l="1"/>
  <c r="K16" i="2" s="1"/>
  <c r="M22" i="2"/>
  <c r="N22" i="2" s="1"/>
  <c r="K26" i="2"/>
  <c r="J23" i="2"/>
  <c r="J24" i="2" s="1"/>
  <c r="G26" i="2"/>
  <c r="I23" i="2"/>
  <c r="F26" i="2"/>
  <c r="E26" i="2"/>
  <c r="H26" i="2"/>
  <c r="D26" i="2"/>
  <c r="H24" i="2"/>
  <c r="J26" i="2"/>
  <c r="E24" i="2"/>
  <c r="G24" i="2"/>
  <c r="F24" i="2"/>
  <c r="D24" i="2"/>
  <c r="D16" i="2"/>
  <c r="M21" i="2"/>
  <c r="N21" i="2" s="1"/>
  <c r="F17" i="2"/>
  <c r="F18" i="2" s="1"/>
  <c r="J17" i="2"/>
  <c r="J18" i="2" s="1"/>
  <c r="G17" i="2"/>
  <c r="G18" i="2" s="1"/>
  <c r="D17" i="2"/>
  <c r="D18" i="2" s="1"/>
  <c r="H17" i="2"/>
  <c r="H18" i="2" s="1"/>
  <c r="E17" i="2"/>
  <c r="E18" i="2" s="1"/>
  <c r="I17" i="2"/>
  <c r="I18" i="2" s="1"/>
  <c r="C13" i="2"/>
  <c r="H132" i="1"/>
  <c r="C19" i="2" s="1"/>
  <c r="F16" i="1"/>
  <c r="H16" i="1" s="1"/>
  <c r="F11" i="1"/>
  <c r="F10" i="1" s="1"/>
  <c r="H10" i="1" s="1"/>
  <c r="D11" i="1"/>
  <c r="D15" i="1" s="1"/>
  <c r="F8" i="1"/>
  <c r="F19" i="1"/>
  <c r="K23" i="2" l="1"/>
  <c r="K24" i="2" s="1"/>
  <c r="M16" i="2"/>
  <c r="N16" i="2" s="1"/>
  <c r="M26" i="2"/>
  <c r="M15" i="2"/>
  <c r="N15" i="2" s="1"/>
  <c r="M23" i="2"/>
  <c r="N23" i="2" s="1"/>
  <c r="I24" i="2"/>
  <c r="N26" i="2"/>
  <c r="E20" i="2"/>
  <c r="G19" i="2"/>
  <c r="F20" i="2"/>
  <c r="J19" i="2"/>
  <c r="J20" i="2" s="1"/>
  <c r="I19" i="2"/>
  <c r="I20" i="2" s="1"/>
  <c r="H19" i="2"/>
  <c r="H20" i="2" s="1"/>
  <c r="D20" i="2"/>
  <c r="K17" i="2"/>
  <c r="E13" i="2"/>
  <c r="I13" i="2"/>
  <c r="J13" i="2"/>
  <c r="D13" i="2"/>
  <c r="F13" i="2"/>
  <c r="G13" i="2"/>
  <c r="H13" i="2"/>
  <c r="H8" i="1"/>
  <c r="F15" i="1"/>
  <c r="F14" i="1" s="1"/>
  <c r="H14" i="1" s="1"/>
  <c r="F13" i="1"/>
  <c r="F12" i="1" s="1"/>
  <c r="H12" i="1" s="1"/>
  <c r="H19" i="1"/>
  <c r="F30" i="1"/>
  <c r="F29" i="1" s="1"/>
  <c r="H29" i="1" s="1"/>
  <c r="F28" i="1"/>
  <c r="F27" i="1" s="1"/>
  <c r="H27" i="1" s="1"/>
  <c r="F22" i="1"/>
  <c r="F21" i="1" s="1"/>
  <c r="H21" i="1" s="1"/>
  <c r="F26" i="1"/>
  <c r="F25" i="1" s="1"/>
  <c r="H25" i="1" s="1"/>
  <c r="F24" i="1"/>
  <c r="F23" i="1" s="1"/>
  <c r="H23" i="1" s="1"/>
  <c r="M24" i="2" l="1"/>
  <c r="N24" i="2" s="1"/>
  <c r="H7" i="1"/>
  <c r="C9" i="2" s="1"/>
  <c r="D9" i="2" s="1"/>
  <c r="G20" i="2"/>
  <c r="K19" i="2"/>
  <c r="K20" i="2" s="1"/>
  <c r="H18" i="1"/>
  <c r="M17" i="2"/>
  <c r="N17" i="2" s="1"/>
  <c r="K18" i="2"/>
  <c r="M18" i="2" s="1"/>
  <c r="N18" i="2" s="1"/>
  <c r="F14" i="2"/>
  <c r="H14" i="2"/>
  <c r="J14" i="2"/>
  <c r="G14" i="2"/>
  <c r="I14" i="2"/>
  <c r="E14" i="2"/>
  <c r="D14" i="2"/>
  <c r="K13" i="2"/>
  <c r="O33" i="1"/>
  <c r="I9" i="2" l="1"/>
  <c r="I10" i="2" s="1"/>
  <c r="G9" i="2"/>
  <c r="G10" i="2" s="1"/>
  <c r="E9" i="2"/>
  <c r="E10" i="2" s="1"/>
  <c r="J9" i="2"/>
  <c r="J10" i="2" s="1"/>
  <c r="H9" i="2"/>
  <c r="H10" i="2" s="1"/>
  <c r="F9" i="2"/>
  <c r="F10" i="2" s="1"/>
  <c r="M20" i="2"/>
  <c r="N20" i="2" s="1"/>
  <c r="D10" i="2"/>
  <c r="M19" i="2"/>
  <c r="N19" i="2" s="1"/>
  <c r="C11" i="2"/>
  <c r="H247" i="1"/>
  <c r="H249" i="1" s="1"/>
  <c r="H251" i="1" s="1"/>
  <c r="K14" i="2"/>
  <c r="M14" i="2" s="1"/>
  <c r="N14" i="2" s="1"/>
  <c r="M13" i="2"/>
  <c r="N13" i="2" s="1"/>
  <c r="N33" i="1"/>
  <c r="K9" i="2" l="1"/>
  <c r="K10" i="2" s="1"/>
  <c r="M10" i="2" s="1"/>
  <c r="N10" i="2" s="1"/>
  <c r="I11" i="2"/>
  <c r="H11" i="2"/>
  <c r="D11" i="2"/>
  <c r="G11" i="2"/>
  <c r="J11" i="2"/>
  <c r="F11" i="2"/>
  <c r="E11" i="2"/>
  <c r="C27" i="2"/>
  <c r="C28" i="2" s="1"/>
  <c r="C29" i="2" s="1"/>
  <c r="M9" i="2" l="1"/>
  <c r="N9" i="2" s="1"/>
  <c r="E12" i="2"/>
  <c r="E27" i="2"/>
  <c r="E28" i="2" s="1"/>
  <c r="E29" i="2" s="1"/>
  <c r="E30" i="2" s="1"/>
  <c r="G12" i="2"/>
  <c r="G27" i="2"/>
  <c r="G28" i="2" s="1"/>
  <c r="G29" i="2" s="1"/>
  <c r="G30" i="2" s="1"/>
  <c r="J12" i="2"/>
  <c r="J27" i="2"/>
  <c r="J28" i="2" s="1"/>
  <c r="J29" i="2" s="1"/>
  <c r="J30" i="2" s="1"/>
  <c r="F12" i="2"/>
  <c r="F27" i="2"/>
  <c r="F28" i="2" s="1"/>
  <c r="F29" i="2" s="1"/>
  <c r="F30" i="2" s="1"/>
  <c r="D12" i="2"/>
  <c r="D27" i="2"/>
  <c r="K11" i="2"/>
  <c r="P11" i="2" s="1"/>
  <c r="H12" i="2"/>
  <c r="H27" i="2"/>
  <c r="H28" i="2" s="1"/>
  <c r="H29" i="2" s="1"/>
  <c r="H30" i="2" s="1"/>
  <c r="I12" i="2"/>
  <c r="I27" i="2"/>
  <c r="I28" i="2" s="1"/>
  <c r="I29" i="2" s="1"/>
  <c r="I30" i="2" s="1"/>
  <c r="M11" i="2" l="1"/>
  <c r="N11" i="2" s="1"/>
  <c r="D28" i="2"/>
  <c r="Q11" i="2"/>
  <c r="R11" i="2"/>
  <c r="K12" i="2"/>
  <c r="M12" i="2" s="1"/>
  <c r="N12" i="2" s="1"/>
  <c r="K27" i="2"/>
  <c r="K28" i="2" s="1"/>
  <c r="K29" i="2" s="1"/>
  <c r="K30" i="2" s="1"/>
  <c r="M27" i="2" l="1"/>
  <c r="N27" i="2" s="1"/>
  <c r="M28" i="2"/>
  <c r="N28" i="2" s="1"/>
  <c r="D29" i="2"/>
  <c r="D31" i="2" l="1"/>
  <c r="M29" i="2"/>
  <c r="N29" i="2" s="1"/>
  <c r="D30" i="2"/>
  <c r="M30" i="2" s="1"/>
  <c r="N30" i="2" s="1"/>
  <c r="E31" i="2" l="1"/>
  <c r="D32" i="2"/>
  <c r="F31" i="2" l="1"/>
  <c r="E32" i="2"/>
  <c r="G31" i="2" l="1"/>
  <c r="F32" i="2"/>
  <c r="H31" i="2" l="1"/>
  <c r="G32" i="2"/>
  <c r="I31" i="2" l="1"/>
  <c r="H32" i="2"/>
  <c r="J31" i="2" l="1"/>
  <c r="I32" i="2"/>
  <c r="J32" i="2" l="1"/>
  <c r="K31" i="2"/>
  <c r="K32" i="2" l="1"/>
  <c r="M32" i="2" s="1"/>
  <c r="N32" i="2" s="1"/>
  <c r="M31" i="2"/>
  <c r="N31" i="2" s="1"/>
</calcChain>
</file>

<file path=xl/sharedStrings.xml><?xml version="1.0" encoding="utf-8"?>
<sst xmlns="http://schemas.openxmlformats.org/spreadsheetml/2006/main" count="563" uniqueCount="308">
  <si>
    <t>Prefeitura Municipal de Ferraz de Vasconcelos</t>
  </si>
  <si>
    <t>CODIGO</t>
  </si>
  <si>
    <t>DESCRICAO DA COMPOSICAO</t>
  </si>
  <si>
    <t>UNIDADE</t>
  </si>
  <si>
    <t>QUANT</t>
  </si>
  <si>
    <t>1.</t>
  </si>
  <si>
    <t>CANTEIRO DE OBRAS</t>
  </si>
  <si>
    <t>1.1</t>
  </si>
  <si>
    <t>SINAPI</t>
  </si>
  <si>
    <t>LOCACAO DE CONTAINER 2,30 X 6,00 M, ALT. 2,50 M, COM 1 SANITARIO, PARA ESCRITORIO, COMPLETO, SEM DIVISORIAS INTERNAS</t>
  </si>
  <si>
    <t>MÊS</t>
  </si>
  <si>
    <t>1.2</t>
  </si>
  <si>
    <t>02.01.180</t>
  </si>
  <si>
    <t>UNMES</t>
  </si>
  <si>
    <t>1.3</t>
  </si>
  <si>
    <t>02.08.020</t>
  </si>
  <si>
    <t>M2</t>
  </si>
  <si>
    <t>1.4</t>
  </si>
  <si>
    <t>02.02.150</t>
  </si>
  <si>
    <t>RECAPEAMENTO ASFÁLTICO</t>
  </si>
  <si>
    <t>2.1</t>
  </si>
  <si>
    <t>2.2</t>
  </si>
  <si>
    <t>TRANSPORTE COM CAMINHÃO BASCULANTE DE 10 M³, EM VIA URBANA PAVIMENTADA, DMT ATÉ 30 KM (UNIDADE: M3XKM). AF_07/2020</t>
  </si>
  <si>
    <t>M3xKM</t>
  </si>
  <si>
    <t>2.3</t>
  </si>
  <si>
    <t>LIMPEZA DE SUPERFÍCIE COM JATO DE ALTA PRESSÃO. AF_04/2019</t>
  </si>
  <si>
    <t>2.4</t>
  </si>
  <si>
    <t>EXECUÇÃO DE PINTURA DE LIGAÇÃO COM EMULSÃO ASFÁLTICA RR-2C. AF_11/2019</t>
  </si>
  <si>
    <t>2.5</t>
  </si>
  <si>
    <t>EXECUÇÃO DE PAVIMENTO COM APLICAÇÃO DE CONCRETO ASFÁLTICO, CAMADA DE ROLAMENTO - EXCLUSIVE CARGA E TRANSPORTE. AF_11/2019</t>
  </si>
  <si>
    <t>M3</t>
  </si>
  <si>
    <t>2.6</t>
  </si>
  <si>
    <t>REFORÇO DE PAVIMENTO</t>
  </si>
  <si>
    <t>3.1</t>
  </si>
  <si>
    <t>3.2</t>
  </si>
  <si>
    <t>3.3</t>
  </si>
  <si>
    <t>3.4</t>
  </si>
  <si>
    <t>3.5</t>
  </si>
  <si>
    <t>54.01.400</t>
  </si>
  <si>
    <t>3.6</t>
  </si>
  <si>
    <t>54.03.240</t>
  </si>
  <si>
    <t>3.7</t>
  </si>
  <si>
    <t>22.08.30</t>
  </si>
  <si>
    <t>DER/SP</t>
  </si>
  <si>
    <t>GEOGRELHA POLIETILENO RESIST. TRANSV. 100 KN/M - RESIST. LONGIT. 100 KN/M</t>
  </si>
  <si>
    <t>05-99-02</t>
  </si>
  <si>
    <t>SIURB</t>
  </si>
  <si>
    <t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t>
  </si>
  <si>
    <t>2.</t>
  </si>
  <si>
    <t>ADMINISTRAÇÃO LOCAL</t>
  </si>
  <si>
    <t>VIGIA DIURNO COM ENCARGOS COMPLEMENTARES</t>
  </si>
  <si>
    <t>MES</t>
  </si>
  <si>
    <t>VIGIA NOTURNO COM ENCARGOS COMPLEMENTARES</t>
  </si>
  <si>
    <t>H</t>
  </si>
  <si>
    <t>ENGENHEIRO CIVIL DE OBRA SENIOR COM ENCARGOS COMPLEMENTARES</t>
  </si>
  <si>
    <t>MESTRE DE OBRAS COM ENCARGOS COMPLEMENTARES</t>
  </si>
  <si>
    <t>APONTADOR OU APROPRIADOR COM ENCARGOS COMPLEMENTARES</t>
  </si>
  <si>
    <t>ALMOXARIFE COM ENCARGOS COMPLEMENTARES</t>
  </si>
  <si>
    <t xml:space="preserve">8unids x 2,00m x 3,00m = </t>
  </si>
  <si>
    <t>TAPUME COM COMPENSADO DE MADEIRA. AF_05/2018</t>
  </si>
  <si>
    <t>1.5</t>
  </si>
  <si>
    <t xml:space="preserve">Rua Saturno Aspasio = </t>
  </si>
  <si>
    <t>Rua Aprígio =</t>
  </si>
  <si>
    <t>Rua Armênia =</t>
  </si>
  <si>
    <t>Rua Maria Isabel de Souza Temporim =</t>
  </si>
  <si>
    <t>Rua Prefeito Takume Koike =</t>
  </si>
  <si>
    <t>Rua Rafael Anunciato =</t>
  </si>
  <si>
    <t>Trav D Pedro II trecho 01 =</t>
  </si>
  <si>
    <t>Trav D Pedro II trecho 02 =</t>
  </si>
  <si>
    <t>do item fresagem x 0,05m espessura x 10 km =</t>
  </si>
  <si>
    <t>do item fresagem =</t>
  </si>
  <si>
    <t>do item fresagem x 0,05m espessura =</t>
  </si>
  <si>
    <t>do item camada rolamento =</t>
  </si>
  <si>
    <t>do item camada rolamento x 25km =</t>
  </si>
  <si>
    <t>FRESAGEM DE PAVIMENTO ASFÁLTICO (PROFUNDIDADE ATÉ 5,0 CM) - EXCLUSIVE TRANSPORTE. AF_11/2019</t>
  </si>
  <si>
    <t>DEMOLIÇÃO PARCIAL DE PAVIMENTO ASFÁLTICO, DE FORMA MECANIZADA, SEM REAPROVEITAMENTO. AF_12/2017</t>
  </si>
  <si>
    <t>CARGA, MANOBRA E DESCARGA DE SOLOS E MATERIAIS GRANULARES EM CAMINHÃO BASCULANTE 10 M³ - CARGA COM PÁ CARREGADEIRA (CAÇAMBA DE 1,7 A 2,8 M³ / 128 HP) E DESCARGA LIVRE (UNIDADE: M3). AF_07/2020</t>
  </si>
  <si>
    <t>do item demolição x 0,20m espessura =</t>
  </si>
  <si>
    <t>do item carga x 10km =</t>
  </si>
  <si>
    <t>do item demolição =</t>
  </si>
  <si>
    <t xml:space="preserve">do item demolição x 0,20cm de espessura = </t>
  </si>
  <si>
    <t>do item demolição x 2 =</t>
  </si>
  <si>
    <t>do item demolição x 0,05m espessura =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</si>
  <si>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</si>
  <si>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</si>
  <si>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</si>
  <si>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</si>
  <si>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</si>
  <si>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</si>
  <si>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</si>
  <si>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</si>
  <si>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</si>
  <si>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</si>
  <si>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</si>
  <si>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PAVIMENTAÇÃO NOVA</t>
  </si>
  <si>
    <t>M3XKM</t>
  </si>
  <si>
    <t>05.09.007</t>
  </si>
  <si>
    <t>TAXA DE DESTINAÇÃO DE RESÍDUO SÓLIDO EM ATERRO TIPO SOLO/TERRA</t>
  </si>
  <si>
    <t>EXECUÇÃO E COMPACTAÇÃO DE BASE E OU SUB BASE PARA PAVIMENTAÇÃO DE PEDRA RACHÃO  - EXCLUSIVE CARGA E TRANSPORTE. AF_11/2019</t>
  </si>
  <si>
    <t>EXECUÇÃO E COMPACTAÇÃO DE BASE E OU SUB BASE PARA PAVIMENTAÇÃO DE BRITA GRADUADA SIMPLES - EXCLUSIVE CARGA E TRANSPORTE. AF_11/2019</t>
  </si>
  <si>
    <t>IMPRIMAÇÃO BETUMINOSA IMPERMEABILIZANTE</t>
  </si>
  <si>
    <t>5.1</t>
  </si>
  <si>
    <t>5.2</t>
  </si>
  <si>
    <t xml:space="preserve">do item escavação x 25km = </t>
  </si>
  <si>
    <t xml:space="preserve">do item escavação x 1,30m3/m3 = </t>
  </si>
  <si>
    <t>5.3</t>
  </si>
  <si>
    <t>5.4</t>
  </si>
  <si>
    <t>5.5</t>
  </si>
  <si>
    <t>do item rachão =</t>
  </si>
  <si>
    <t>5.6</t>
  </si>
  <si>
    <t xml:space="preserve">do item rachão x 25km = </t>
  </si>
  <si>
    <t>5.7</t>
  </si>
  <si>
    <t xml:space="preserve">do item abertura de caixa x 0,15m = </t>
  </si>
  <si>
    <t>5.8</t>
  </si>
  <si>
    <t>5.9</t>
  </si>
  <si>
    <t>5.10</t>
  </si>
  <si>
    <t>54.01.220</t>
  </si>
  <si>
    <t>BASE DE BICA CORRIDA</t>
  </si>
  <si>
    <t xml:space="preserve">do item rachão x 30% = </t>
  </si>
  <si>
    <t>5.11</t>
  </si>
  <si>
    <t xml:space="preserve">do item brita graduada = </t>
  </si>
  <si>
    <t xml:space="preserve">do item brita graduada x 25km = </t>
  </si>
  <si>
    <t>5.12</t>
  </si>
  <si>
    <t>do item abetura de caixa =</t>
  </si>
  <si>
    <t>5.13</t>
  </si>
  <si>
    <t xml:space="preserve">do item abertura de caixa = </t>
  </si>
  <si>
    <t>5.14</t>
  </si>
  <si>
    <t>do item abertura de caixa x 2 =</t>
  </si>
  <si>
    <t>5.15</t>
  </si>
  <si>
    <t>5.16</t>
  </si>
  <si>
    <t>5.17</t>
  </si>
  <si>
    <t>5.18</t>
  </si>
  <si>
    <t>do item abertura de caixa x 0,05m espessura =</t>
  </si>
  <si>
    <t xml:space="preserve">do item abertura de caixa x 0,10m = </t>
  </si>
  <si>
    <t xml:space="preserve">GUIA, SARJETA E SARJETÃO </t>
  </si>
  <si>
    <t>ASSENTAMENTO DE GUIA (MEIO-FIO) EM TRECHO RETO, CONFECCIONADA EM CONCRETO PRÉ-FABRICADO, DIMENSÕES 100X15X13X30 CM (COMPRIMENTO X BASE INFERIOR X BASE SUPERIOR X ALTURA), PARA VIAS URBANAS (USO VIÁRIO). AF_06/2016</t>
  </si>
  <si>
    <t>M</t>
  </si>
  <si>
    <t>EXECUÇÃO DE SARJETA DE CONCRETO USINADO, MOLDADA  IN LOCO  EM TRECHO RETO, 45 CM BASE X 15 CM ALTURA. AF_06/2016</t>
  </si>
  <si>
    <t xml:space="preserve">PASSEIO DE CONCRETO </t>
  </si>
  <si>
    <t>EXECUÇÃO DE PASSEIO (CALÇADA) OU PISO DE CONCRETO COM CONCRETO MOLDADO
IN LOCO, FEITO EM OBRA, ACABAMENTO CONVENCIONAL, NÃO ARMADO. AF_07/20</t>
  </si>
  <si>
    <t>6.1</t>
  </si>
  <si>
    <t xml:space="preserve">Do item Guia x 0,85m = </t>
  </si>
  <si>
    <t xml:space="preserve">Do item Guia x 0,675m x 0,10m = </t>
  </si>
  <si>
    <t xml:space="preserve">do item carga x 25km = </t>
  </si>
  <si>
    <t>6.2</t>
  </si>
  <si>
    <t>6.3</t>
  </si>
  <si>
    <t>6.4</t>
  </si>
  <si>
    <t>6.5</t>
  </si>
  <si>
    <t>6.6</t>
  </si>
  <si>
    <t xml:space="preserve">do item abertura de caixa x 0,05m = </t>
  </si>
  <si>
    <t xml:space="preserve">do item abertura de caixa x 0,07m = </t>
  </si>
  <si>
    <t>7.1</t>
  </si>
  <si>
    <t>7.2</t>
  </si>
  <si>
    <t>7.3</t>
  </si>
  <si>
    <t>7.4</t>
  </si>
  <si>
    <t>7.5</t>
  </si>
  <si>
    <t>ABERTURA DE CAIXA ATÉ 25 CM, INCLUI ESCAVAÇÃO, COMPACTAÇÃO, TRANSPORTE E PREPARO DO SUB-LEITO</t>
  </si>
  <si>
    <t>BANHEIRO QUÍMICO MODELO STANDARD, COM MANUTENÇÃO CONFORME EXIGÊNCIAS DA CETESB</t>
  </si>
  <si>
    <t>PLACA DE IDENTIFICAÇÃO PARA OBRA</t>
  </si>
  <si>
    <t>LOCAÇÃO DE CONTAINER TIPO DEPÓSITO - ÁREA MÍNIMA DE 13,80 M²</t>
  </si>
  <si>
    <t>ITEM</t>
  </si>
  <si>
    <t>REF</t>
  </si>
  <si>
    <t>PREÇO UNITÁRIO</t>
  </si>
  <si>
    <t>TOTAL</t>
  </si>
  <si>
    <t>07.01.020</t>
  </si>
  <si>
    <t>ESCAVAÇÃO E CARGA MECANIZADA EM SOLO DE 1ª CATEGORIA, EM CAMPO ABERTO</t>
  </si>
  <si>
    <t>07.01.120</t>
  </si>
  <si>
    <t>CARGA E REMOÇÃO DE TERRA ATÉ A DISTÂNCIA MÉDIA DE 1 KM</t>
  </si>
  <si>
    <t>do item escavação =</t>
  </si>
  <si>
    <t>SUBTOTAL</t>
  </si>
  <si>
    <t>BDI</t>
  </si>
  <si>
    <t>TOTAL GERAL</t>
  </si>
  <si>
    <t xml:space="preserve">Rua Leonardo da Vinci = </t>
  </si>
  <si>
    <t xml:space="preserve">Rua Couto Magalhães = </t>
  </si>
  <si>
    <t xml:space="preserve">Rua Maria Dias Maciel = </t>
  </si>
  <si>
    <t xml:space="preserve">Trav D Pedro II trecho 02 = área de reforço de subleito = 1.467,41m2 x (0,60m - 0,25cm preparo de caixa) = </t>
  </si>
  <si>
    <t xml:space="preserve">Rua Maria Dias Maciel =  área de reforço de subleito = 787,71m2 x (0,60m - 0,25cm preparo de caixa) = </t>
  </si>
  <si>
    <t xml:space="preserve">Rua Maria Dias Maciel =  área de reforço de subleito = 787,71m2 x 0,60m = </t>
  </si>
  <si>
    <t>Rua Maria Dias Maciel =</t>
  </si>
  <si>
    <t>EXECUÇÃO DE SARJETÃO DE CONCRETO USINADO, MOLDADA  IN LOCO  EM TRECHO RETO, 100 CM BASE X 20 CM ALTURA. AF_06/2016</t>
  </si>
  <si>
    <t>6.7</t>
  </si>
  <si>
    <t xml:space="preserve">Rua Jorge Amado = </t>
  </si>
  <si>
    <t>05.01.00 </t>
  </si>
  <si>
    <t>ARRANCAMENTO DE GUIAS, INCLUI CARGA EM CAMINHÃO</t>
  </si>
  <si>
    <t xml:space="preserve">M </t>
  </si>
  <si>
    <t xml:space="preserve">05.03.00 </t>
  </si>
  <si>
    <t>DEMOLIÇÃO DE PAVIMENTO DE CONCRETO, SARJETA OU SARJETÃO, INCLUI CARGA EM CAMINHÃO</t>
  </si>
  <si>
    <t>M²</t>
  </si>
  <si>
    <t>6.8</t>
  </si>
  <si>
    <t>6.9</t>
  </si>
  <si>
    <t xml:space="preserve">Trav D Pedro II trecho 01 = área de reforço de subleito = 1.467,41m2 x 0,60m = </t>
  </si>
  <si>
    <t xml:space="preserve">Rua Mario Junqueira = </t>
  </si>
  <si>
    <t>07-14-00</t>
  </si>
  <si>
    <t>FORNECIMENTO E APLICAÇÃO DE CONCRETO USINADO FCK=15,0MPA</t>
  </si>
  <si>
    <t>CAPEAMENTO SOBRE PARALELEPÍPEDO</t>
  </si>
  <si>
    <t>03.06.050</t>
  </si>
  <si>
    <t>DESMONTE (LEVANTAMENTO) MECANIZADO DE PAVIMENTO EM PARALELEPÍPEDO OU LAJOTA DE CONCRETO, INCLUSIVE CARREGAMENTO, TRANSPORTE ATÉ 1 QUILÔMETRO E DESCARREGAMENTO</t>
  </si>
  <si>
    <t>CARGA DE MISTURA ASFÁLTICA EM CAMINHÃO BASCULANTE 10 M³ (UNIDADE: M3). AF_07/2020</t>
  </si>
  <si>
    <t xml:space="preserve">do item desmonte x 0,15m = </t>
  </si>
  <si>
    <t xml:space="preserve">do item desmonte x 0,15m x 10km = </t>
  </si>
  <si>
    <t xml:space="preserve">do item desmonte = </t>
  </si>
  <si>
    <t xml:space="preserve">Rua Mário Junqueira = 508,00m x 0,50m = </t>
  </si>
  <si>
    <t xml:space="preserve">Rua Mário Junqueira = 1.346,50m2 x 3 = </t>
  </si>
  <si>
    <t>EXECUÇÃO DE PAVIMENTO COM APLICAÇÃO DE CONCRETO ASFÁLTICO, CAMADA DE BINDER - EXCLUSIVE CARGA E TRANSPORTE. AF_11/2019</t>
  </si>
  <si>
    <t xml:space="preserve">Rua Maria Junqueira = 1.346,50m2 x 0,04m = </t>
  </si>
  <si>
    <t xml:space="preserve">Rua Maria Junqueira = 1.346,50m2 x 0,02m - refilamento = </t>
  </si>
  <si>
    <t>do item camada rolamento + binder =</t>
  </si>
  <si>
    <t>do item carga de mistura asfáltica x 25km =</t>
  </si>
  <si>
    <t xml:space="preserve">Rua Pedro Álvares Cabral = 759,57m2 x 0,04m = </t>
  </si>
  <si>
    <t xml:space="preserve">Rua Pedro Álvares Cabral = 759,57m2 x 0,02m - refilamento = </t>
  </si>
  <si>
    <t>Rua Pedro Álvares Cabral = 759,57m2 x 3 =</t>
  </si>
  <si>
    <t xml:space="preserve">Rua Pedro Álvares Cabral = 160,00m x 0,50m = </t>
  </si>
  <si>
    <t xml:space="preserve">Rua Pedro Álvares Cabral = </t>
  </si>
  <si>
    <t>93358</t>
  </si>
  <si>
    <t>CDHU</t>
  </si>
  <si>
    <t>11.01.100</t>
  </si>
  <si>
    <t>CONCRETO USINADO, FCK = 20 MPA</t>
  </si>
  <si>
    <t>m³</t>
  </si>
  <si>
    <t>11.16.020</t>
  </si>
  <si>
    <t>LANÇAMENTO, ESPALHAMENTO E ADENSAMENTO DE CONCRETO OU MASSA EM LASTRO E/OU ENCHIMENTO</t>
  </si>
  <si>
    <t>m</t>
  </si>
  <si>
    <t>m²</t>
  </si>
  <si>
    <t>17.02.020</t>
  </si>
  <si>
    <t>CHAPISCO</t>
  </si>
  <si>
    <t>17.02.220</t>
  </si>
  <si>
    <t>REBOCO</t>
  </si>
  <si>
    <t xml:space="preserve">10.02.020 </t>
  </si>
  <si>
    <t>ARMADURA EM TELA SOLDADA DE AÇO</t>
  </si>
  <si>
    <t>kg</t>
  </si>
  <si>
    <t>11.01.130</t>
  </si>
  <si>
    <t>CONCRETO USINADO, FCK = 25 MPA</t>
  </si>
  <si>
    <t>ESCADA HIDRÁULICA</t>
  </si>
  <si>
    <t>Volume escavado = 56,00m x 1,20m x 1,20m</t>
  </si>
  <si>
    <t xml:space="preserve">Volume da escavação = </t>
  </si>
  <si>
    <t>do item carga x 25km =</t>
  </si>
  <si>
    <t>Volume de concreto = 56,00m x 1,20m x 0,10m</t>
  </si>
  <si>
    <t>do item concreto 20 Mpa</t>
  </si>
  <si>
    <t xml:space="preserve">Volume = (56,00m/1,0m) x 1,5m x 2,00un =  </t>
  </si>
  <si>
    <t xml:space="preserve">Volume dos blocos (56,00m x 0,4m x 2,0)+ (56/1)x0,8mx0,8m = </t>
  </si>
  <si>
    <t xml:space="preserve">Area de Alvenaria  80,64m² + (56,00mx0,4mx2,0)= </t>
  </si>
  <si>
    <t>Mesma area de Chapisco item 4.9</t>
  </si>
  <si>
    <t>Volume x peso específico = (56,00/1,00)x0,8x1,00 X 3,11kg/m²</t>
  </si>
  <si>
    <t xml:space="preserve">Volume 56,00m x 0,8m x 1,0m x Espessura 0,15 = </t>
  </si>
  <si>
    <t xml:space="preserve">do item concreto 25MPa  4.12  </t>
  </si>
  <si>
    <t>ESCAVAÇÃO MANUAL DE VALA COM PROFUNDIDADE MENOR OU IGUAL A 1,30 M. AF_02/2021</t>
  </si>
  <si>
    <t>101173</t>
  </si>
  <si>
    <t>ESTACA BROCA DE CONCRETO, DIÂMETRO DE 20CM, ESCAVAÇÃO MANUAL COM TRADO CONCHA, COM ARMADURA DE ARRANQUE. AF_05/2020</t>
  </si>
  <si>
    <t>89454</t>
  </si>
  <si>
    <t>ALVENARIA DE BLOCOS DE CONCRETO ESTRUTURAL 14X19X39 CM, (ESPESSURA 14 CM), FBK = 4,5 MPA, PARA PAREDES COM ÁREA LÍQUIDA MAIOR OU IGUAL A 6M² , SEM VÃOS, UTILIZANDO PALHETA. AF_12/2014</t>
  </si>
  <si>
    <t>Rua Josephina Fregonese cauvilla =</t>
  </si>
  <si>
    <t>Rua Josephina Fregonese cauvilla = 482,45m2 x 3 =</t>
  </si>
  <si>
    <t>Rua Josephina Fregonese cauvilla = 482,45m2 x 0,04m =</t>
  </si>
  <si>
    <t xml:space="preserve">Rua Josephina Fregonese cauvilla = 482,45m2 x 0,02m - refilamento = </t>
  </si>
  <si>
    <t>do item sarjetão x 1,00m x 0,10m =</t>
  </si>
  <si>
    <t xml:space="preserve">Rua Josephina Fregonese cauvilla = 152,00m x 0,45m = </t>
  </si>
  <si>
    <t xml:space="preserve">Rua Pedro Álvares Cabral = 20,00m x 0,45m = </t>
  </si>
  <si>
    <t xml:space="preserve">Rua Jorge Amado = 290,00m x 0,45m = </t>
  </si>
  <si>
    <t xml:space="preserve">Rua Vinícius de Moraes = </t>
  </si>
  <si>
    <t xml:space="preserve">Rua Vinícius de Moraes = 227,00m x 0,45m + 15,00m x 1,00m = </t>
  </si>
  <si>
    <t xml:space="preserve">8 meses x 1 = </t>
  </si>
  <si>
    <t xml:space="preserve">Cercamento de canteiro de obras: (20,00m + 20,00m ) x 2,00m = </t>
  </si>
  <si>
    <t xml:space="preserve">8meses x 30 dias/mês x 12horas/dia = </t>
  </si>
  <si>
    <t xml:space="preserve">8meses x 20 dias/mês x 6horas/dia = </t>
  </si>
  <si>
    <t xml:space="preserve">8meses x 20 dias/mês x 9horas/dia = </t>
  </si>
  <si>
    <t xml:space="preserve">Rua Josephina Fregonese cauvilla = 160,00m x 0,50m = </t>
  </si>
  <si>
    <t>7.6</t>
  </si>
  <si>
    <t>7.7.</t>
  </si>
  <si>
    <t>7.8</t>
  </si>
  <si>
    <t>7.9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</si>
  <si>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</si>
  <si>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</si>
  <si>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</si>
  <si>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</si>
  <si>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</si>
  <si>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</si>
  <si>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</si>
  <si>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</si>
  <si>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</si>
  <si>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</si>
  <si>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</si>
  <si>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</si>
  <si>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</si>
  <si>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</si>
  <si>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</si>
  <si>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</si>
  <si>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</si>
  <si>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</si>
  <si>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%</t>
  </si>
  <si>
    <t xml:space="preserve">Total geral </t>
  </si>
  <si>
    <t/>
  </si>
  <si>
    <t>8.</t>
  </si>
  <si>
    <t>7.</t>
  </si>
  <si>
    <t>6.</t>
  </si>
  <si>
    <t>5.</t>
  </si>
  <si>
    <t>4.</t>
  </si>
  <si>
    <t>3.</t>
  </si>
  <si>
    <t>Valor (R$)</t>
  </si>
  <si>
    <t>Descrição</t>
  </si>
  <si>
    <t>Item</t>
  </si>
  <si>
    <t>CRONOGRAMA FÍSICO FINANCEIRO</t>
  </si>
  <si>
    <t>9.</t>
  </si>
  <si>
    <t>Acumulado</t>
  </si>
  <si>
    <t>RECUPERAÇÃO ASFÁLTICA EM DIVERSAS VIAS DO MUNICÍPIO</t>
  </si>
  <si>
    <t>SIURB JAN/21 - SINAPI JUL/21 - CDHU 182 JUL/21 - DER/SO - JUL/21</t>
  </si>
  <si>
    <t>Rua Couto Magalhães = 938,95m2 x 3 =</t>
  </si>
  <si>
    <t>Rua Couto Magalhães = 938,95m2 x 0,04m =</t>
  </si>
  <si>
    <t>Rua Couto Magalhães = 938,95m2 x 0,02 m - refilamento =</t>
  </si>
  <si>
    <t xml:space="preserve">Rua Couto Magalhães = 253,00m x 0,50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</si>
</sst>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_-* #,##0.00_-;\-* #,##0.00_-;_-* \-??_-;_-@_-"/>
    <numFmt numFmtId="167" formatCode="&quot;R$&quot;\ #,##0.00"/>
    <numFmt numFmtId="168" formatCode="0\."/>
    <numFmt numFmtId="169" formatCode="mm/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indexed="8"/>
      <name val="Times New Roman"/>
      <family val="1"/>
    </font>
    <font>
      <sz val="9"/>
      <color indexed="9"/>
      <name val="Times New Roman"/>
      <family val="1"/>
    </font>
    <font>
      <sz val="9"/>
      <color indexed="8"/>
      <name val="Times New Roman"/>
      <family val="1"/>
    </font>
    <font>
      <sz val="9"/>
      <color indexed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166" fontId="8" fillId="0" borderId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111">
    <xf numFmtId="0" fontId="0" fillId="0" borderId="0" xfId="0"/>
    <xf numFmtId="0" fontId="4" fillId="2" borderId="0" xfId="0" applyFont="1" applyFill="1" applyAlignment="1">
      <alignment vertical="center" wrapText="1"/>
    </xf>
    <xf numFmtId="43" fontId="4" fillId="2" borderId="0" xfId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right" vertical="center" wrapText="1"/>
    </xf>
    <xf numFmtId="4" fontId="4" fillId="3" borderId="1" xfId="1" applyNumberFormat="1" applyFont="1" applyFill="1" applyBorder="1" applyAlignment="1">
      <alignment horizontal="righ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3" fontId="5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4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 vertical="center" wrapText="1"/>
    </xf>
    <xf numFmtId="44" fontId="4" fillId="0" borderId="1" xfId="2" applyFont="1" applyBorder="1" applyAlignment="1">
      <alignment horizontal="right" vertical="center" wrapText="1"/>
    </xf>
    <xf numFmtId="4" fontId="3" fillId="3" borderId="1" xfId="1" applyNumberFormat="1" applyFont="1" applyFill="1" applyBorder="1" applyAlignment="1">
      <alignment horizontal="right" vertical="center" wrapText="1"/>
    </xf>
    <xf numFmtId="44" fontId="3" fillId="3" borderId="1" xfId="2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44" fontId="5" fillId="0" borderId="1" xfId="2" applyFont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right" vertical="center" wrapText="1"/>
    </xf>
    <xf numFmtId="44" fontId="5" fillId="0" borderId="1" xfId="2" applyFont="1" applyBorder="1" applyAlignment="1">
      <alignment horizontal="center" vertical="center"/>
    </xf>
    <xf numFmtId="44" fontId="4" fillId="3" borderId="1" xfId="2" applyFont="1" applyFill="1" applyBorder="1" applyAlignment="1">
      <alignment horizontal="right" vertical="center" wrapText="1"/>
    </xf>
    <xf numFmtId="44" fontId="3" fillId="3" borderId="1" xfId="2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43" fontId="5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44" fontId="7" fillId="2" borderId="1" xfId="0" applyNumberFormat="1" applyFont="1" applyFill="1" applyBorder="1" applyAlignment="1">
      <alignment vertical="center"/>
    </xf>
    <xf numFmtId="10" fontId="7" fillId="2" borderId="1" xfId="3" applyNumberFormat="1" applyFont="1" applyFill="1" applyBorder="1" applyAlignment="1">
      <alignment horizontal="center" vertical="center"/>
    </xf>
    <xf numFmtId="44" fontId="7" fillId="2" borderId="1" xfId="2" applyFont="1" applyFill="1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43" fontId="5" fillId="2" borderId="0" xfId="0" applyNumberFormat="1" applyFont="1" applyFill="1" applyAlignment="1">
      <alignment vertical="center"/>
    </xf>
    <xf numFmtId="4" fontId="4" fillId="2" borderId="1" xfId="1" applyNumberFormat="1" applyFont="1" applyFill="1" applyBorder="1" applyAlignment="1">
      <alignment horizontal="right" vertical="center" wrapText="1"/>
    </xf>
    <xf numFmtId="44" fontId="4" fillId="2" borderId="1" xfId="2" applyFont="1" applyFill="1" applyBorder="1" applyAlignment="1">
      <alignment horizontal="right" vertical="center" wrapText="1"/>
    </xf>
    <xf numFmtId="4" fontId="3" fillId="2" borderId="1" xfId="1" applyNumberFormat="1" applyFont="1" applyFill="1" applyBorder="1" applyAlignment="1">
      <alignment horizontal="right" vertical="center" wrapText="1"/>
    </xf>
    <xf numFmtId="0" fontId="5" fillId="4" borderId="0" xfId="0" applyFont="1" applyFill="1" applyAlignment="1">
      <alignment vertical="center"/>
    </xf>
    <xf numFmtId="43" fontId="5" fillId="4" borderId="0" xfId="1" applyFont="1" applyFill="1" applyAlignment="1">
      <alignment vertical="center"/>
    </xf>
    <xf numFmtId="10" fontId="5" fillId="4" borderId="0" xfId="3" applyNumberFormat="1" applyFont="1" applyFill="1" applyAlignment="1">
      <alignment vertical="center"/>
    </xf>
    <xf numFmtId="43" fontId="5" fillId="4" borderId="0" xfId="0" applyNumberFormat="1" applyFont="1" applyFill="1" applyAlignment="1">
      <alignment vertical="center"/>
    </xf>
    <xf numFmtId="43" fontId="4" fillId="0" borderId="1" xfId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4" fillId="2" borderId="1" xfId="5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2" xfId="4" applyNumberFormat="1" applyFont="1" applyBorder="1" applyAlignment="1">
      <alignment horizontal="right" vertical="center" wrapText="1"/>
    </xf>
    <xf numFmtId="0" fontId="13" fillId="0" borderId="0" xfId="11" applyFont="1" applyAlignment="1">
      <alignment vertical="center" wrapText="1"/>
    </xf>
    <xf numFmtId="0" fontId="13" fillId="0" borderId="0" xfId="11" applyFont="1" applyAlignment="1">
      <alignment horizontal="center" vertical="center" wrapText="1"/>
    </xf>
    <xf numFmtId="167" fontId="13" fillId="0" borderId="0" xfId="11" applyNumberFormat="1" applyFont="1" applyAlignment="1">
      <alignment vertical="center" wrapText="1"/>
    </xf>
    <xf numFmtId="0" fontId="12" fillId="0" borderId="0" xfId="11" applyFont="1" applyAlignment="1">
      <alignment horizontal="left" vertical="center" wrapText="1"/>
    </xf>
    <xf numFmtId="167" fontId="12" fillId="0" borderId="0" xfId="11" applyNumberFormat="1" applyFont="1" applyAlignment="1">
      <alignment horizontal="left" vertical="center" wrapText="1"/>
    </xf>
    <xf numFmtId="0" fontId="14" fillId="0" borderId="0" xfId="11" applyFont="1" applyAlignment="1">
      <alignment vertical="center"/>
    </xf>
    <xf numFmtId="0" fontId="13" fillId="0" borderId="0" xfId="11" applyFont="1" applyAlignment="1">
      <alignment vertical="center"/>
    </xf>
    <xf numFmtId="164" fontId="13" fillId="0" borderId="0" xfId="11" applyNumberFormat="1" applyFont="1" applyAlignment="1">
      <alignment vertical="center"/>
    </xf>
    <xf numFmtId="43" fontId="13" fillId="0" borderId="0" xfId="11" applyNumberFormat="1" applyFont="1" applyAlignment="1">
      <alignment vertical="center"/>
    </xf>
    <xf numFmtId="167" fontId="13" fillId="0" borderId="0" xfId="11" applyNumberFormat="1" applyFont="1" applyAlignment="1">
      <alignment vertical="center"/>
    </xf>
    <xf numFmtId="0" fontId="13" fillId="0" borderId="0" xfId="11" applyFont="1" applyAlignment="1">
      <alignment horizontal="center" vertical="center"/>
    </xf>
    <xf numFmtId="0" fontId="15" fillId="0" borderId="1" xfId="6" applyFont="1" applyBorder="1" applyAlignment="1">
      <alignment horizontal="center" vertical="center"/>
    </xf>
    <xf numFmtId="169" fontId="15" fillId="0" borderId="1" xfId="6" applyNumberFormat="1" applyFont="1" applyBorder="1" applyAlignment="1">
      <alignment horizontal="center" vertical="center"/>
    </xf>
    <xf numFmtId="168" fontId="15" fillId="2" borderId="1" xfId="6" applyNumberFormat="1" applyFont="1" applyFill="1" applyBorder="1" applyAlignment="1">
      <alignment horizontal="center" vertical="center"/>
    </xf>
    <xf numFmtId="10" fontId="15" fillId="2" borderId="1" xfId="6" applyNumberFormat="1" applyFont="1" applyFill="1" applyBorder="1" applyAlignment="1">
      <alignment horizontal="left" vertical="center"/>
    </xf>
    <xf numFmtId="167" fontId="14" fillId="2" borderId="1" xfId="4" applyNumberFormat="1" applyFont="1" applyFill="1" applyBorder="1" applyAlignment="1" applyProtection="1">
      <alignment horizontal="right" vertical="center" shrinkToFit="1"/>
    </xf>
    <xf numFmtId="0" fontId="17" fillId="2" borderId="1" xfId="6" applyFont="1" applyFill="1" applyBorder="1" applyAlignment="1">
      <alignment horizontal="center" vertical="center"/>
    </xf>
    <xf numFmtId="0" fontId="18" fillId="2" borderId="1" xfId="6" applyFont="1" applyFill="1" applyBorder="1" applyAlignment="1">
      <alignment vertical="center"/>
    </xf>
    <xf numFmtId="167" fontId="13" fillId="2" borderId="1" xfId="7" applyNumberFormat="1" applyFont="1" applyFill="1" applyBorder="1" applyAlignment="1" applyProtection="1">
      <alignment horizontal="right" vertical="center" shrinkToFit="1"/>
    </xf>
    <xf numFmtId="0" fontId="13" fillId="2" borderId="1" xfId="11" applyFont="1" applyFill="1" applyBorder="1" applyAlignment="1">
      <alignment horizontal="center" vertical="center"/>
    </xf>
    <xf numFmtId="0" fontId="13" fillId="2" borderId="1" xfId="11" applyFont="1" applyFill="1" applyBorder="1" applyAlignment="1">
      <alignment vertical="center"/>
    </xf>
    <xf numFmtId="167" fontId="12" fillId="2" borderId="1" xfId="11" applyNumberFormat="1" applyFont="1" applyFill="1" applyBorder="1" applyAlignment="1">
      <alignment vertical="center"/>
    </xf>
    <xf numFmtId="10" fontId="12" fillId="2" borderId="1" xfId="10" applyNumberFormat="1" applyFont="1" applyFill="1" applyBorder="1" applyAlignment="1">
      <alignment horizontal="center" vertical="center" wrapText="1"/>
    </xf>
    <xf numFmtId="167" fontId="13" fillId="2" borderId="1" xfId="11" applyNumberFormat="1" applyFont="1" applyFill="1" applyBorder="1" applyAlignment="1">
      <alignment vertical="center"/>
    </xf>
    <xf numFmtId="167" fontId="13" fillId="0" borderId="1" xfId="11" applyNumberFormat="1" applyFont="1" applyBorder="1" applyAlignment="1">
      <alignment vertical="center"/>
    </xf>
    <xf numFmtId="0" fontId="13" fillId="3" borderId="1" xfId="11" applyFont="1" applyFill="1" applyBorder="1" applyAlignment="1">
      <alignment horizontal="center" vertical="center"/>
    </xf>
    <xf numFmtId="0" fontId="12" fillId="3" borderId="1" xfId="11" applyFont="1" applyFill="1" applyBorder="1" applyAlignment="1">
      <alignment horizontal="center" vertical="center"/>
    </xf>
    <xf numFmtId="167" fontId="12" fillId="3" borderId="1" xfId="11" applyNumberFormat="1" applyFont="1" applyFill="1" applyBorder="1" applyAlignment="1">
      <alignment vertical="center"/>
    </xf>
    <xf numFmtId="10" fontId="12" fillId="3" borderId="1" xfId="10" applyNumberFormat="1" applyFont="1" applyFill="1" applyBorder="1" applyAlignment="1">
      <alignment horizontal="center" vertical="center"/>
    </xf>
    <xf numFmtId="164" fontId="16" fillId="2" borderId="1" xfId="4" applyFont="1" applyFill="1" applyBorder="1" applyAlignment="1" applyProtection="1">
      <alignment horizontal="center" vertical="center"/>
    </xf>
    <xf numFmtId="10" fontId="13" fillId="2" borderId="1" xfId="9" applyNumberFormat="1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vertical="center" wrapText="1"/>
    </xf>
    <xf numFmtId="43" fontId="20" fillId="2" borderId="0" xfId="1" applyFont="1" applyFill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0" borderId="0" xfId="11" applyFont="1" applyAlignment="1">
      <alignment horizontal="center" vertical="center" wrapText="1"/>
    </xf>
    <xf numFmtId="0" fontId="14" fillId="0" borderId="0" xfId="11" applyFont="1" applyAlignment="1">
      <alignment horizontal="center" vertical="center"/>
    </xf>
    <xf numFmtId="0" fontId="15" fillId="2" borderId="1" xfId="6" applyFont="1" applyFill="1" applyBorder="1" applyAlignment="1">
      <alignment horizontal="center" vertical="center" wrapText="1"/>
    </xf>
    <xf numFmtId="0" fontId="15" fillId="2" borderId="1" xfId="6" applyFont="1" applyFill="1" applyBorder="1" applyAlignment="1">
      <alignment horizontal="left" vertical="center" wrapText="1"/>
    </xf>
    <xf numFmtId="167" fontId="12" fillId="2" borderId="1" xfId="7" applyNumberFormat="1" applyFont="1" applyFill="1" applyBorder="1" applyAlignment="1" applyProtection="1">
      <alignment horizontal="center" vertical="center" wrapText="1"/>
    </xf>
  </cellXfs>
  <cellStyles count="12">
    <cellStyle name="Moeda" xfId="2" builtinId="4"/>
    <cellStyle name="Normal" xfId="0" builtinId="0"/>
    <cellStyle name="Normal 2" xfId="11" xr:uid="{55E52541-CDFD-4F97-B84A-E8D025BA68CA}"/>
    <cellStyle name="Normal 3" xfId="6" xr:uid="{3F3F1D8F-894E-4FC5-80FB-012844C9FAEE}"/>
    <cellStyle name="Porcentagem" xfId="3" builtinId="5"/>
    <cellStyle name="Porcentagem 2 2" xfId="9" xr:uid="{7D0EA8D4-9DBB-4767-945E-930F885575A5}"/>
    <cellStyle name="Porcentagem 3" xfId="10" xr:uid="{0FAA9CA6-F936-4C86-9F75-249C7702B43D}"/>
    <cellStyle name="Vírgula" xfId="1" builtinId="3"/>
    <cellStyle name="Vírgula 2" xfId="5" xr:uid="{F1160A23-5F69-4E79-871C-66E0D789CC83}"/>
    <cellStyle name="Vírgula 2 2" xfId="7" xr:uid="{B0FB4B4F-8A46-4B27-9095-0A72BC83460C}"/>
    <cellStyle name="Vírgula 3" xfId="4" xr:uid="{46871DAA-D0C2-4EEC-81A0-599D5F7175D6}"/>
    <cellStyle name="Vírgula 3 2" xfId="8" xr:uid="{AFAF140B-EBB2-47AA-9728-53D3C2FF2829}"/>
  </cellStyles>
  <dxfs count="45"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ill>
        <patternFill patternType="solid">
          <fgColor indexed="44"/>
          <bgColor indexed="22"/>
        </patternFill>
      </fill>
    </dxf>
    <dxf>
      <fill>
        <patternFill patternType="solid">
          <fgColor indexed="46"/>
          <bgColor indexed="55"/>
        </patternFill>
      </fill>
    </dxf>
    <dxf>
      <fill>
        <patternFill patternType="solid">
          <fgColor indexed="44"/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162038</xdr:rowOff>
    </xdr:from>
    <xdr:to>
      <xdr:col>2</xdr:col>
      <xdr:colOff>514350</xdr:colOff>
      <xdr:row>4</xdr:row>
      <xdr:rowOff>19049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92E7241-4193-474C-ACC6-DB76256B0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62038"/>
          <a:ext cx="1504950" cy="580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314327</xdr:rowOff>
    </xdr:from>
    <xdr:to>
      <xdr:col>1</xdr:col>
      <xdr:colOff>1676400</xdr:colOff>
      <xdr:row>3</xdr:row>
      <xdr:rowOff>146611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3649357-136F-4FFA-8537-189D534AD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314327"/>
          <a:ext cx="1638299" cy="632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1\administracaodecontrato$\01_%20Licita&#231;&#245;es\02_%20Licita&#231;&#227;o\1.%20Processos%20em%20Excel\Casamax\PREFEITURA%20DE%20MAIRIPOR&#195;\2021\TP%2001.21\ANEXO%20I%20-%20PLANILHA%20ESTIMTIVA%20DE%20CUS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>
        <row r="4">
          <cell r="F4" t="str">
            <v>OGU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C1236-8425-4CE3-89AA-7C50DC1AF1F0}">
  <sheetPr>
    <pageSetUpPr fitToPage="1"/>
  </sheetPr>
  <dimension ref="A1:AC690"/>
  <sheetViews>
    <sheetView tabSelected="1" zoomScaleNormal="100" workbookViewId="0">
      <selection activeCell="I8" sqref="I8"/>
    </sheetView>
  </sheetViews>
  <sheetFormatPr defaultColWidth="8.85546875" defaultRowHeight="12.75" x14ac:dyDescent="0.25"/>
  <cols>
    <col min="1" max="1" width="8.7109375" style="6" customWidth="1"/>
    <col min="2" max="2" width="12.7109375" style="6" customWidth="1"/>
    <col min="3" max="3" width="11.7109375" style="6" customWidth="1"/>
    <col min="4" max="4" width="90.140625" style="6" bestFit="1" customWidth="1"/>
    <col min="5" max="5" width="10.85546875" style="6" customWidth="1"/>
    <col min="6" max="8" width="15.7109375" style="6" customWidth="1"/>
    <col min="9" max="9" width="9.28515625" style="6" bestFit="1" customWidth="1"/>
    <col min="10" max="10" width="9.42578125" style="6" bestFit="1" customWidth="1"/>
    <col min="11" max="12" width="9.42578125" style="6" customWidth="1"/>
    <col min="13" max="13" width="11.42578125" style="6" bestFit="1" customWidth="1"/>
    <col min="14" max="14" width="8.85546875" style="6"/>
    <col min="15" max="15" width="9.28515625" style="6" bestFit="1" customWidth="1"/>
    <col min="16" max="16384" width="8.85546875" style="6"/>
  </cols>
  <sheetData>
    <row r="1" spans="1:29" ht="14.45" customHeight="1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"/>
      <c r="J1" s="1"/>
      <c r="K1" s="1"/>
      <c r="L1" s="1"/>
      <c r="M1" s="1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ht="15.75" x14ac:dyDescent="0.25">
      <c r="A2" s="101"/>
      <c r="B2" s="101"/>
      <c r="C2" s="101"/>
      <c r="D2" s="101"/>
      <c r="E2" s="101"/>
      <c r="F2" s="102"/>
      <c r="G2" s="102"/>
      <c r="H2" s="102"/>
      <c r="I2" s="2"/>
      <c r="J2" s="2"/>
      <c r="K2" s="2"/>
      <c r="L2" s="2"/>
      <c r="M2" s="1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ht="14.45" customHeight="1" x14ac:dyDescent="0.25">
      <c r="A3" s="104" t="s">
        <v>302</v>
      </c>
      <c r="B3" s="104"/>
      <c r="C3" s="104"/>
      <c r="D3" s="104"/>
      <c r="E3" s="104"/>
      <c r="F3" s="104"/>
      <c r="G3" s="104"/>
      <c r="H3" s="104"/>
      <c r="I3" s="1"/>
      <c r="J3" s="1"/>
      <c r="K3" s="1"/>
      <c r="L3" s="1"/>
      <c r="M3" s="1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29" x14ac:dyDescent="0.25">
      <c r="A4" s="3"/>
      <c r="B4" s="3"/>
      <c r="C4" s="3"/>
      <c r="D4" s="4"/>
      <c r="E4" s="3"/>
      <c r="F4" s="3"/>
      <c r="G4" s="3"/>
      <c r="H4" s="3"/>
      <c r="I4" s="1"/>
      <c r="J4" s="1"/>
      <c r="K4" s="1"/>
      <c r="L4" s="1"/>
      <c r="M4" s="1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</row>
    <row r="5" spans="1:29" x14ac:dyDescent="0.25">
      <c r="A5" s="105" t="s">
        <v>303</v>
      </c>
      <c r="B5" s="105"/>
      <c r="C5" s="105"/>
      <c r="D5" s="105"/>
      <c r="E5" s="105"/>
      <c r="F5" s="105"/>
      <c r="G5" s="105"/>
      <c r="H5" s="105"/>
      <c r="I5" s="1"/>
      <c r="J5" s="1"/>
      <c r="K5" s="1"/>
      <c r="L5" s="1"/>
      <c r="M5" s="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</row>
    <row r="6" spans="1:29" ht="30" customHeight="1" x14ac:dyDescent="0.25">
      <c r="A6" s="32" t="s">
        <v>160</v>
      </c>
      <c r="B6" s="32" t="s">
        <v>1</v>
      </c>
      <c r="C6" s="32" t="s">
        <v>161</v>
      </c>
      <c r="D6" s="32" t="s">
        <v>2</v>
      </c>
      <c r="E6" s="32" t="s">
        <v>3</v>
      </c>
      <c r="F6" s="33" t="s">
        <v>4</v>
      </c>
      <c r="G6" s="33" t="s">
        <v>162</v>
      </c>
      <c r="H6" s="33" t="s">
        <v>163</v>
      </c>
      <c r="I6" s="1"/>
      <c r="J6" s="1"/>
      <c r="K6" s="1"/>
      <c r="L6" s="1"/>
      <c r="M6" s="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29" ht="27" customHeight="1" x14ac:dyDescent="0.25">
      <c r="A7" s="8" t="s">
        <v>5</v>
      </c>
      <c r="B7" s="8"/>
      <c r="C7" s="8"/>
      <c r="D7" s="9" t="s">
        <v>6</v>
      </c>
      <c r="E7" s="10"/>
      <c r="F7" s="11"/>
      <c r="G7" s="11"/>
      <c r="H7" s="38">
        <f>SUM(H8:H17)</f>
        <v>53841.120000000003</v>
      </c>
      <c r="I7" s="1"/>
      <c r="J7" s="1"/>
      <c r="K7" s="1"/>
      <c r="L7" s="1"/>
      <c r="M7" s="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29" ht="25.5" x14ac:dyDescent="0.25">
      <c r="A8" s="12" t="s">
        <v>7</v>
      </c>
      <c r="B8" s="12">
        <v>10775</v>
      </c>
      <c r="C8" s="13" t="s">
        <v>8</v>
      </c>
      <c r="D8" s="14" t="s">
        <v>9</v>
      </c>
      <c r="E8" s="12" t="s">
        <v>10</v>
      </c>
      <c r="F8" s="15">
        <f>F9</f>
        <v>8</v>
      </c>
      <c r="G8" s="35">
        <v>585</v>
      </c>
      <c r="H8" s="35">
        <f>ROUND(G8*F8,2)</f>
        <v>4680</v>
      </c>
      <c r="I8" s="1"/>
      <c r="J8" s="1"/>
      <c r="K8" s="1"/>
      <c r="L8" s="1"/>
      <c r="M8" s="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</row>
    <row r="9" spans="1:29" x14ac:dyDescent="0.25">
      <c r="A9" s="12"/>
      <c r="B9" s="12"/>
      <c r="C9" s="13"/>
      <c r="D9" s="14" t="s">
        <v>259</v>
      </c>
      <c r="E9" s="12"/>
      <c r="F9" s="15">
        <v>8</v>
      </c>
      <c r="G9" s="35"/>
      <c r="H9" s="15"/>
      <c r="I9" s="1"/>
      <c r="J9" s="1"/>
      <c r="K9" s="1"/>
      <c r="L9" s="1"/>
      <c r="M9" s="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29" x14ac:dyDescent="0.25">
      <c r="A10" s="12" t="s">
        <v>11</v>
      </c>
      <c r="B10" s="12" t="s">
        <v>12</v>
      </c>
      <c r="C10" s="22" t="s">
        <v>214</v>
      </c>
      <c r="D10" s="14" t="s">
        <v>157</v>
      </c>
      <c r="E10" s="12" t="s">
        <v>13</v>
      </c>
      <c r="F10" s="15">
        <f>F11</f>
        <v>8</v>
      </c>
      <c r="G10" s="35">
        <v>563.21</v>
      </c>
      <c r="H10" s="35">
        <f>ROUND(G10*F10,2)</f>
        <v>4505.68</v>
      </c>
      <c r="I10" s="1"/>
      <c r="J10" s="1"/>
      <c r="K10" s="1"/>
      <c r="L10" s="1"/>
      <c r="M10" s="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</row>
    <row r="11" spans="1:29" x14ac:dyDescent="0.25">
      <c r="A11" s="12"/>
      <c r="B11" s="12"/>
      <c r="C11" s="13"/>
      <c r="D11" s="14" t="str">
        <f>D9</f>
        <v xml:space="preserve">8 meses x 1 = </v>
      </c>
      <c r="E11" s="12"/>
      <c r="F11" s="15">
        <f>F9</f>
        <v>8</v>
      </c>
      <c r="G11" s="35"/>
      <c r="H11" s="15"/>
      <c r="I11" s="1"/>
      <c r="J11" s="1"/>
      <c r="K11" s="1"/>
      <c r="L11" s="1"/>
      <c r="M11" s="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</row>
    <row r="12" spans="1:29" x14ac:dyDescent="0.25">
      <c r="A12" s="12" t="s">
        <v>14</v>
      </c>
      <c r="B12" s="12" t="s">
        <v>15</v>
      </c>
      <c r="C12" s="22" t="s">
        <v>214</v>
      </c>
      <c r="D12" s="14" t="s">
        <v>158</v>
      </c>
      <c r="E12" s="12" t="s">
        <v>16</v>
      </c>
      <c r="F12" s="15">
        <f>F13</f>
        <v>48</v>
      </c>
      <c r="G12" s="35">
        <v>622.79999999999995</v>
      </c>
      <c r="H12" s="35">
        <f>ROUND(G12*F12,2)</f>
        <v>29894.400000000001</v>
      </c>
      <c r="I12" s="1"/>
      <c r="J12" s="1"/>
      <c r="K12" s="1"/>
      <c r="L12" s="1"/>
      <c r="M12" s="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</row>
    <row r="13" spans="1:29" x14ac:dyDescent="0.25">
      <c r="A13" s="12"/>
      <c r="B13" s="12"/>
      <c r="C13" s="13"/>
      <c r="D13" s="14" t="s">
        <v>58</v>
      </c>
      <c r="E13" s="12"/>
      <c r="F13" s="15">
        <f>F8*2*3</f>
        <v>48</v>
      </c>
      <c r="G13" s="35"/>
      <c r="H13" s="15"/>
      <c r="I13" s="1"/>
      <c r="J13" s="1"/>
      <c r="K13" s="1"/>
      <c r="L13" s="1"/>
      <c r="M13" s="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</row>
    <row r="14" spans="1:29" x14ac:dyDescent="0.25">
      <c r="A14" s="12" t="s">
        <v>17</v>
      </c>
      <c r="B14" s="12" t="s">
        <v>18</v>
      </c>
      <c r="C14" s="22" t="s">
        <v>214</v>
      </c>
      <c r="D14" s="14" t="s">
        <v>159</v>
      </c>
      <c r="E14" s="12" t="s">
        <v>13</v>
      </c>
      <c r="F14" s="15">
        <f>F15</f>
        <v>8</v>
      </c>
      <c r="G14" s="35">
        <v>538.92999999999995</v>
      </c>
      <c r="H14" s="35">
        <f>ROUND(G14*F14,2)</f>
        <v>4311.4399999999996</v>
      </c>
      <c r="I14" s="1"/>
      <c r="J14" s="1"/>
      <c r="K14" s="1"/>
      <c r="L14" s="1"/>
      <c r="M14" s="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</row>
    <row r="15" spans="1:29" x14ac:dyDescent="0.25">
      <c r="A15" s="12"/>
      <c r="B15" s="12"/>
      <c r="C15" s="13"/>
      <c r="D15" s="14" t="str">
        <f>D11</f>
        <v xml:space="preserve">8 meses x 1 = </v>
      </c>
      <c r="E15" s="12"/>
      <c r="F15" s="15">
        <f>F8</f>
        <v>8</v>
      </c>
      <c r="G15" s="35"/>
      <c r="H15" s="15"/>
      <c r="I15" s="1"/>
      <c r="J15" s="1"/>
      <c r="K15" s="1"/>
      <c r="L15" s="1"/>
      <c r="M15" s="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</row>
    <row r="16" spans="1:29" s="7" customFormat="1" x14ac:dyDescent="0.25">
      <c r="A16" s="12" t="s">
        <v>60</v>
      </c>
      <c r="B16" s="12">
        <v>98458</v>
      </c>
      <c r="C16" s="12" t="s">
        <v>8</v>
      </c>
      <c r="D16" s="14" t="s">
        <v>59</v>
      </c>
      <c r="E16" s="12" t="s">
        <v>16</v>
      </c>
      <c r="F16" s="16">
        <f>F17</f>
        <v>80</v>
      </c>
      <c r="G16" s="36">
        <v>130.62</v>
      </c>
      <c r="H16" s="35">
        <f>ROUND(G16*F16,2)</f>
        <v>10449.6</v>
      </c>
    </row>
    <row r="17" spans="1:29" s="7" customFormat="1" x14ac:dyDescent="0.25">
      <c r="A17" s="12"/>
      <c r="B17" s="12"/>
      <c r="C17" s="13"/>
      <c r="D17" s="14" t="s">
        <v>260</v>
      </c>
      <c r="E17" s="12"/>
      <c r="F17" s="16">
        <f>(20+20)*2</f>
        <v>80</v>
      </c>
      <c r="G17" s="36"/>
      <c r="H17" s="16"/>
    </row>
    <row r="18" spans="1:29" s="7" customFormat="1" x14ac:dyDescent="0.25">
      <c r="A18" s="8" t="s">
        <v>48</v>
      </c>
      <c r="B18" s="10"/>
      <c r="C18" s="10"/>
      <c r="D18" s="9" t="s">
        <v>49</v>
      </c>
      <c r="E18" s="10"/>
      <c r="F18" s="17"/>
      <c r="G18" s="17"/>
      <c r="H18" s="44">
        <f>SUM(H19:H30)</f>
        <v>399906.32</v>
      </c>
    </row>
    <row r="19" spans="1:29" s="7" customFormat="1" x14ac:dyDescent="0.25">
      <c r="A19" s="12" t="s">
        <v>20</v>
      </c>
      <c r="B19" s="12">
        <v>101460</v>
      </c>
      <c r="C19" s="12" t="s">
        <v>8</v>
      </c>
      <c r="D19" s="14" t="s">
        <v>50</v>
      </c>
      <c r="E19" s="12" t="s">
        <v>51</v>
      </c>
      <c r="F19" s="18">
        <f>F20</f>
        <v>8</v>
      </c>
      <c r="G19" s="36">
        <v>4223.29</v>
      </c>
      <c r="H19" s="35">
        <f>ROUND(G19*F19,2)</f>
        <v>33786.32</v>
      </c>
    </row>
    <row r="20" spans="1:29" s="7" customFormat="1" x14ac:dyDescent="0.25">
      <c r="A20" s="12"/>
      <c r="B20" s="12"/>
      <c r="C20" s="12"/>
      <c r="D20" s="14" t="s">
        <v>259</v>
      </c>
      <c r="E20" s="12"/>
      <c r="F20" s="18">
        <v>8</v>
      </c>
      <c r="G20" s="36"/>
      <c r="H20" s="36"/>
    </row>
    <row r="21" spans="1:29" s="7" customFormat="1" x14ac:dyDescent="0.25">
      <c r="A21" s="12" t="s">
        <v>21</v>
      </c>
      <c r="B21" s="12">
        <v>88326</v>
      </c>
      <c r="C21" s="12" t="s">
        <v>8</v>
      </c>
      <c r="D21" s="14" t="s">
        <v>52</v>
      </c>
      <c r="E21" s="12" t="s">
        <v>53</v>
      </c>
      <c r="F21" s="18">
        <f>F22</f>
        <v>2880</v>
      </c>
      <c r="G21" s="36">
        <v>28.65</v>
      </c>
      <c r="H21" s="35">
        <f>ROUND(G21*F21,2)</f>
        <v>82512</v>
      </c>
    </row>
    <row r="22" spans="1:29" s="7" customFormat="1" x14ac:dyDescent="0.25">
      <c r="A22" s="12"/>
      <c r="B22" s="12"/>
      <c r="C22" s="12"/>
      <c r="D22" s="14" t="s">
        <v>261</v>
      </c>
      <c r="E22" s="12"/>
      <c r="F22" s="18">
        <f>F19*30*12</f>
        <v>2880</v>
      </c>
      <c r="G22" s="36"/>
      <c r="H22" s="36"/>
    </row>
    <row r="23" spans="1:29" s="7" customFormat="1" x14ac:dyDescent="0.25">
      <c r="A23" s="12" t="s">
        <v>24</v>
      </c>
      <c r="B23" s="12">
        <v>90779</v>
      </c>
      <c r="C23" s="12" t="s">
        <v>8</v>
      </c>
      <c r="D23" s="14" t="s">
        <v>54</v>
      </c>
      <c r="E23" s="12" t="s">
        <v>53</v>
      </c>
      <c r="F23" s="18">
        <f>F24</f>
        <v>960</v>
      </c>
      <c r="G23" s="36">
        <v>145.35</v>
      </c>
      <c r="H23" s="35">
        <f>ROUND(G23*F23,2)</f>
        <v>139536</v>
      </c>
    </row>
    <row r="24" spans="1:29" s="7" customFormat="1" x14ac:dyDescent="0.25">
      <c r="A24" s="12"/>
      <c r="B24" s="12"/>
      <c r="C24" s="12"/>
      <c r="D24" s="14" t="s">
        <v>262</v>
      </c>
      <c r="E24" s="12"/>
      <c r="F24" s="18">
        <f>F19*20*6</f>
        <v>960</v>
      </c>
      <c r="G24" s="36"/>
      <c r="H24" s="36"/>
    </row>
    <row r="25" spans="1:29" s="7" customFormat="1" x14ac:dyDescent="0.25">
      <c r="A25" s="12" t="s">
        <v>26</v>
      </c>
      <c r="B25" s="12">
        <v>90780</v>
      </c>
      <c r="C25" s="12" t="s">
        <v>8</v>
      </c>
      <c r="D25" s="14" t="s">
        <v>55</v>
      </c>
      <c r="E25" s="12" t="s">
        <v>53</v>
      </c>
      <c r="F25" s="18">
        <f>F26</f>
        <v>1440</v>
      </c>
      <c r="G25" s="36">
        <v>52.83</v>
      </c>
      <c r="H25" s="35">
        <f>ROUND(G25*F25,2)</f>
        <v>76075.199999999997</v>
      </c>
    </row>
    <row r="26" spans="1:29" s="7" customFormat="1" x14ac:dyDescent="0.25">
      <c r="A26" s="12"/>
      <c r="B26" s="12"/>
      <c r="C26" s="12"/>
      <c r="D26" s="14" t="s">
        <v>263</v>
      </c>
      <c r="E26" s="12"/>
      <c r="F26" s="18">
        <f>F19*20*9</f>
        <v>1440</v>
      </c>
      <c r="G26" s="36"/>
      <c r="H26" s="36"/>
    </row>
    <row r="27" spans="1:29" s="7" customFormat="1" x14ac:dyDescent="0.25">
      <c r="A27" s="12" t="s">
        <v>28</v>
      </c>
      <c r="B27" s="12">
        <v>90767</v>
      </c>
      <c r="C27" s="12" t="s">
        <v>8</v>
      </c>
      <c r="D27" s="14" t="s">
        <v>56</v>
      </c>
      <c r="E27" s="12" t="s">
        <v>53</v>
      </c>
      <c r="F27" s="18">
        <f>F28</f>
        <v>1440</v>
      </c>
      <c r="G27" s="36">
        <v>23.7</v>
      </c>
      <c r="H27" s="35">
        <f>ROUND(G27*F27,2)</f>
        <v>34128</v>
      </c>
    </row>
    <row r="28" spans="1:29" s="7" customFormat="1" x14ac:dyDescent="0.25">
      <c r="A28" s="12"/>
      <c r="B28" s="12"/>
      <c r="C28" s="12"/>
      <c r="D28" s="14" t="s">
        <v>263</v>
      </c>
      <c r="E28" s="12"/>
      <c r="F28" s="18">
        <f>F19*20*9</f>
        <v>1440</v>
      </c>
      <c r="G28" s="36"/>
      <c r="H28" s="36"/>
    </row>
    <row r="29" spans="1:29" s="7" customFormat="1" x14ac:dyDescent="0.25">
      <c r="A29" s="12" t="s">
        <v>31</v>
      </c>
      <c r="B29" s="12">
        <v>90766</v>
      </c>
      <c r="C29" s="12" t="s">
        <v>8</v>
      </c>
      <c r="D29" s="14" t="s">
        <v>57</v>
      </c>
      <c r="E29" s="12" t="s">
        <v>53</v>
      </c>
      <c r="F29" s="18">
        <f>F30</f>
        <v>1440</v>
      </c>
      <c r="G29" s="36">
        <v>23.52</v>
      </c>
      <c r="H29" s="35">
        <f>ROUND(G29*F29,2)</f>
        <v>33868.800000000003</v>
      </c>
    </row>
    <row r="30" spans="1:29" s="7" customFormat="1" x14ac:dyDescent="0.25">
      <c r="A30" s="12"/>
      <c r="B30" s="12"/>
      <c r="C30" s="12"/>
      <c r="D30" s="14" t="s">
        <v>263</v>
      </c>
      <c r="E30" s="12"/>
      <c r="F30" s="18">
        <f>F19*20*9</f>
        <v>1440</v>
      </c>
      <c r="G30" s="36"/>
      <c r="H30" s="36"/>
    </row>
    <row r="31" spans="1:29" ht="27" customHeight="1" x14ac:dyDescent="0.25">
      <c r="A31" s="19">
        <v>3</v>
      </c>
      <c r="B31" s="19"/>
      <c r="C31" s="19"/>
      <c r="D31" s="20" t="s">
        <v>19</v>
      </c>
      <c r="E31" s="19"/>
      <c r="F31" s="19"/>
      <c r="G31" s="19"/>
      <c r="H31" s="39">
        <f>SUM(H32:H53)</f>
        <v>1197865.02</v>
      </c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</row>
    <row r="32" spans="1:29" ht="27" customHeight="1" x14ac:dyDescent="0.25">
      <c r="A32" s="21" t="s">
        <v>33</v>
      </c>
      <c r="B32" s="22">
        <v>96001</v>
      </c>
      <c r="C32" s="21" t="s">
        <v>8</v>
      </c>
      <c r="D32" s="23" t="s">
        <v>74</v>
      </c>
      <c r="E32" s="21" t="s">
        <v>16</v>
      </c>
      <c r="F32" s="24">
        <f>SUM(F33:F42)</f>
        <v>16774.010000000002</v>
      </c>
      <c r="G32" s="34">
        <v>6.58</v>
      </c>
      <c r="H32" s="35">
        <f>ROUND(G32*F32,2)</f>
        <v>110372.99</v>
      </c>
      <c r="I32" s="45"/>
      <c r="J32" s="45"/>
      <c r="K32" s="45"/>
      <c r="L32" s="45"/>
      <c r="M32" s="46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</row>
    <row r="33" spans="1:29" x14ac:dyDescent="0.25">
      <c r="A33" s="21"/>
      <c r="B33" s="21"/>
      <c r="C33" s="21"/>
      <c r="D33" s="23" t="s">
        <v>62</v>
      </c>
      <c r="E33" s="21"/>
      <c r="F33" s="24">
        <v>562.43000000000006</v>
      </c>
      <c r="G33" s="24"/>
      <c r="H33" s="24"/>
      <c r="I33" s="56">
        <v>368.58</v>
      </c>
      <c r="J33" s="59">
        <f>M33-I33</f>
        <v>562.43000000000006</v>
      </c>
      <c r="K33" s="56"/>
      <c r="L33" s="56"/>
      <c r="M33" s="57">
        <v>931.01</v>
      </c>
      <c r="N33" s="58">
        <f>I33/M33</f>
        <v>0.39589263273219405</v>
      </c>
      <c r="O33" s="59">
        <f>M33-I33</f>
        <v>562.43000000000006</v>
      </c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</row>
    <row r="34" spans="1:29" x14ac:dyDescent="0.25">
      <c r="A34" s="21"/>
      <c r="B34" s="21"/>
      <c r="C34" s="21"/>
      <c r="D34" s="23" t="s">
        <v>63</v>
      </c>
      <c r="E34" s="21"/>
      <c r="F34" s="24">
        <v>4220.16</v>
      </c>
      <c r="G34" s="24"/>
      <c r="H34" s="24"/>
      <c r="I34" s="56">
        <v>2824.16</v>
      </c>
      <c r="J34" s="59">
        <f t="shared" ref="J34:J39" si="0">M34-I34</f>
        <v>4220.16</v>
      </c>
      <c r="K34" s="56"/>
      <c r="L34" s="56"/>
      <c r="M34" s="57">
        <v>7044.32</v>
      </c>
      <c r="N34" s="58">
        <f t="shared" ref="N34:N38" si="1">I34/M34</f>
        <v>0.40091307606695892</v>
      </c>
      <c r="O34" s="59">
        <f t="shared" ref="O34:O39" si="2">M34-I34</f>
        <v>4220.16</v>
      </c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</row>
    <row r="35" spans="1:29" x14ac:dyDescent="0.25">
      <c r="A35" s="21"/>
      <c r="B35" s="21"/>
      <c r="C35" s="21"/>
      <c r="D35" s="23" t="s">
        <v>61</v>
      </c>
      <c r="E35" s="21"/>
      <c r="F35" s="24">
        <v>1137</v>
      </c>
      <c r="G35" s="24"/>
      <c r="H35" s="24"/>
      <c r="I35" s="56">
        <v>701.02</v>
      </c>
      <c r="J35" s="59">
        <f t="shared" si="0"/>
        <v>1137</v>
      </c>
      <c r="K35" s="56"/>
      <c r="L35" s="56"/>
      <c r="M35" s="57">
        <v>1838.02</v>
      </c>
      <c r="N35" s="58">
        <f t="shared" si="1"/>
        <v>0.38139954951523924</v>
      </c>
      <c r="O35" s="59">
        <f t="shared" si="2"/>
        <v>1137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</row>
    <row r="36" spans="1:29" x14ac:dyDescent="0.25">
      <c r="A36" s="21"/>
      <c r="B36" s="21"/>
      <c r="C36" s="21"/>
      <c r="D36" s="23" t="s">
        <v>64</v>
      </c>
      <c r="E36" s="21"/>
      <c r="F36" s="24">
        <v>1828.77</v>
      </c>
      <c r="G36" s="24"/>
      <c r="H36" s="24"/>
      <c r="I36" s="56">
        <v>1060.3800000000001</v>
      </c>
      <c r="J36" s="59">
        <f t="shared" si="0"/>
        <v>1828.77</v>
      </c>
      <c r="K36" s="56"/>
      <c r="L36" s="56"/>
      <c r="M36" s="57">
        <v>2889.15</v>
      </c>
      <c r="N36" s="58">
        <f t="shared" si="1"/>
        <v>0.36702144229271588</v>
      </c>
      <c r="O36" s="59">
        <f t="shared" si="2"/>
        <v>1828.77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</row>
    <row r="37" spans="1:29" x14ac:dyDescent="0.25">
      <c r="A37" s="21"/>
      <c r="B37" s="21"/>
      <c r="C37" s="21"/>
      <c r="D37" s="23" t="s">
        <v>65</v>
      </c>
      <c r="E37" s="21"/>
      <c r="F37" s="24">
        <v>2097.91</v>
      </c>
      <c r="G37" s="24"/>
      <c r="H37" s="24"/>
      <c r="I37" s="56">
        <v>1485.22</v>
      </c>
      <c r="J37" s="59">
        <f t="shared" si="0"/>
        <v>2097.91</v>
      </c>
      <c r="K37" s="56"/>
      <c r="L37" s="56"/>
      <c r="M37" s="57">
        <v>3583.13</v>
      </c>
      <c r="N37" s="58">
        <f t="shared" si="1"/>
        <v>0.41450352066489354</v>
      </c>
      <c r="O37" s="59">
        <f t="shared" si="2"/>
        <v>2097.91</v>
      </c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</row>
    <row r="38" spans="1:29" x14ac:dyDescent="0.25">
      <c r="A38" s="21"/>
      <c r="B38" s="21"/>
      <c r="C38" s="21"/>
      <c r="D38" s="23" t="s">
        <v>66</v>
      </c>
      <c r="E38" s="21"/>
      <c r="F38" s="24">
        <v>2600.84</v>
      </c>
      <c r="G38" s="24"/>
      <c r="H38" s="24"/>
      <c r="I38" s="56">
        <v>1823.44</v>
      </c>
      <c r="J38" s="59">
        <f t="shared" si="0"/>
        <v>2600.8400000000006</v>
      </c>
      <c r="K38" s="56"/>
      <c r="L38" s="56"/>
      <c r="M38" s="57">
        <v>4424.2800000000007</v>
      </c>
      <c r="N38" s="58">
        <f t="shared" si="1"/>
        <v>0.41214389686005404</v>
      </c>
      <c r="O38" s="59">
        <f t="shared" si="2"/>
        <v>2600.8400000000006</v>
      </c>
      <c r="P38" s="45">
        <f>610*7.1</f>
        <v>4331</v>
      </c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</row>
    <row r="39" spans="1:29" x14ac:dyDescent="0.25">
      <c r="A39" s="21"/>
      <c r="B39" s="21"/>
      <c r="C39" s="21"/>
      <c r="D39" s="23" t="s">
        <v>172</v>
      </c>
      <c r="E39" s="21"/>
      <c r="F39" s="24">
        <v>1144.44</v>
      </c>
      <c r="G39" s="24"/>
      <c r="H39" s="24"/>
      <c r="I39" s="57">
        <v>1032.18</v>
      </c>
      <c r="J39" s="59">
        <f t="shared" si="0"/>
        <v>1144.4399999999998</v>
      </c>
      <c r="K39" s="57"/>
      <c r="L39" s="57"/>
      <c r="M39" s="57">
        <v>2176.62</v>
      </c>
      <c r="N39" s="56"/>
      <c r="O39" s="59">
        <f t="shared" si="2"/>
        <v>1144.4399999999998</v>
      </c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</row>
    <row r="40" spans="1:29" x14ac:dyDescent="0.25">
      <c r="A40" s="21"/>
      <c r="B40" s="21"/>
      <c r="C40" s="21"/>
      <c r="D40" s="23" t="s">
        <v>191</v>
      </c>
      <c r="E40" s="21"/>
      <c r="F40" s="24">
        <v>820.1</v>
      </c>
      <c r="G40" s="24"/>
      <c r="H40" s="24"/>
      <c r="I40" s="46"/>
      <c r="J40" s="46">
        <f>M40-L40</f>
        <v>820.09999999999991</v>
      </c>
      <c r="K40" s="46"/>
      <c r="L40" s="46">
        <v>1346.5</v>
      </c>
      <c r="M40" s="46">
        <v>2166.6</v>
      </c>
      <c r="N40" s="45"/>
      <c r="O40" s="52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</row>
    <row r="41" spans="1:29" x14ac:dyDescent="0.25">
      <c r="A41" s="21"/>
      <c r="B41" s="21"/>
      <c r="C41" s="21"/>
      <c r="D41" s="23" t="s">
        <v>249</v>
      </c>
      <c r="E41" s="21"/>
      <c r="F41" s="24">
        <v>315.89999999999998</v>
      </c>
      <c r="G41" s="24"/>
      <c r="H41" s="24"/>
      <c r="I41" s="46"/>
      <c r="J41" s="59"/>
      <c r="K41" s="46"/>
      <c r="L41" s="46"/>
      <c r="M41" s="46"/>
      <c r="N41" s="45"/>
      <c r="O41" s="52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</row>
    <row r="42" spans="1:29" x14ac:dyDescent="0.25">
      <c r="A42" s="21"/>
      <c r="B42" s="21"/>
      <c r="C42" s="21"/>
      <c r="D42" s="23" t="s">
        <v>257</v>
      </c>
      <c r="E42" s="21"/>
      <c r="F42" s="24">
        <v>2046.46</v>
      </c>
      <c r="G42" s="24"/>
      <c r="H42" s="24"/>
      <c r="I42" s="46"/>
      <c r="J42" s="59"/>
      <c r="K42" s="46"/>
      <c r="L42" s="46"/>
      <c r="M42" s="46"/>
      <c r="N42" s="45"/>
      <c r="O42" s="52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</row>
    <row r="43" spans="1:29" ht="27" customHeight="1" x14ac:dyDescent="0.25">
      <c r="A43" s="21" t="s">
        <v>34</v>
      </c>
      <c r="B43" s="21">
        <v>95875</v>
      </c>
      <c r="C43" s="21" t="s">
        <v>8</v>
      </c>
      <c r="D43" s="23" t="s">
        <v>22</v>
      </c>
      <c r="E43" s="21" t="s">
        <v>23</v>
      </c>
      <c r="F43" s="24">
        <f>F44</f>
        <v>8387.01</v>
      </c>
      <c r="G43" s="24">
        <v>1.77</v>
      </c>
      <c r="H43" s="35">
        <f>ROUND(G43*F43,2)</f>
        <v>14845.01</v>
      </c>
      <c r="I43" s="45"/>
      <c r="J43" s="45"/>
      <c r="K43" s="45"/>
      <c r="L43" s="45"/>
      <c r="M43" s="46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</row>
    <row r="44" spans="1:29" x14ac:dyDescent="0.25">
      <c r="A44" s="21"/>
      <c r="B44" s="21"/>
      <c r="C44" s="21"/>
      <c r="D44" s="23" t="s">
        <v>69</v>
      </c>
      <c r="E44" s="21"/>
      <c r="F44" s="24">
        <f>ROUND(F32*0.05*10,2)</f>
        <v>8387.01</v>
      </c>
      <c r="G44" s="24"/>
      <c r="H44" s="24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</row>
    <row r="45" spans="1:29" x14ac:dyDescent="0.25">
      <c r="A45" s="21" t="s">
        <v>35</v>
      </c>
      <c r="B45" s="21">
        <v>99814</v>
      </c>
      <c r="C45" s="21" t="s">
        <v>8</v>
      </c>
      <c r="D45" s="23" t="s">
        <v>25</v>
      </c>
      <c r="E45" s="21" t="s">
        <v>16</v>
      </c>
      <c r="F45" s="24">
        <f>F46</f>
        <v>16774.010000000002</v>
      </c>
      <c r="G45" s="34">
        <v>1.95</v>
      </c>
      <c r="H45" s="35">
        <f>ROUND(G45*F45,2)</f>
        <v>32709.32</v>
      </c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</row>
    <row r="46" spans="1:29" x14ac:dyDescent="0.25">
      <c r="A46" s="21"/>
      <c r="B46" s="21"/>
      <c r="C46" s="21"/>
      <c r="D46" s="23" t="s">
        <v>70</v>
      </c>
      <c r="E46" s="21"/>
      <c r="F46" s="24">
        <f>F32</f>
        <v>16774.010000000002</v>
      </c>
      <c r="G46" s="24"/>
      <c r="H46" s="24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</row>
    <row r="47" spans="1:29" x14ac:dyDescent="0.25">
      <c r="A47" s="21" t="s">
        <v>36</v>
      </c>
      <c r="B47" s="21">
        <v>96402</v>
      </c>
      <c r="C47" s="21" t="s">
        <v>8</v>
      </c>
      <c r="D47" s="23" t="s">
        <v>27</v>
      </c>
      <c r="E47" s="21" t="s">
        <v>16</v>
      </c>
      <c r="F47" s="24">
        <f>F48</f>
        <v>16774.010000000002</v>
      </c>
      <c r="G47" s="34">
        <v>2.36</v>
      </c>
      <c r="H47" s="35">
        <f>ROUND(G47*F47,2)</f>
        <v>39586.660000000003</v>
      </c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</row>
    <row r="48" spans="1:29" x14ac:dyDescent="0.25">
      <c r="A48" s="21"/>
      <c r="B48" s="21"/>
      <c r="C48" s="21"/>
      <c r="D48" s="23" t="s">
        <v>70</v>
      </c>
      <c r="E48" s="21"/>
      <c r="F48" s="24">
        <f>F45</f>
        <v>16774.010000000002</v>
      </c>
      <c r="G48" s="24"/>
      <c r="H48" s="24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</row>
    <row r="49" spans="1:29" ht="25.5" x14ac:dyDescent="0.25">
      <c r="A49" s="21" t="s">
        <v>37</v>
      </c>
      <c r="B49" s="21">
        <v>95995</v>
      </c>
      <c r="C49" s="21" t="s">
        <v>8</v>
      </c>
      <c r="D49" s="23" t="s">
        <v>29</v>
      </c>
      <c r="E49" s="21" t="s">
        <v>30</v>
      </c>
      <c r="F49" s="24">
        <f>F50</f>
        <v>838.7</v>
      </c>
      <c r="G49" s="34">
        <v>1142.03</v>
      </c>
      <c r="H49" s="35">
        <f>ROUND(G49*F49,2)</f>
        <v>957820.56</v>
      </c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</row>
    <row r="50" spans="1:29" x14ac:dyDescent="0.25">
      <c r="A50" s="21"/>
      <c r="B50" s="21"/>
      <c r="C50" s="21"/>
      <c r="D50" s="23" t="s">
        <v>71</v>
      </c>
      <c r="E50" s="21"/>
      <c r="F50" s="24">
        <f>ROUND(F32*0.05,2)</f>
        <v>838.7</v>
      </c>
      <c r="G50" s="24"/>
      <c r="H50" s="24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</row>
    <row r="51" spans="1:29" x14ac:dyDescent="0.25">
      <c r="A51" s="21" t="s">
        <v>39</v>
      </c>
      <c r="B51" s="21">
        <v>100986</v>
      </c>
      <c r="C51" s="21" t="s">
        <v>8</v>
      </c>
      <c r="D51" s="23" t="s">
        <v>197</v>
      </c>
      <c r="E51" s="21" t="s">
        <v>30</v>
      </c>
      <c r="F51" s="24">
        <f>F52</f>
        <v>838.7</v>
      </c>
      <c r="G51" s="34">
        <v>6.46</v>
      </c>
      <c r="H51" s="35">
        <f>ROUND(G51*F51,2)</f>
        <v>5418</v>
      </c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</row>
    <row r="52" spans="1:29" x14ac:dyDescent="0.25">
      <c r="A52" s="21"/>
      <c r="B52" s="21"/>
      <c r="C52" s="21"/>
      <c r="D52" s="23" t="s">
        <v>72</v>
      </c>
      <c r="E52" s="21"/>
      <c r="F52" s="24">
        <f>F49</f>
        <v>838.7</v>
      </c>
      <c r="G52" s="24"/>
      <c r="H52" s="24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</row>
    <row r="53" spans="1:29" ht="27" customHeight="1" x14ac:dyDescent="0.25">
      <c r="A53" s="21" t="s">
        <v>41</v>
      </c>
      <c r="B53" s="21">
        <v>95875</v>
      </c>
      <c r="C53" s="21" t="s">
        <v>8</v>
      </c>
      <c r="D53" s="23" t="s">
        <v>22</v>
      </c>
      <c r="E53" s="21" t="s">
        <v>23</v>
      </c>
      <c r="F53" s="24">
        <f>F54</f>
        <v>20967.5</v>
      </c>
      <c r="G53" s="34">
        <v>1.77</v>
      </c>
      <c r="H53" s="35">
        <f>ROUND(G53*F53,2)</f>
        <v>37112.480000000003</v>
      </c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</row>
    <row r="54" spans="1:29" x14ac:dyDescent="0.25">
      <c r="A54" s="21"/>
      <c r="B54" s="21"/>
      <c r="C54" s="21"/>
      <c r="D54" s="23" t="s">
        <v>73</v>
      </c>
      <c r="E54" s="21"/>
      <c r="F54" s="24">
        <f>ROUND(F51*25,2)</f>
        <v>20967.5</v>
      </c>
      <c r="G54" s="24"/>
      <c r="H54" s="24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</row>
    <row r="55" spans="1:29" ht="27" customHeight="1" x14ac:dyDescent="0.25">
      <c r="A55" s="19">
        <v>4</v>
      </c>
      <c r="B55" s="19"/>
      <c r="C55" s="19"/>
      <c r="D55" s="20" t="s">
        <v>32</v>
      </c>
      <c r="E55" s="19"/>
      <c r="F55" s="19"/>
      <c r="G55" s="19"/>
      <c r="H55" s="39">
        <f>SUM(H56:H88)</f>
        <v>3508018.14</v>
      </c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</row>
    <row r="56" spans="1:29" ht="27" customHeight="1" x14ac:dyDescent="0.25">
      <c r="A56" s="21" t="s">
        <v>83</v>
      </c>
      <c r="B56" s="21">
        <v>97636</v>
      </c>
      <c r="C56" s="21" t="s">
        <v>8</v>
      </c>
      <c r="D56" s="23" t="s">
        <v>75</v>
      </c>
      <c r="E56" s="21" t="s">
        <v>16</v>
      </c>
      <c r="F56" s="24">
        <f>SUM(F57:F68)</f>
        <v>13042.28</v>
      </c>
      <c r="G56" s="40">
        <v>15.91</v>
      </c>
      <c r="H56" s="35">
        <f>ROUND(G56*F56,2)</f>
        <v>207502.67</v>
      </c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</row>
    <row r="57" spans="1:29" x14ac:dyDescent="0.25">
      <c r="A57" s="21"/>
      <c r="B57" s="21"/>
      <c r="C57" s="21"/>
      <c r="D57" s="23" t="s">
        <v>62</v>
      </c>
      <c r="E57" s="21"/>
      <c r="F57" s="24">
        <v>368.58</v>
      </c>
      <c r="G57" s="40"/>
      <c r="H57" s="24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</row>
    <row r="58" spans="1:29" x14ac:dyDescent="0.25">
      <c r="A58" s="21"/>
      <c r="B58" s="21"/>
      <c r="C58" s="21"/>
      <c r="D58" s="23" t="s">
        <v>63</v>
      </c>
      <c r="E58" s="21"/>
      <c r="F58" s="24">
        <v>2824.16</v>
      </c>
      <c r="G58" s="40"/>
      <c r="H58" s="24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</row>
    <row r="59" spans="1:29" x14ac:dyDescent="0.25">
      <c r="A59" s="21"/>
      <c r="B59" s="21"/>
      <c r="C59" s="21"/>
      <c r="D59" s="23" t="s">
        <v>61</v>
      </c>
      <c r="E59" s="21"/>
      <c r="F59" s="24">
        <v>701.02</v>
      </c>
      <c r="G59" s="40"/>
      <c r="H59" s="24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</row>
    <row r="60" spans="1:29" x14ac:dyDescent="0.25">
      <c r="A60" s="21"/>
      <c r="B60" s="21"/>
      <c r="C60" s="21"/>
      <c r="D60" s="23" t="s">
        <v>64</v>
      </c>
      <c r="E60" s="21"/>
      <c r="F60" s="24">
        <v>1060.3800000000001</v>
      </c>
      <c r="G60" s="40"/>
      <c r="H60" s="24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</row>
    <row r="61" spans="1:29" x14ac:dyDescent="0.25">
      <c r="A61" s="21"/>
      <c r="B61" s="21"/>
      <c r="C61" s="21"/>
      <c r="D61" s="23" t="s">
        <v>65</v>
      </c>
      <c r="E61" s="21"/>
      <c r="F61" s="24">
        <v>1485.22</v>
      </c>
      <c r="G61" s="40"/>
      <c r="H61" s="24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</row>
    <row r="62" spans="1:29" x14ac:dyDescent="0.25">
      <c r="A62" s="21"/>
      <c r="B62" s="21"/>
      <c r="C62" s="21"/>
      <c r="D62" s="23" t="s">
        <v>66</v>
      </c>
      <c r="E62" s="21"/>
      <c r="F62" s="24">
        <v>1823.44</v>
      </c>
      <c r="G62" s="40"/>
      <c r="H62" s="2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</row>
    <row r="63" spans="1:29" x14ac:dyDescent="0.25">
      <c r="A63" s="21"/>
      <c r="B63" s="21"/>
      <c r="C63" s="21"/>
      <c r="D63" s="23" t="s">
        <v>68</v>
      </c>
      <c r="E63" s="21"/>
      <c r="F63" s="24">
        <v>1463.7</v>
      </c>
      <c r="G63" s="40"/>
      <c r="H63" s="2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</row>
    <row r="64" spans="1:29" x14ac:dyDescent="0.25">
      <c r="A64" s="21"/>
      <c r="B64" s="21"/>
      <c r="C64" s="21"/>
      <c r="D64" s="23" t="s">
        <v>172</v>
      </c>
      <c r="E64" s="21"/>
      <c r="F64" s="24">
        <v>1032.18</v>
      </c>
      <c r="G64" s="40"/>
      <c r="H64" s="2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</row>
    <row r="65" spans="1:29" x14ac:dyDescent="0.25">
      <c r="A65" s="21"/>
      <c r="B65" s="21"/>
      <c r="C65" s="21"/>
      <c r="D65" s="23" t="s">
        <v>173</v>
      </c>
      <c r="E65" s="21"/>
      <c r="F65" s="24">
        <v>408</v>
      </c>
      <c r="G65" s="40"/>
      <c r="H65" s="24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</row>
    <row r="66" spans="1:29" x14ac:dyDescent="0.25">
      <c r="A66" s="21"/>
      <c r="B66" s="21"/>
      <c r="C66" s="21"/>
      <c r="D66" s="23" t="s">
        <v>181</v>
      </c>
      <c r="E66" s="21"/>
      <c r="F66" s="24">
        <v>319.67</v>
      </c>
      <c r="G66" s="40"/>
      <c r="H66" s="24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</row>
    <row r="67" spans="1:29" x14ac:dyDescent="0.25">
      <c r="A67" s="21"/>
      <c r="B67" s="21"/>
      <c r="C67" s="21"/>
      <c r="D67" s="23" t="s">
        <v>249</v>
      </c>
      <c r="E67" s="21"/>
      <c r="F67" s="24">
        <v>483.29</v>
      </c>
      <c r="G67" s="40"/>
      <c r="H67" s="24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</row>
    <row r="68" spans="1:29" x14ac:dyDescent="0.25">
      <c r="A68" s="21"/>
      <c r="B68" s="21"/>
      <c r="C68" s="21"/>
      <c r="D68" s="23" t="s">
        <v>257</v>
      </c>
      <c r="E68" s="21"/>
      <c r="F68" s="24">
        <v>1072.6400000000001</v>
      </c>
      <c r="G68" s="40"/>
      <c r="H68" s="24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</row>
    <row r="69" spans="1:29" ht="44.25" customHeight="1" x14ac:dyDescent="0.25">
      <c r="A69" s="21" t="s">
        <v>84</v>
      </c>
      <c r="B69" s="21">
        <v>100974</v>
      </c>
      <c r="C69" s="21" t="s">
        <v>8</v>
      </c>
      <c r="D69" s="23" t="s">
        <v>76</v>
      </c>
      <c r="E69" s="21" t="s">
        <v>30</v>
      </c>
      <c r="F69" s="24">
        <f>F70</f>
        <v>2608.4560000000001</v>
      </c>
      <c r="G69" s="40">
        <v>6.31</v>
      </c>
      <c r="H69" s="35">
        <f>ROUND(G69*F69,2)</f>
        <v>16459.36</v>
      </c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</row>
    <row r="70" spans="1:29" x14ac:dyDescent="0.25">
      <c r="A70" s="21"/>
      <c r="B70" s="21"/>
      <c r="C70" s="21"/>
      <c r="D70" s="23" t="s">
        <v>77</v>
      </c>
      <c r="E70" s="21"/>
      <c r="F70" s="24">
        <f>ROUND(F56*0.2,20)</f>
        <v>2608.4560000000001</v>
      </c>
      <c r="G70" s="40"/>
      <c r="H70" s="2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</row>
    <row r="71" spans="1:29" ht="27" customHeight="1" x14ac:dyDescent="0.25">
      <c r="A71" s="21" t="s">
        <v>85</v>
      </c>
      <c r="B71" s="21">
        <v>95875</v>
      </c>
      <c r="C71" s="21" t="s">
        <v>8</v>
      </c>
      <c r="D71" s="23" t="s">
        <v>22</v>
      </c>
      <c r="E71" s="21" t="s">
        <v>23</v>
      </c>
      <c r="F71" s="24">
        <f>F72</f>
        <v>26084.560000000001</v>
      </c>
      <c r="G71" s="40">
        <f>G43</f>
        <v>1.77</v>
      </c>
      <c r="H71" s="35">
        <f>ROUND(G71*F71,2)</f>
        <v>46169.67</v>
      </c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</row>
    <row r="72" spans="1:29" x14ac:dyDescent="0.25">
      <c r="A72" s="21"/>
      <c r="B72" s="21"/>
      <c r="C72" s="21"/>
      <c r="D72" s="23" t="s">
        <v>78</v>
      </c>
      <c r="E72" s="21"/>
      <c r="F72" s="24">
        <f>ROUND(F69*10,2)</f>
        <v>26084.560000000001</v>
      </c>
      <c r="G72" s="40"/>
      <c r="H72" s="24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</row>
    <row r="73" spans="1:29" ht="25.5" x14ac:dyDescent="0.25">
      <c r="A73" s="21" t="s">
        <v>86</v>
      </c>
      <c r="B73" s="21" t="s">
        <v>38</v>
      </c>
      <c r="C73" s="22" t="s">
        <v>214</v>
      </c>
      <c r="D73" s="23" t="s">
        <v>156</v>
      </c>
      <c r="E73" s="21" t="s">
        <v>16</v>
      </c>
      <c r="F73" s="24">
        <f>F74</f>
        <v>13042.28</v>
      </c>
      <c r="G73" s="40">
        <v>17.489999999999998</v>
      </c>
      <c r="H73" s="35">
        <f>ROUND(G73*F73,2)</f>
        <v>228109.48</v>
      </c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</row>
    <row r="74" spans="1:29" x14ac:dyDescent="0.25">
      <c r="A74" s="21"/>
      <c r="B74" s="21"/>
      <c r="C74" s="21"/>
      <c r="D74" s="23" t="s">
        <v>79</v>
      </c>
      <c r="E74" s="21"/>
      <c r="F74" s="24">
        <f>F56</f>
        <v>13042.28</v>
      </c>
      <c r="G74" s="40"/>
      <c r="H74" s="24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</row>
    <row r="75" spans="1:29" x14ac:dyDescent="0.25">
      <c r="A75" s="21" t="s">
        <v>87</v>
      </c>
      <c r="B75" s="21" t="s">
        <v>40</v>
      </c>
      <c r="C75" s="22" t="s">
        <v>214</v>
      </c>
      <c r="D75" s="23" t="s">
        <v>100</v>
      </c>
      <c r="E75" s="21" t="s">
        <v>16</v>
      </c>
      <c r="F75" s="24">
        <f>F76</f>
        <v>13042.28</v>
      </c>
      <c r="G75" s="40">
        <v>13.48</v>
      </c>
      <c r="H75" s="35">
        <f>ROUND(G75*F75,2)</f>
        <v>175809.93</v>
      </c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</row>
    <row r="76" spans="1:29" x14ac:dyDescent="0.25">
      <c r="A76" s="21"/>
      <c r="B76" s="21"/>
      <c r="C76" s="21"/>
      <c r="D76" s="23" t="s">
        <v>79</v>
      </c>
      <c r="E76" s="21"/>
      <c r="F76" s="24">
        <f>F73</f>
        <v>13042.28</v>
      </c>
      <c r="G76" s="40"/>
      <c r="H76" s="24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</row>
    <row r="77" spans="1:29" ht="15" x14ac:dyDescent="0.25">
      <c r="A77" s="25" t="s">
        <v>88</v>
      </c>
      <c r="B77" s="25" t="s">
        <v>42</v>
      </c>
      <c r="C77" s="25" t="s">
        <v>43</v>
      </c>
      <c r="D77" s="26" t="s">
        <v>44</v>
      </c>
      <c r="E77" s="25" t="s">
        <v>16</v>
      </c>
      <c r="F77" s="27">
        <f>F78</f>
        <v>13042.28</v>
      </c>
      <c r="G77" s="41">
        <v>66.34</v>
      </c>
      <c r="H77" s="35">
        <f>ROUND(G77*F77,2)</f>
        <v>865224.86</v>
      </c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</row>
    <row r="78" spans="1:29" x14ac:dyDescent="0.25">
      <c r="A78" s="25"/>
      <c r="B78" s="26"/>
      <c r="C78" s="25"/>
      <c r="D78" s="23" t="s">
        <v>79</v>
      </c>
      <c r="E78" s="25"/>
      <c r="F78" s="27">
        <f>F75</f>
        <v>13042.28</v>
      </c>
      <c r="G78" s="42"/>
      <c r="H78" s="27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</row>
    <row r="79" spans="1:29" x14ac:dyDescent="0.25">
      <c r="A79" s="25" t="s">
        <v>89</v>
      </c>
      <c r="B79" s="25">
        <v>96402</v>
      </c>
      <c r="C79" s="25" t="s">
        <v>8</v>
      </c>
      <c r="D79" s="26" t="s">
        <v>27</v>
      </c>
      <c r="E79" s="25" t="s">
        <v>16</v>
      </c>
      <c r="F79" s="27">
        <f>F80</f>
        <v>26084.560000000001</v>
      </c>
      <c r="G79" s="42">
        <f>G47</f>
        <v>2.36</v>
      </c>
      <c r="H79" s="35">
        <f>ROUND(G79*F79,2)</f>
        <v>61559.56</v>
      </c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</row>
    <row r="80" spans="1:29" x14ac:dyDescent="0.25">
      <c r="A80" s="25"/>
      <c r="B80" s="26"/>
      <c r="C80" s="25"/>
      <c r="D80" s="23" t="s">
        <v>81</v>
      </c>
      <c r="E80" s="25"/>
      <c r="F80" s="27">
        <f>F77*2</f>
        <v>26084.560000000001</v>
      </c>
      <c r="G80" s="42"/>
      <c r="H80" s="27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</row>
    <row r="81" spans="1:29" ht="51" x14ac:dyDescent="0.25">
      <c r="A81" s="25" t="s">
        <v>90</v>
      </c>
      <c r="B81" s="25" t="s">
        <v>45</v>
      </c>
      <c r="C81" s="25" t="s">
        <v>46</v>
      </c>
      <c r="D81" s="23" t="s">
        <v>47</v>
      </c>
      <c r="E81" s="25" t="s">
        <v>30</v>
      </c>
      <c r="F81" s="27">
        <f>F82</f>
        <v>2608.46</v>
      </c>
      <c r="G81" s="41">
        <v>432.97</v>
      </c>
      <c r="H81" s="35">
        <f>ROUND(G81*F81,2)</f>
        <v>1129384.93</v>
      </c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</row>
    <row r="82" spans="1:29" x14ac:dyDescent="0.25">
      <c r="A82" s="26"/>
      <c r="B82" s="26"/>
      <c r="C82" s="26"/>
      <c r="D82" s="23" t="s">
        <v>80</v>
      </c>
      <c r="E82" s="26"/>
      <c r="F82" s="27">
        <f>ROUND(F73*0.2,2)</f>
        <v>2608.46</v>
      </c>
      <c r="G82" s="42"/>
      <c r="H82" s="27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</row>
    <row r="83" spans="1:29" ht="25.5" x14ac:dyDescent="0.25">
      <c r="A83" s="21" t="s">
        <v>91</v>
      </c>
      <c r="B83" s="21">
        <v>95995</v>
      </c>
      <c r="C83" s="21" t="s">
        <v>8</v>
      </c>
      <c r="D83" s="23" t="s">
        <v>29</v>
      </c>
      <c r="E83" s="21" t="s">
        <v>30</v>
      </c>
      <c r="F83" s="24">
        <f>F84</f>
        <v>652.11</v>
      </c>
      <c r="G83" s="40">
        <f>G49</f>
        <v>1142.03</v>
      </c>
      <c r="H83" s="35">
        <f>ROUND(G83*F83,2)</f>
        <v>744729.18</v>
      </c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</row>
    <row r="84" spans="1:29" x14ac:dyDescent="0.25">
      <c r="A84" s="21"/>
      <c r="B84" s="21"/>
      <c r="C84" s="21"/>
      <c r="D84" s="23" t="s">
        <v>82</v>
      </c>
      <c r="E84" s="21"/>
      <c r="F84" s="24">
        <f>ROUND(F73*0.05,2)</f>
        <v>652.11</v>
      </c>
      <c r="G84" s="40"/>
      <c r="H84" s="24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</row>
    <row r="85" spans="1:29" x14ac:dyDescent="0.25">
      <c r="A85" s="21" t="s">
        <v>92</v>
      </c>
      <c r="B85" s="21">
        <v>100986</v>
      </c>
      <c r="C85" s="21" t="s">
        <v>8</v>
      </c>
      <c r="D85" s="23" t="s">
        <v>197</v>
      </c>
      <c r="E85" s="21" t="s">
        <v>30</v>
      </c>
      <c r="F85" s="24">
        <f>F86</f>
        <v>652.11</v>
      </c>
      <c r="G85" s="40">
        <v>6.46</v>
      </c>
      <c r="H85" s="35">
        <f>ROUND(G85*F85,2)</f>
        <v>4212.63</v>
      </c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</row>
    <row r="86" spans="1:29" x14ac:dyDescent="0.25">
      <c r="A86" s="21"/>
      <c r="B86" s="21"/>
      <c r="C86" s="21"/>
      <c r="D86" s="23" t="s">
        <v>72</v>
      </c>
      <c r="E86" s="21"/>
      <c r="F86" s="24">
        <f>F83</f>
        <v>652.11</v>
      </c>
      <c r="G86" s="40"/>
      <c r="H86" s="24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</row>
    <row r="87" spans="1:29" ht="25.5" x14ac:dyDescent="0.25">
      <c r="A87" s="21" t="s">
        <v>93</v>
      </c>
      <c r="B87" s="51">
        <v>95875</v>
      </c>
      <c r="C87" s="12" t="s">
        <v>8</v>
      </c>
      <c r="D87" s="14" t="s">
        <v>22</v>
      </c>
      <c r="E87" s="21" t="s">
        <v>23</v>
      </c>
      <c r="F87" s="24">
        <f>F88</f>
        <v>16302.75</v>
      </c>
      <c r="G87" s="40">
        <v>1.77</v>
      </c>
      <c r="H87" s="35">
        <f>ROUND(G87*F87,2)</f>
        <v>28855.87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</row>
    <row r="88" spans="1:29" x14ac:dyDescent="0.25">
      <c r="A88" s="21"/>
      <c r="B88" s="21"/>
      <c r="C88" s="21"/>
      <c r="D88" s="23" t="s">
        <v>73</v>
      </c>
      <c r="E88" s="21"/>
      <c r="F88" s="24">
        <f>ROUND(F85*25,2)</f>
        <v>16302.75</v>
      </c>
      <c r="G88" s="40"/>
      <c r="H88" s="24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</row>
    <row r="89" spans="1:29" ht="27" customHeight="1" x14ac:dyDescent="0.25">
      <c r="A89" s="19">
        <v>5</v>
      </c>
      <c r="B89" s="19"/>
      <c r="C89" s="19"/>
      <c r="D89" s="20" t="s">
        <v>94</v>
      </c>
      <c r="E89" s="19"/>
      <c r="F89" s="19"/>
      <c r="G89" s="19"/>
      <c r="H89" s="39">
        <f>SUM(H90:H131)</f>
        <v>1214691.8500000001</v>
      </c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</row>
    <row r="90" spans="1:29" ht="25.5" x14ac:dyDescent="0.25">
      <c r="A90" s="21" t="s">
        <v>101</v>
      </c>
      <c r="B90" s="21" t="s">
        <v>38</v>
      </c>
      <c r="C90" s="22" t="s">
        <v>214</v>
      </c>
      <c r="D90" s="23" t="s">
        <v>156</v>
      </c>
      <c r="E90" s="21" t="s">
        <v>16</v>
      </c>
      <c r="F90" s="24">
        <f>SUM(F91:F93)</f>
        <v>4064.76</v>
      </c>
      <c r="G90" s="40">
        <f>G73</f>
        <v>17.489999999999998</v>
      </c>
      <c r="H90" s="35">
        <f>ROUND(G90*F90,2)</f>
        <v>71092.649999999994</v>
      </c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</row>
    <row r="91" spans="1:29" x14ac:dyDescent="0.25">
      <c r="A91" s="21"/>
      <c r="B91" s="21"/>
      <c r="C91" s="21"/>
      <c r="D91" s="28" t="s">
        <v>67</v>
      </c>
      <c r="E91" s="21"/>
      <c r="F91" s="24">
        <v>1467.41</v>
      </c>
      <c r="G91" s="40"/>
      <c r="H91" s="24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</row>
    <row r="92" spans="1:29" x14ac:dyDescent="0.25">
      <c r="A92" s="21"/>
      <c r="B92" s="21"/>
      <c r="C92" s="21"/>
      <c r="D92" s="28" t="s">
        <v>174</v>
      </c>
      <c r="E92" s="21"/>
      <c r="F92" s="24">
        <v>1873.19</v>
      </c>
      <c r="G92" s="40"/>
      <c r="H92" s="24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 spans="1:29" x14ac:dyDescent="0.25">
      <c r="A93" s="21"/>
      <c r="B93" s="21"/>
      <c r="C93" s="21"/>
      <c r="D93" s="28" t="s">
        <v>181</v>
      </c>
      <c r="E93" s="21"/>
      <c r="F93" s="24">
        <v>724.16</v>
      </c>
      <c r="G93" s="40"/>
      <c r="H93" s="24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 spans="1:29" s="7" customFormat="1" x14ac:dyDescent="0.25">
      <c r="A94" s="12" t="s">
        <v>102</v>
      </c>
      <c r="B94" s="13" t="s">
        <v>164</v>
      </c>
      <c r="C94" s="22" t="s">
        <v>214</v>
      </c>
      <c r="D94" s="14" t="s">
        <v>165</v>
      </c>
      <c r="E94" s="12" t="s">
        <v>30</v>
      </c>
      <c r="F94" s="24">
        <f>SUM(F95:F96)</f>
        <v>789.29</v>
      </c>
      <c r="G94" s="36">
        <v>11.67</v>
      </c>
      <c r="H94" s="35">
        <f>ROUND(G94*F94,2)</f>
        <v>9211.01</v>
      </c>
    </row>
    <row r="95" spans="1:29" s="7" customFormat="1" x14ac:dyDescent="0.25">
      <c r="A95" s="12"/>
      <c r="B95" s="13"/>
      <c r="C95" s="13"/>
      <c r="D95" s="14" t="s">
        <v>175</v>
      </c>
      <c r="E95" s="12"/>
      <c r="F95" s="18">
        <f>ROUND(F91*(0.6-0.25),2)</f>
        <v>513.59</v>
      </c>
      <c r="G95" s="36"/>
      <c r="H95" s="18"/>
    </row>
    <row r="96" spans="1:29" s="7" customFormat="1" x14ac:dyDescent="0.25">
      <c r="A96" s="12"/>
      <c r="B96" s="13"/>
      <c r="C96" s="13"/>
      <c r="D96" s="14" t="s">
        <v>176</v>
      </c>
      <c r="E96" s="12"/>
      <c r="F96" s="18">
        <f>ROUND(787.71*(0.6-0.25),2)</f>
        <v>275.7</v>
      </c>
      <c r="G96" s="36"/>
      <c r="H96" s="18"/>
    </row>
    <row r="97" spans="1:29" s="7" customFormat="1" x14ac:dyDescent="0.25">
      <c r="A97" s="12"/>
      <c r="B97" s="13" t="s">
        <v>166</v>
      </c>
      <c r="C97" s="22" t="s">
        <v>214</v>
      </c>
      <c r="D97" s="14" t="s">
        <v>167</v>
      </c>
      <c r="E97" s="12" t="s">
        <v>30</v>
      </c>
      <c r="F97" s="18">
        <f>F98</f>
        <v>789.29</v>
      </c>
      <c r="G97" s="36">
        <v>10.56</v>
      </c>
      <c r="H97" s="35">
        <f>ROUND(G97*F97,2)</f>
        <v>8334.9</v>
      </c>
    </row>
    <row r="98" spans="1:29" s="7" customFormat="1" x14ac:dyDescent="0.25">
      <c r="A98" s="12"/>
      <c r="B98" s="13"/>
      <c r="C98" s="13"/>
      <c r="D98" s="14" t="s">
        <v>168</v>
      </c>
      <c r="E98" s="12"/>
      <c r="F98" s="18">
        <f>F94</f>
        <v>789.29</v>
      </c>
      <c r="G98" s="36"/>
      <c r="H98" s="18"/>
    </row>
    <row r="99" spans="1:29" s="7" customFormat="1" ht="25.5" x14ac:dyDescent="0.25">
      <c r="A99" s="12" t="s">
        <v>105</v>
      </c>
      <c r="B99" s="12">
        <v>95875</v>
      </c>
      <c r="C99" s="12" t="s">
        <v>8</v>
      </c>
      <c r="D99" s="14" t="s">
        <v>22</v>
      </c>
      <c r="E99" s="12" t="s">
        <v>95</v>
      </c>
      <c r="F99" s="18">
        <f>F100</f>
        <v>19732.25</v>
      </c>
      <c r="G99" s="36">
        <v>1.77</v>
      </c>
      <c r="H99" s="35">
        <f>ROUND(G99*F99,2)</f>
        <v>34926.080000000002</v>
      </c>
    </row>
    <row r="100" spans="1:29" s="7" customFormat="1" x14ac:dyDescent="0.25">
      <c r="A100" s="12"/>
      <c r="B100" s="12"/>
      <c r="C100" s="12"/>
      <c r="D100" s="14" t="s">
        <v>103</v>
      </c>
      <c r="E100" s="12"/>
      <c r="F100" s="18">
        <f>ROUND(F94*25,2)</f>
        <v>19732.25</v>
      </c>
      <c r="G100" s="36"/>
      <c r="H100" s="18"/>
    </row>
    <row r="101" spans="1:29" s="7" customFormat="1" x14ac:dyDescent="0.25">
      <c r="A101" s="12" t="s">
        <v>106</v>
      </c>
      <c r="B101" s="12" t="s">
        <v>96</v>
      </c>
      <c r="C101" s="22" t="s">
        <v>214</v>
      </c>
      <c r="D101" s="14" t="s">
        <v>97</v>
      </c>
      <c r="E101" s="12" t="s">
        <v>30</v>
      </c>
      <c r="F101" s="18">
        <f>F102</f>
        <v>1026.08</v>
      </c>
      <c r="G101" s="36">
        <v>24.32</v>
      </c>
      <c r="H101" s="35">
        <f>ROUND(G101*F101,2)</f>
        <v>24954.27</v>
      </c>
    </row>
    <row r="102" spans="1:29" s="7" customFormat="1" x14ac:dyDescent="0.25">
      <c r="A102" s="12"/>
      <c r="B102" s="12"/>
      <c r="C102" s="12"/>
      <c r="D102" s="14" t="s">
        <v>104</v>
      </c>
      <c r="E102" s="12"/>
      <c r="F102" s="18">
        <f>ROUND((F94)*1.3,2)</f>
        <v>1026.08</v>
      </c>
      <c r="G102" s="36"/>
      <c r="H102" s="18"/>
    </row>
    <row r="103" spans="1:29" x14ac:dyDescent="0.25">
      <c r="A103" s="12" t="s">
        <v>107</v>
      </c>
      <c r="B103" s="25" t="s">
        <v>42</v>
      </c>
      <c r="C103" s="25" t="s">
        <v>43</v>
      </c>
      <c r="D103" s="26" t="s">
        <v>44</v>
      </c>
      <c r="E103" s="25" t="s">
        <v>16</v>
      </c>
      <c r="F103" s="27">
        <f>F104</f>
        <v>4064.76</v>
      </c>
      <c r="G103" s="42">
        <f>G77</f>
        <v>66.34</v>
      </c>
      <c r="H103" s="35">
        <f>ROUND(G103*F103,2)</f>
        <v>269656.18</v>
      </c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</row>
    <row r="104" spans="1:29" x14ac:dyDescent="0.25">
      <c r="A104" s="12"/>
      <c r="B104" s="26"/>
      <c r="C104" s="25"/>
      <c r="D104" s="23" t="s">
        <v>123</v>
      </c>
      <c r="E104" s="25"/>
      <c r="F104" s="27">
        <f>F90</f>
        <v>4064.76</v>
      </c>
      <c r="G104" s="42"/>
      <c r="H104" s="27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</row>
    <row r="105" spans="1:29" s="7" customFormat="1" ht="25.5" x14ac:dyDescent="0.25">
      <c r="A105" s="12" t="s">
        <v>109</v>
      </c>
      <c r="B105" s="12">
        <v>96399</v>
      </c>
      <c r="C105" s="12" t="s">
        <v>8</v>
      </c>
      <c r="D105" s="14" t="s">
        <v>98</v>
      </c>
      <c r="E105" s="12" t="s">
        <v>30</v>
      </c>
      <c r="F105" s="18">
        <f>SUM(F106:F107)</f>
        <v>1353.08</v>
      </c>
      <c r="G105" s="36">
        <v>67.709999999999994</v>
      </c>
      <c r="H105" s="35">
        <f>ROUND(G105*F105,2)</f>
        <v>91617.05</v>
      </c>
    </row>
    <row r="106" spans="1:29" s="7" customFormat="1" x14ac:dyDescent="0.25">
      <c r="A106" s="12"/>
      <c r="B106" s="12"/>
      <c r="C106" s="12"/>
      <c r="D106" s="14" t="s">
        <v>190</v>
      </c>
      <c r="E106" s="12"/>
      <c r="F106" s="18">
        <f>ROUND(F91*0.6,2)</f>
        <v>880.45</v>
      </c>
      <c r="G106" s="36"/>
      <c r="H106" s="18"/>
      <c r="J106" s="7">
        <v>2744.2691999999997</v>
      </c>
    </row>
    <row r="107" spans="1:29" s="7" customFormat="1" x14ac:dyDescent="0.25">
      <c r="A107" s="12"/>
      <c r="B107" s="12"/>
      <c r="C107" s="12"/>
      <c r="D107" s="14" t="s">
        <v>177</v>
      </c>
      <c r="E107" s="12"/>
      <c r="F107" s="18">
        <f>ROUND(787.71*0.6,2)</f>
        <v>472.63</v>
      </c>
      <c r="G107" s="36"/>
      <c r="H107" s="18"/>
    </row>
    <row r="108" spans="1:29" s="7" customFormat="1" ht="38.25" x14ac:dyDescent="0.25">
      <c r="A108" s="12" t="s">
        <v>111</v>
      </c>
      <c r="B108" s="51">
        <v>100974</v>
      </c>
      <c r="C108" s="12" t="s">
        <v>8</v>
      </c>
      <c r="D108" s="14" t="s">
        <v>76</v>
      </c>
      <c r="E108" s="12" t="s">
        <v>30</v>
      </c>
      <c r="F108" s="18">
        <f>F109</f>
        <v>1353.08</v>
      </c>
      <c r="G108" s="36">
        <f>G69</f>
        <v>6.31</v>
      </c>
      <c r="H108" s="35">
        <f>ROUND(G108*F108,2)</f>
        <v>8537.93</v>
      </c>
    </row>
    <row r="109" spans="1:29" s="7" customFormat="1" x14ac:dyDescent="0.25">
      <c r="A109" s="12"/>
      <c r="B109" s="12"/>
      <c r="C109" s="12"/>
      <c r="D109" s="14" t="s">
        <v>108</v>
      </c>
      <c r="E109" s="12"/>
      <c r="F109" s="18">
        <f>F105</f>
        <v>1353.08</v>
      </c>
      <c r="G109" s="36"/>
      <c r="H109" s="18"/>
    </row>
    <row r="110" spans="1:29" s="7" customFormat="1" ht="25.5" x14ac:dyDescent="0.25">
      <c r="A110" s="12" t="s">
        <v>113</v>
      </c>
      <c r="B110" s="51">
        <v>95875</v>
      </c>
      <c r="C110" s="12" t="s">
        <v>8</v>
      </c>
      <c r="D110" s="14" t="s">
        <v>22</v>
      </c>
      <c r="E110" s="12" t="s">
        <v>95</v>
      </c>
      <c r="F110" s="18">
        <f>F111</f>
        <v>33827</v>
      </c>
      <c r="G110" s="36">
        <f>G71</f>
        <v>1.77</v>
      </c>
      <c r="H110" s="35">
        <f>ROUND(G110*F110,2)</f>
        <v>59873.79</v>
      </c>
    </row>
    <row r="111" spans="1:29" s="7" customFormat="1" x14ac:dyDescent="0.25">
      <c r="A111" s="12"/>
      <c r="B111" s="12"/>
      <c r="C111" s="12"/>
      <c r="D111" s="14" t="s">
        <v>110</v>
      </c>
      <c r="E111" s="12"/>
      <c r="F111" s="18">
        <f>ROUND(F108*25,2)</f>
        <v>33827</v>
      </c>
      <c r="G111" s="36"/>
      <c r="H111" s="18"/>
    </row>
    <row r="112" spans="1:29" s="7" customFormat="1" x14ac:dyDescent="0.25">
      <c r="A112" s="12" t="s">
        <v>114</v>
      </c>
      <c r="B112" s="12" t="s">
        <v>116</v>
      </c>
      <c r="C112" s="22" t="s">
        <v>214</v>
      </c>
      <c r="D112" s="14" t="s">
        <v>117</v>
      </c>
      <c r="E112" s="12" t="s">
        <v>30</v>
      </c>
      <c r="F112" s="18">
        <f>F113</f>
        <v>405.92</v>
      </c>
      <c r="G112" s="36">
        <v>132.21</v>
      </c>
      <c r="H112" s="35">
        <f>ROUND(G112*F112,2)</f>
        <v>53666.68</v>
      </c>
    </row>
    <row r="113" spans="1:29" s="7" customFormat="1" x14ac:dyDescent="0.25">
      <c r="A113" s="12"/>
      <c r="B113" s="12"/>
      <c r="C113" s="12"/>
      <c r="D113" s="14" t="s">
        <v>118</v>
      </c>
      <c r="E113" s="12"/>
      <c r="F113" s="18">
        <f>ROUND(F105*0.3,2)</f>
        <v>405.92</v>
      </c>
      <c r="G113" s="36"/>
      <c r="H113" s="18"/>
    </row>
    <row r="114" spans="1:29" s="7" customFormat="1" ht="25.5" x14ac:dyDescent="0.25">
      <c r="A114" s="12" t="s">
        <v>115</v>
      </c>
      <c r="B114" s="12">
        <v>96396</v>
      </c>
      <c r="C114" s="12" t="s">
        <v>8</v>
      </c>
      <c r="D114" s="14" t="s">
        <v>99</v>
      </c>
      <c r="E114" s="12" t="s">
        <v>30</v>
      </c>
      <c r="F114" s="18">
        <f>F115</f>
        <v>609.71</v>
      </c>
      <c r="G114" s="36">
        <v>97.77</v>
      </c>
      <c r="H114" s="35">
        <f>ROUND(G114*F114,2)</f>
        <v>59611.35</v>
      </c>
    </row>
    <row r="115" spans="1:29" s="7" customFormat="1" x14ac:dyDescent="0.25">
      <c r="A115" s="12"/>
      <c r="B115" s="12"/>
      <c r="C115" s="12"/>
      <c r="D115" s="14" t="s">
        <v>112</v>
      </c>
      <c r="E115" s="12"/>
      <c r="F115" s="18">
        <f>ROUND(F90*0.15,2)</f>
        <v>609.71</v>
      </c>
      <c r="G115" s="36"/>
      <c r="H115" s="18"/>
    </row>
    <row r="116" spans="1:29" s="7" customFormat="1" ht="38.25" x14ac:dyDescent="0.25">
      <c r="A116" s="12" t="s">
        <v>119</v>
      </c>
      <c r="B116" s="51">
        <v>100974</v>
      </c>
      <c r="C116" s="12" t="s">
        <v>8</v>
      </c>
      <c r="D116" s="14" t="s">
        <v>76</v>
      </c>
      <c r="E116" s="12" t="s">
        <v>30</v>
      </c>
      <c r="F116" s="18">
        <f>F117</f>
        <v>609.71</v>
      </c>
      <c r="G116" s="36">
        <f>G108</f>
        <v>6.31</v>
      </c>
      <c r="H116" s="35">
        <f>ROUND(G116*F116,2)</f>
        <v>3847.27</v>
      </c>
    </row>
    <row r="117" spans="1:29" s="7" customFormat="1" x14ac:dyDescent="0.25">
      <c r="A117" s="12"/>
      <c r="B117" s="12"/>
      <c r="C117" s="12"/>
      <c r="D117" s="14" t="s">
        <v>120</v>
      </c>
      <c r="E117" s="12"/>
      <c r="F117" s="18">
        <f>F115</f>
        <v>609.71</v>
      </c>
      <c r="G117" s="36"/>
      <c r="H117" s="18"/>
    </row>
    <row r="118" spans="1:29" s="7" customFormat="1" ht="25.5" x14ac:dyDescent="0.25">
      <c r="A118" s="12" t="s">
        <v>122</v>
      </c>
      <c r="B118" s="51">
        <v>95875</v>
      </c>
      <c r="C118" s="12" t="s">
        <v>8</v>
      </c>
      <c r="D118" s="14" t="s">
        <v>22</v>
      </c>
      <c r="E118" s="12" t="s">
        <v>95</v>
      </c>
      <c r="F118" s="18">
        <f>F119</f>
        <v>15242.75</v>
      </c>
      <c r="G118" s="36">
        <f>G110</f>
        <v>1.77</v>
      </c>
      <c r="H118" s="35">
        <f>ROUND(G118*F118,2)</f>
        <v>26979.67</v>
      </c>
    </row>
    <row r="119" spans="1:29" s="7" customFormat="1" x14ac:dyDescent="0.25">
      <c r="A119" s="12"/>
      <c r="B119" s="12"/>
      <c r="C119" s="12"/>
      <c r="D119" s="14" t="s">
        <v>121</v>
      </c>
      <c r="E119" s="12"/>
      <c r="F119" s="18">
        <f>ROUND(F116*25,2)</f>
        <v>15242.75</v>
      </c>
      <c r="G119" s="36"/>
      <c r="H119" s="18"/>
    </row>
    <row r="120" spans="1:29" s="7" customFormat="1" x14ac:dyDescent="0.25">
      <c r="A120" s="12" t="s">
        <v>124</v>
      </c>
      <c r="B120" s="21" t="s">
        <v>40</v>
      </c>
      <c r="C120" s="22" t="s">
        <v>214</v>
      </c>
      <c r="D120" s="23" t="s">
        <v>100</v>
      </c>
      <c r="E120" s="12" t="s">
        <v>16</v>
      </c>
      <c r="F120" s="18">
        <f>F121</f>
        <v>4064.76</v>
      </c>
      <c r="G120" s="36">
        <f>G75</f>
        <v>13.48</v>
      </c>
      <c r="H120" s="35">
        <f>ROUND(G120*F120,2)</f>
        <v>54792.959999999999</v>
      </c>
    </row>
    <row r="121" spans="1:29" s="7" customFormat="1" x14ac:dyDescent="0.25">
      <c r="A121" s="12"/>
      <c r="B121" s="13"/>
      <c r="C121" s="13"/>
      <c r="D121" s="14" t="s">
        <v>125</v>
      </c>
      <c r="E121" s="12"/>
      <c r="F121" s="18">
        <f>F90</f>
        <v>4064.76</v>
      </c>
      <c r="G121" s="36"/>
      <c r="H121" s="18"/>
    </row>
    <row r="122" spans="1:29" x14ac:dyDescent="0.25">
      <c r="A122" s="25" t="s">
        <v>126</v>
      </c>
      <c r="B122" s="25">
        <v>96402</v>
      </c>
      <c r="C122" s="25" t="s">
        <v>8</v>
      </c>
      <c r="D122" s="26" t="s">
        <v>27</v>
      </c>
      <c r="E122" s="25" t="s">
        <v>16</v>
      </c>
      <c r="F122" s="27">
        <f>F123</f>
        <v>8129.52</v>
      </c>
      <c r="G122" s="42">
        <f>G79</f>
        <v>2.36</v>
      </c>
      <c r="H122" s="35">
        <f>ROUND(G122*F122,2)</f>
        <v>19185.669999999998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 spans="1:29" x14ac:dyDescent="0.25">
      <c r="A123" s="25"/>
      <c r="B123" s="26"/>
      <c r="C123" s="25"/>
      <c r="D123" s="23" t="s">
        <v>127</v>
      </c>
      <c r="E123" s="25"/>
      <c r="F123" s="27">
        <f>F90*2</f>
        <v>8129.52</v>
      </c>
      <c r="G123" s="42"/>
      <c r="H123" s="27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 spans="1:29" s="7" customFormat="1" ht="51" x14ac:dyDescent="0.25">
      <c r="A124" s="12" t="s">
        <v>128</v>
      </c>
      <c r="B124" s="13" t="s">
        <v>45</v>
      </c>
      <c r="C124" s="13" t="s">
        <v>46</v>
      </c>
      <c r="D124" s="14" t="s">
        <v>47</v>
      </c>
      <c r="E124" s="12" t="s">
        <v>30</v>
      </c>
      <c r="F124" s="18">
        <f>F125</f>
        <v>406.476</v>
      </c>
      <c r="G124" s="36">
        <f>G81</f>
        <v>432.97</v>
      </c>
      <c r="H124" s="35">
        <f>ROUND(G124*F124,2)</f>
        <v>175991.91</v>
      </c>
    </row>
    <row r="125" spans="1:29" s="7" customFormat="1" x14ac:dyDescent="0.25">
      <c r="A125" s="12"/>
      <c r="B125" s="13"/>
      <c r="C125" s="13"/>
      <c r="D125" s="14" t="s">
        <v>133</v>
      </c>
      <c r="E125" s="12"/>
      <c r="F125" s="18">
        <f>ROUND(F90*0.1,20)</f>
        <v>406.476</v>
      </c>
      <c r="G125" s="36"/>
      <c r="H125" s="18"/>
    </row>
    <row r="126" spans="1:29" ht="25.5" x14ac:dyDescent="0.25">
      <c r="A126" s="21" t="s">
        <v>129</v>
      </c>
      <c r="B126" s="21">
        <v>95995</v>
      </c>
      <c r="C126" s="21" t="s">
        <v>8</v>
      </c>
      <c r="D126" s="23" t="s">
        <v>29</v>
      </c>
      <c r="E126" s="21" t="s">
        <v>30</v>
      </c>
      <c r="F126" s="24">
        <f>F127</f>
        <v>203.24</v>
      </c>
      <c r="G126" s="40">
        <f>G83</f>
        <v>1142.03</v>
      </c>
      <c r="H126" s="35">
        <f>ROUND(G126*F126,2)</f>
        <v>232106.18</v>
      </c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 spans="1:29" x14ac:dyDescent="0.25">
      <c r="A127" s="21"/>
      <c r="B127" s="21"/>
      <c r="C127" s="21"/>
      <c r="D127" s="23" t="s">
        <v>132</v>
      </c>
      <c r="E127" s="21"/>
      <c r="F127" s="24">
        <f>ROUND(F90*0.05,2)</f>
        <v>203.24</v>
      </c>
      <c r="G127" s="40"/>
      <c r="H127" s="24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 spans="1:29" x14ac:dyDescent="0.25">
      <c r="A128" s="21" t="s">
        <v>130</v>
      </c>
      <c r="B128" s="21">
        <v>100986</v>
      </c>
      <c r="C128" s="21" t="s">
        <v>8</v>
      </c>
      <c r="D128" s="23" t="s">
        <v>197</v>
      </c>
      <c r="E128" s="21" t="s">
        <v>30</v>
      </c>
      <c r="F128" s="24">
        <f>F129</f>
        <v>203.24</v>
      </c>
      <c r="G128" s="40">
        <v>6.46</v>
      </c>
      <c r="H128" s="35">
        <f>ROUND(G128*F128,2)</f>
        <v>1312.93</v>
      </c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spans="1:29" x14ac:dyDescent="0.25">
      <c r="A129" s="21"/>
      <c r="B129" s="21"/>
      <c r="C129" s="21"/>
      <c r="D129" s="23" t="s">
        <v>72</v>
      </c>
      <c r="E129" s="21"/>
      <c r="F129" s="24">
        <f>F126</f>
        <v>203.24</v>
      </c>
      <c r="G129" s="40"/>
      <c r="H129" s="24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 spans="1:29" ht="25.5" x14ac:dyDescent="0.25">
      <c r="A130" s="21" t="s">
        <v>131</v>
      </c>
      <c r="B130" s="21">
        <v>95875</v>
      </c>
      <c r="C130" s="21" t="s">
        <v>8</v>
      </c>
      <c r="D130" s="23" t="s">
        <v>22</v>
      </c>
      <c r="E130" s="21" t="s">
        <v>23</v>
      </c>
      <c r="F130" s="24">
        <f>F131</f>
        <v>5081</v>
      </c>
      <c r="G130" s="36">
        <v>1.77</v>
      </c>
      <c r="H130" s="35">
        <f>ROUND(G130*F130,2)</f>
        <v>8993.3700000000008</v>
      </c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 spans="1:29" x14ac:dyDescent="0.25">
      <c r="A131" s="21"/>
      <c r="B131" s="21"/>
      <c r="C131" s="21"/>
      <c r="D131" s="23" t="s">
        <v>73</v>
      </c>
      <c r="E131" s="21"/>
      <c r="F131" s="24">
        <f>ROUND(F128*25,2)</f>
        <v>5081</v>
      </c>
      <c r="G131" s="40"/>
      <c r="H131" s="24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 spans="1:29" s="7" customFormat="1" ht="27" customHeight="1" x14ac:dyDescent="0.25">
      <c r="A132" s="8">
        <v>6</v>
      </c>
      <c r="B132" s="10"/>
      <c r="C132" s="10"/>
      <c r="D132" s="9" t="s">
        <v>134</v>
      </c>
      <c r="E132" s="10"/>
      <c r="F132" s="17"/>
      <c r="G132" s="43"/>
      <c r="H132" s="37">
        <f>SUM(H133:H168)</f>
        <v>233930.32999999996</v>
      </c>
    </row>
    <row r="133" spans="1:29" s="7" customFormat="1" x14ac:dyDescent="0.25">
      <c r="A133" s="22" t="s">
        <v>140</v>
      </c>
      <c r="B133" s="22" t="s">
        <v>182</v>
      </c>
      <c r="C133" s="22" t="s">
        <v>46</v>
      </c>
      <c r="D133" s="31" t="s">
        <v>183</v>
      </c>
      <c r="E133" s="22" t="s">
        <v>184</v>
      </c>
      <c r="F133" s="53">
        <f>SUM(F134:F137)</f>
        <v>689</v>
      </c>
      <c r="G133" s="54">
        <v>7.78</v>
      </c>
      <c r="H133" s="35">
        <f>ROUND(G133*F133,2)</f>
        <v>5360.42</v>
      </c>
      <c r="J133" s="7">
        <v>7.78</v>
      </c>
    </row>
    <row r="134" spans="1:29" s="7" customFormat="1" x14ac:dyDescent="0.25">
      <c r="A134" s="22"/>
      <c r="B134" s="22"/>
      <c r="C134" s="22"/>
      <c r="D134" s="28" t="s">
        <v>181</v>
      </c>
      <c r="E134" s="22"/>
      <c r="F134" s="53">
        <v>290</v>
      </c>
      <c r="G134" s="54"/>
      <c r="H134" s="55"/>
      <c r="J134" s="7">
        <v>19.010000000000002</v>
      </c>
    </row>
    <row r="135" spans="1:29" s="7" customFormat="1" x14ac:dyDescent="0.25">
      <c r="A135" s="22"/>
      <c r="B135" s="22"/>
      <c r="C135" s="22"/>
      <c r="D135" s="28" t="s">
        <v>212</v>
      </c>
      <c r="E135" s="22"/>
      <c r="F135" s="53">
        <v>20</v>
      </c>
      <c r="G135" s="54"/>
      <c r="H135" s="55"/>
    </row>
    <row r="136" spans="1:29" s="7" customFormat="1" x14ac:dyDescent="0.25">
      <c r="A136" s="22"/>
      <c r="B136" s="22"/>
      <c r="C136" s="22"/>
      <c r="D136" s="23" t="s">
        <v>249</v>
      </c>
      <c r="E136" s="22"/>
      <c r="F136" s="53">
        <v>152</v>
      </c>
      <c r="G136" s="54"/>
      <c r="H136" s="55"/>
    </row>
    <row r="137" spans="1:29" s="7" customFormat="1" x14ac:dyDescent="0.25">
      <c r="A137" s="22"/>
      <c r="B137" s="22"/>
      <c r="C137" s="22"/>
      <c r="D137" s="23" t="s">
        <v>257</v>
      </c>
      <c r="E137" s="22"/>
      <c r="F137" s="53">
        <v>227</v>
      </c>
      <c r="G137" s="54"/>
      <c r="H137" s="55"/>
    </row>
    <row r="138" spans="1:29" s="7" customFormat="1" x14ac:dyDescent="0.25">
      <c r="A138" s="22" t="s">
        <v>144</v>
      </c>
      <c r="B138" s="22" t="s">
        <v>185</v>
      </c>
      <c r="C138" s="22" t="s">
        <v>46</v>
      </c>
      <c r="D138" s="31" t="s">
        <v>186</v>
      </c>
      <c r="E138" s="22" t="s">
        <v>187</v>
      </c>
      <c r="F138" s="53">
        <f>SUM(F139:F142)</f>
        <v>325.05</v>
      </c>
      <c r="G138" s="54">
        <v>19.010000000000002</v>
      </c>
      <c r="H138" s="35">
        <f>ROUND(G138*F138,2)</f>
        <v>6179.2</v>
      </c>
    </row>
    <row r="139" spans="1:29" s="7" customFormat="1" x14ac:dyDescent="0.25">
      <c r="A139" s="22"/>
      <c r="B139" s="22"/>
      <c r="C139" s="22"/>
      <c r="D139" s="28" t="s">
        <v>256</v>
      </c>
      <c r="E139" s="22"/>
      <c r="F139" s="53">
        <f>ROUND(F134*0.45,2)</f>
        <v>130.5</v>
      </c>
      <c r="G139" s="54"/>
      <c r="H139" s="55"/>
    </row>
    <row r="140" spans="1:29" s="7" customFormat="1" x14ac:dyDescent="0.25">
      <c r="A140" s="22"/>
      <c r="B140" s="22"/>
      <c r="C140" s="22"/>
      <c r="D140" s="28" t="s">
        <v>255</v>
      </c>
      <c r="E140" s="22"/>
      <c r="F140" s="53">
        <f t="shared" ref="F140:F141" si="3">ROUND(F135*0.45,2)</f>
        <v>9</v>
      </c>
      <c r="G140" s="54"/>
      <c r="H140" s="55"/>
    </row>
    <row r="141" spans="1:29" s="7" customFormat="1" x14ac:dyDescent="0.25">
      <c r="A141" s="22"/>
      <c r="B141" s="22"/>
      <c r="C141" s="22"/>
      <c r="D141" s="23" t="s">
        <v>254</v>
      </c>
      <c r="E141" s="22"/>
      <c r="F141" s="53">
        <f t="shared" si="3"/>
        <v>68.400000000000006</v>
      </c>
      <c r="G141" s="54"/>
      <c r="H141" s="55"/>
    </row>
    <row r="142" spans="1:29" s="7" customFormat="1" x14ac:dyDescent="0.25">
      <c r="A142" s="22"/>
      <c r="B142" s="22"/>
      <c r="C142" s="22"/>
      <c r="D142" s="23" t="s">
        <v>258</v>
      </c>
      <c r="E142" s="22"/>
      <c r="F142" s="53">
        <f>ROUND(F137*0.45+15,2)</f>
        <v>117.15</v>
      </c>
      <c r="G142" s="54"/>
      <c r="H142" s="55"/>
    </row>
    <row r="143" spans="1:29" s="7" customFormat="1" ht="25.5" x14ac:dyDescent="0.25">
      <c r="A143" s="12" t="s">
        <v>145</v>
      </c>
      <c r="B143" s="21" t="s">
        <v>38</v>
      </c>
      <c r="C143" s="22" t="s">
        <v>214</v>
      </c>
      <c r="D143" s="23" t="s">
        <v>156</v>
      </c>
      <c r="E143" s="12" t="s">
        <v>16</v>
      </c>
      <c r="F143" s="18">
        <f>SUM(F144:F144)</f>
        <v>1435.65</v>
      </c>
      <c r="G143" s="36">
        <f>G90</f>
        <v>17.489999999999998</v>
      </c>
      <c r="H143" s="35">
        <f>ROUND(G143*F143,2)</f>
        <v>25109.52</v>
      </c>
    </row>
    <row r="144" spans="1:29" s="7" customFormat="1" x14ac:dyDescent="0.25">
      <c r="A144" s="12"/>
      <c r="B144" s="12"/>
      <c r="C144" s="12"/>
      <c r="D144" s="14" t="s">
        <v>141</v>
      </c>
      <c r="E144" s="12"/>
      <c r="F144" s="18">
        <f>ROUND(F152*0.85,2)</f>
        <v>1435.65</v>
      </c>
      <c r="G144" s="36"/>
      <c r="H144" s="18"/>
    </row>
    <row r="145" spans="1:8" s="7" customFormat="1" ht="25.5" x14ac:dyDescent="0.25">
      <c r="A145" s="12" t="s">
        <v>146</v>
      </c>
      <c r="B145" s="51">
        <v>96396</v>
      </c>
      <c r="C145" s="12" t="s">
        <v>8</v>
      </c>
      <c r="D145" s="29" t="s">
        <v>99</v>
      </c>
      <c r="E145" s="12" t="s">
        <v>30</v>
      </c>
      <c r="F145" s="18">
        <f>SUM(F146:F147)</f>
        <v>123.21000000000001</v>
      </c>
      <c r="G145" s="36">
        <f>G114</f>
        <v>97.77</v>
      </c>
      <c r="H145" s="35">
        <f>ROUND(G145*F145,2)</f>
        <v>12046.24</v>
      </c>
    </row>
    <row r="146" spans="1:8" s="7" customFormat="1" x14ac:dyDescent="0.25">
      <c r="A146" s="12"/>
      <c r="B146" s="12"/>
      <c r="C146" s="12"/>
      <c r="D146" s="14" t="s">
        <v>142</v>
      </c>
      <c r="E146" s="12"/>
      <c r="F146" s="18">
        <f>ROUND(F152*0.675*0.1,2)</f>
        <v>114.01</v>
      </c>
      <c r="G146" s="36"/>
      <c r="H146" s="18"/>
    </row>
    <row r="147" spans="1:8" s="7" customFormat="1" x14ac:dyDescent="0.25">
      <c r="A147" s="12"/>
      <c r="B147" s="12"/>
      <c r="C147" s="12"/>
      <c r="D147" s="14" t="s">
        <v>253</v>
      </c>
      <c r="E147" s="12"/>
      <c r="F147" s="18">
        <f>ROUND(F166*1*0.1,2)</f>
        <v>9.1999999999999993</v>
      </c>
      <c r="G147" s="36"/>
      <c r="H147" s="18"/>
    </row>
    <row r="148" spans="1:8" s="7" customFormat="1" ht="38.25" x14ac:dyDescent="0.25">
      <c r="A148" s="12" t="s">
        <v>147</v>
      </c>
      <c r="B148" s="51">
        <v>100974</v>
      </c>
      <c r="C148" s="12" t="s">
        <v>8</v>
      </c>
      <c r="D148" s="29" t="s">
        <v>76</v>
      </c>
      <c r="E148" s="12" t="s">
        <v>30</v>
      </c>
      <c r="F148" s="18">
        <f>F149</f>
        <v>123.21000000000001</v>
      </c>
      <c r="G148" s="36">
        <f>G116</f>
        <v>6.31</v>
      </c>
      <c r="H148" s="35">
        <f>ROUND(G148*F148,2)</f>
        <v>777.46</v>
      </c>
    </row>
    <row r="149" spans="1:8" s="7" customFormat="1" x14ac:dyDescent="0.25">
      <c r="A149" s="12"/>
      <c r="B149" s="12"/>
      <c r="C149" s="12"/>
      <c r="D149" s="29" t="s">
        <v>120</v>
      </c>
      <c r="E149" s="12"/>
      <c r="F149" s="18">
        <f>F145</f>
        <v>123.21000000000001</v>
      </c>
      <c r="G149" s="36"/>
      <c r="H149" s="18"/>
    </row>
    <row r="150" spans="1:8" s="7" customFormat="1" ht="25.5" x14ac:dyDescent="0.25">
      <c r="A150" s="12" t="s">
        <v>148</v>
      </c>
      <c r="B150" s="51">
        <v>95875</v>
      </c>
      <c r="C150" s="12" t="s">
        <v>8</v>
      </c>
      <c r="D150" s="29" t="s">
        <v>22</v>
      </c>
      <c r="E150" s="12" t="s">
        <v>95</v>
      </c>
      <c r="F150" s="18">
        <f>F151</f>
        <v>3080.25</v>
      </c>
      <c r="G150" s="36">
        <f>G118</f>
        <v>1.77</v>
      </c>
      <c r="H150" s="35">
        <f>ROUND(G150*F150,2)</f>
        <v>5452.04</v>
      </c>
    </row>
    <row r="151" spans="1:8" s="7" customFormat="1" x14ac:dyDescent="0.25">
      <c r="A151" s="12"/>
      <c r="B151" s="12"/>
      <c r="C151" s="12"/>
      <c r="D151" s="29" t="s">
        <v>143</v>
      </c>
      <c r="E151" s="12"/>
      <c r="F151" s="18">
        <f>ROUND(F149*25,2)</f>
        <v>3080.25</v>
      </c>
      <c r="G151" s="36"/>
      <c r="H151" s="18"/>
    </row>
    <row r="152" spans="1:8" s="7" customFormat="1" ht="38.25" x14ac:dyDescent="0.25">
      <c r="A152" s="12" t="s">
        <v>180</v>
      </c>
      <c r="B152" s="12">
        <v>94273</v>
      </c>
      <c r="C152" s="12" t="s">
        <v>8</v>
      </c>
      <c r="D152" s="29" t="s">
        <v>135</v>
      </c>
      <c r="E152" s="12" t="s">
        <v>136</v>
      </c>
      <c r="F152" s="18">
        <f>SUM(F153:F158)</f>
        <v>1689</v>
      </c>
      <c r="G152" s="36">
        <v>42.09</v>
      </c>
      <c r="H152" s="35">
        <f>ROUND(G152*F152,2)</f>
        <v>71090.009999999995</v>
      </c>
    </row>
    <row r="153" spans="1:8" s="7" customFormat="1" x14ac:dyDescent="0.25">
      <c r="A153" s="12"/>
      <c r="B153" s="12"/>
      <c r="C153" s="12"/>
      <c r="D153" s="28" t="s">
        <v>67</v>
      </c>
      <c r="E153" s="12"/>
      <c r="F153" s="18">
        <v>576</v>
      </c>
      <c r="G153" s="36"/>
      <c r="H153" s="18"/>
    </row>
    <row r="154" spans="1:8" s="7" customFormat="1" x14ac:dyDescent="0.25">
      <c r="A154" s="12"/>
      <c r="B154" s="12"/>
      <c r="C154" s="12"/>
      <c r="D154" s="28" t="s">
        <v>178</v>
      </c>
      <c r="E154" s="12"/>
      <c r="F154" s="18">
        <v>424</v>
      </c>
      <c r="G154" s="36"/>
      <c r="H154" s="18"/>
    </row>
    <row r="155" spans="1:8" s="7" customFormat="1" x14ac:dyDescent="0.25">
      <c r="A155" s="12"/>
      <c r="B155" s="12"/>
      <c r="C155" s="12"/>
      <c r="D155" s="28" t="s">
        <v>181</v>
      </c>
      <c r="E155" s="12"/>
      <c r="F155" s="18">
        <v>290</v>
      </c>
      <c r="G155" s="36"/>
      <c r="H155" s="18"/>
    </row>
    <row r="156" spans="1:8" s="7" customFormat="1" x14ac:dyDescent="0.25">
      <c r="A156" s="12"/>
      <c r="B156" s="12"/>
      <c r="C156" s="12"/>
      <c r="D156" s="28" t="s">
        <v>212</v>
      </c>
      <c r="E156" s="12"/>
      <c r="F156" s="18">
        <v>20</v>
      </c>
      <c r="G156" s="36"/>
      <c r="H156" s="18"/>
    </row>
    <row r="157" spans="1:8" s="7" customFormat="1" x14ac:dyDescent="0.25">
      <c r="A157" s="12"/>
      <c r="B157" s="12"/>
      <c r="C157" s="12"/>
      <c r="D157" s="23" t="s">
        <v>249</v>
      </c>
      <c r="E157" s="12"/>
      <c r="F157" s="18">
        <v>152</v>
      </c>
      <c r="G157" s="36"/>
      <c r="H157" s="18"/>
    </row>
    <row r="158" spans="1:8" s="7" customFormat="1" x14ac:dyDescent="0.25">
      <c r="A158" s="12"/>
      <c r="B158" s="12"/>
      <c r="C158" s="12"/>
      <c r="D158" s="23" t="s">
        <v>257</v>
      </c>
      <c r="E158" s="12"/>
      <c r="F158" s="18">
        <v>227</v>
      </c>
      <c r="G158" s="36"/>
      <c r="H158" s="18"/>
    </row>
    <row r="159" spans="1:8" s="7" customFormat="1" ht="25.5" x14ac:dyDescent="0.25">
      <c r="A159" s="12" t="s">
        <v>188</v>
      </c>
      <c r="B159" s="12">
        <v>94283</v>
      </c>
      <c r="C159" s="12" t="s">
        <v>8</v>
      </c>
      <c r="D159" s="29" t="s">
        <v>137</v>
      </c>
      <c r="E159" s="12" t="s">
        <v>136</v>
      </c>
      <c r="F159" s="18">
        <f>SUM(F160:F165)</f>
        <v>1689</v>
      </c>
      <c r="G159" s="36">
        <v>56.8</v>
      </c>
      <c r="H159" s="35">
        <f>ROUND(G159*F159,2)</f>
        <v>95935.2</v>
      </c>
    </row>
    <row r="160" spans="1:8" s="7" customFormat="1" x14ac:dyDescent="0.25">
      <c r="A160" s="12"/>
      <c r="B160" s="12"/>
      <c r="C160" s="12"/>
      <c r="D160" s="28" t="s">
        <v>68</v>
      </c>
      <c r="E160" s="12"/>
      <c r="F160" s="18">
        <v>576</v>
      </c>
      <c r="G160" s="18"/>
      <c r="H160" s="18"/>
    </row>
    <row r="161" spans="1:13" s="7" customFormat="1" x14ac:dyDescent="0.25">
      <c r="A161" s="12"/>
      <c r="B161" s="12"/>
      <c r="C161" s="12"/>
      <c r="D161" s="28" t="s">
        <v>178</v>
      </c>
      <c r="E161" s="12"/>
      <c r="F161" s="18">
        <v>424</v>
      </c>
      <c r="G161" s="18"/>
      <c r="H161" s="18"/>
    </row>
    <row r="162" spans="1:13" s="7" customFormat="1" x14ac:dyDescent="0.25">
      <c r="A162" s="12"/>
      <c r="B162" s="12"/>
      <c r="C162" s="12"/>
      <c r="D162" s="28" t="s">
        <v>181</v>
      </c>
      <c r="E162" s="12"/>
      <c r="F162" s="18">
        <v>290</v>
      </c>
      <c r="G162" s="18"/>
      <c r="H162" s="18"/>
    </row>
    <row r="163" spans="1:13" s="7" customFormat="1" x14ac:dyDescent="0.25">
      <c r="A163" s="12"/>
      <c r="B163" s="12"/>
      <c r="C163" s="12"/>
      <c r="D163" s="28" t="s">
        <v>212</v>
      </c>
      <c r="E163" s="12"/>
      <c r="F163" s="18">
        <v>20</v>
      </c>
      <c r="G163" s="18"/>
      <c r="H163" s="18"/>
    </row>
    <row r="164" spans="1:13" s="7" customFormat="1" x14ac:dyDescent="0.25">
      <c r="A164" s="12"/>
      <c r="B164" s="12"/>
      <c r="C164" s="12"/>
      <c r="D164" s="23" t="s">
        <v>249</v>
      </c>
      <c r="E164" s="12"/>
      <c r="F164" s="18">
        <v>152</v>
      </c>
      <c r="G164" s="18"/>
      <c r="H164" s="18"/>
    </row>
    <row r="165" spans="1:13" s="7" customFormat="1" x14ac:dyDescent="0.25">
      <c r="A165" s="12"/>
      <c r="B165" s="12"/>
      <c r="C165" s="12"/>
      <c r="D165" s="23" t="s">
        <v>257</v>
      </c>
      <c r="E165" s="12"/>
      <c r="F165" s="18">
        <v>227</v>
      </c>
      <c r="G165" s="18"/>
      <c r="H165" s="18"/>
    </row>
    <row r="166" spans="1:13" s="7" customFormat="1" ht="25.5" x14ac:dyDescent="0.25">
      <c r="A166" s="12" t="s">
        <v>189</v>
      </c>
      <c r="B166" s="12">
        <v>94293</v>
      </c>
      <c r="C166" s="12" t="s">
        <v>8</v>
      </c>
      <c r="D166" s="28" t="s">
        <v>179</v>
      </c>
      <c r="E166" s="12" t="s">
        <v>136</v>
      </c>
      <c r="F166" s="18">
        <f>SUM(F167:F170)</f>
        <v>92</v>
      </c>
      <c r="G166" s="36">
        <v>130.22</v>
      </c>
      <c r="H166" s="35">
        <f>ROUND(G166*F166,2)</f>
        <v>11980.24</v>
      </c>
    </row>
    <row r="167" spans="1:13" s="7" customFormat="1" x14ac:dyDescent="0.25">
      <c r="A167" s="12"/>
      <c r="B167" s="12"/>
      <c r="C167" s="12"/>
      <c r="D167" s="28" t="s">
        <v>178</v>
      </c>
      <c r="E167" s="12"/>
      <c r="F167" s="18">
        <v>19</v>
      </c>
      <c r="G167" s="18"/>
      <c r="H167" s="18"/>
    </row>
    <row r="168" spans="1:13" s="7" customFormat="1" x14ac:dyDescent="0.25">
      <c r="A168" s="12"/>
      <c r="B168" s="12"/>
      <c r="C168" s="12"/>
      <c r="D168" s="23" t="s">
        <v>173</v>
      </c>
      <c r="E168" s="12"/>
      <c r="F168" s="18">
        <v>15</v>
      </c>
      <c r="G168" s="18"/>
      <c r="H168" s="18"/>
    </row>
    <row r="169" spans="1:13" s="7" customFormat="1" x14ac:dyDescent="0.25">
      <c r="A169" s="12"/>
      <c r="B169" s="12"/>
      <c r="C169" s="12"/>
      <c r="D169" s="23" t="s">
        <v>249</v>
      </c>
      <c r="E169" s="12"/>
      <c r="F169" s="18">
        <v>15</v>
      </c>
      <c r="G169" s="18"/>
      <c r="H169" s="18"/>
    </row>
    <row r="170" spans="1:13" s="7" customFormat="1" x14ac:dyDescent="0.25">
      <c r="A170" s="12"/>
      <c r="B170" s="12"/>
      <c r="C170" s="12"/>
      <c r="D170" s="23" t="s">
        <v>257</v>
      </c>
      <c r="E170" s="12"/>
      <c r="F170" s="18">
        <v>43</v>
      </c>
      <c r="G170" s="18"/>
      <c r="H170" s="18"/>
    </row>
    <row r="171" spans="1:13" s="7" customFormat="1" ht="27" customHeight="1" x14ac:dyDescent="0.25">
      <c r="A171" s="8">
        <v>7</v>
      </c>
      <c r="B171" s="10"/>
      <c r="C171" s="10"/>
      <c r="D171" s="9" t="s">
        <v>194</v>
      </c>
      <c r="E171" s="10"/>
      <c r="F171" s="17"/>
      <c r="G171" s="17"/>
      <c r="H171" s="37">
        <f>SUM(H172:H205)</f>
        <v>480830.65999999992</v>
      </c>
    </row>
    <row r="172" spans="1:13" s="7" customFormat="1" ht="25.5" x14ac:dyDescent="0.25">
      <c r="A172" s="12" t="s">
        <v>151</v>
      </c>
      <c r="B172" s="12" t="s">
        <v>195</v>
      </c>
      <c r="C172" s="22" t="s">
        <v>214</v>
      </c>
      <c r="D172" s="23" t="s">
        <v>196</v>
      </c>
      <c r="E172" s="12" t="s">
        <v>16</v>
      </c>
      <c r="F172" s="18">
        <f>SUM(F173:F176)</f>
        <v>540.5</v>
      </c>
      <c r="G172" s="36">
        <v>13.03</v>
      </c>
      <c r="H172" s="35">
        <f>ROUND(G172*F172,2)</f>
        <v>7042.72</v>
      </c>
    </row>
    <row r="173" spans="1:13" s="7" customFormat="1" x14ac:dyDescent="0.25">
      <c r="A173" s="12"/>
      <c r="B173" s="12"/>
      <c r="C173" s="12"/>
      <c r="D173" s="23" t="s">
        <v>201</v>
      </c>
      <c r="E173" s="12"/>
      <c r="F173" s="18">
        <f>508*0.5</f>
        <v>254</v>
      </c>
      <c r="G173" s="36"/>
      <c r="H173" s="18"/>
      <c r="J173" s="7">
        <v>1346.5</v>
      </c>
      <c r="K173" s="7">
        <v>5.3</v>
      </c>
      <c r="L173" s="7">
        <f>J173/K173</f>
        <v>254.05660377358492</v>
      </c>
      <c r="M173" s="7">
        <f>L173*2</f>
        <v>508.11320754716985</v>
      </c>
    </row>
    <row r="174" spans="1:13" s="7" customFormat="1" x14ac:dyDescent="0.25">
      <c r="A174" s="12"/>
      <c r="B174" s="12"/>
      <c r="C174" s="12"/>
      <c r="D174" s="23" t="s">
        <v>307</v>
      </c>
      <c r="E174" s="12"/>
      <c r="F174" s="18">
        <f>253*0.5</f>
        <v>126.5</v>
      </c>
      <c r="G174" s="36"/>
      <c r="H174" s="18"/>
    </row>
    <row r="175" spans="1:13" s="7" customFormat="1" x14ac:dyDescent="0.25">
      <c r="A175" s="12"/>
      <c r="B175" s="12"/>
      <c r="C175" s="12"/>
      <c r="D175" s="23" t="s">
        <v>211</v>
      </c>
      <c r="E175" s="12"/>
      <c r="F175" s="18">
        <f>160*0.5</f>
        <v>80</v>
      </c>
      <c r="G175" s="36"/>
      <c r="H175" s="18"/>
    </row>
    <row r="176" spans="1:13" s="7" customFormat="1" x14ac:dyDescent="0.25">
      <c r="A176" s="12"/>
      <c r="B176" s="12"/>
      <c r="C176" s="12"/>
      <c r="D176" s="23" t="s">
        <v>264</v>
      </c>
      <c r="E176" s="12"/>
      <c r="F176" s="18">
        <f>160*0.5</f>
        <v>80</v>
      </c>
      <c r="G176" s="36"/>
      <c r="H176" s="18"/>
    </row>
    <row r="177" spans="1:8" s="7" customFormat="1" ht="25.5" x14ac:dyDescent="0.25">
      <c r="A177" s="12" t="s">
        <v>152</v>
      </c>
      <c r="B177" s="51">
        <v>95875</v>
      </c>
      <c r="C177" s="12" t="s">
        <v>8</v>
      </c>
      <c r="D177" s="29" t="s">
        <v>22</v>
      </c>
      <c r="E177" s="12" t="s">
        <v>95</v>
      </c>
      <c r="F177" s="18">
        <f>F178</f>
        <v>810.75</v>
      </c>
      <c r="G177" s="36">
        <v>1.77</v>
      </c>
      <c r="H177" s="35">
        <f>ROUND(G177*F177,2)</f>
        <v>1435.03</v>
      </c>
    </row>
    <row r="178" spans="1:8" s="7" customFormat="1" x14ac:dyDescent="0.25">
      <c r="A178" s="12"/>
      <c r="B178" s="12"/>
      <c r="C178" s="12"/>
      <c r="D178" s="23" t="s">
        <v>199</v>
      </c>
      <c r="E178" s="12"/>
      <c r="F178" s="18">
        <f>ROUND(F172*0.15*10,2)</f>
        <v>810.75</v>
      </c>
      <c r="G178" s="36"/>
      <c r="H178" s="18"/>
    </row>
    <row r="179" spans="1:8" s="7" customFormat="1" x14ac:dyDescent="0.25">
      <c r="A179" s="12" t="s">
        <v>153</v>
      </c>
      <c r="B179" s="21" t="s">
        <v>40</v>
      </c>
      <c r="C179" s="22" t="s">
        <v>214</v>
      </c>
      <c r="D179" s="23" t="s">
        <v>100</v>
      </c>
      <c r="E179" s="12" t="s">
        <v>16</v>
      </c>
      <c r="F179" s="18">
        <f>F180</f>
        <v>540.5</v>
      </c>
      <c r="G179" s="36">
        <v>10.29</v>
      </c>
      <c r="H179" s="35">
        <f>ROUND(G179*F179,2)</f>
        <v>5561.75</v>
      </c>
    </row>
    <row r="180" spans="1:8" s="7" customFormat="1" x14ac:dyDescent="0.25">
      <c r="A180" s="12"/>
      <c r="B180" s="12"/>
      <c r="C180" s="12"/>
      <c r="D180" s="23" t="s">
        <v>200</v>
      </c>
      <c r="E180" s="12"/>
      <c r="F180" s="18">
        <f>F172</f>
        <v>540.5</v>
      </c>
      <c r="G180" s="36"/>
      <c r="H180" s="18"/>
    </row>
    <row r="181" spans="1:8" s="7" customFormat="1" x14ac:dyDescent="0.25">
      <c r="A181" s="12" t="s">
        <v>154</v>
      </c>
      <c r="B181" s="12" t="s">
        <v>192</v>
      </c>
      <c r="C181" s="12" t="s">
        <v>46</v>
      </c>
      <c r="D181" s="23" t="s">
        <v>193</v>
      </c>
      <c r="E181" s="12" t="s">
        <v>30</v>
      </c>
      <c r="F181" s="18">
        <f>F182</f>
        <v>81.08</v>
      </c>
      <c r="G181" s="36">
        <v>365.04</v>
      </c>
      <c r="H181" s="35">
        <f>ROUND(G181*F181,2)</f>
        <v>29597.439999999999</v>
      </c>
    </row>
    <row r="182" spans="1:8" s="7" customFormat="1" x14ac:dyDescent="0.25">
      <c r="A182" s="12"/>
      <c r="B182" s="12"/>
      <c r="C182" s="12"/>
      <c r="D182" s="23" t="s">
        <v>198</v>
      </c>
      <c r="E182" s="12"/>
      <c r="F182" s="18">
        <f>ROUND(F172*0.15,2)</f>
        <v>81.08</v>
      </c>
      <c r="G182" s="18"/>
      <c r="H182" s="18"/>
    </row>
    <row r="183" spans="1:8" s="7" customFormat="1" x14ac:dyDescent="0.25">
      <c r="A183" s="12" t="s">
        <v>155</v>
      </c>
      <c r="B183" s="25">
        <v>96402</v>
      </c>
      <c r="C183" s="25" t="s">
        <v>8</v>
      </c>
      <c r="D183" s="26" t="s">
        <v>27</v>
      </c>
      <c r="E183" s="25" t="s">
        <v>16</v>
      </c>
      <c r="F183" s="27">
        <f>SUM(F184:F187)</f>
        <v>10582.410000000002</v>
      </c>
      <c r="G183" s="42">
        <f>G122</f>
        <v>2.36</v>
      </c>
      <c r="H183" s="35">
        <f>ROUND(G183*F183,2)</f>
        <v>24974.49</v>
      </c>
    </row>
    <row r="184" spans="1:8" s="7" customFormat="1" x14ac:dyDescent="0.25">
      <c r="A184" s="12"/>
      <c r="B184" s="26"/>
      <c r="C184" s="25"/>
      <c r="D184" s="23" t="s">
        <v>202</v>
      </c>
      <c r="E184" s="25"/>
      <c r="F184" s="27">
        <f>ROUND(1346.5*3,2)</f>
        <v>4039.5</v>
      </c>
      <c r="G184" s="42"/>
      <c r="H184" s="27"/>
    </row>
    <row r="185" spans="1:8" s="7" customFormat="1" x14ac:dyDescent="0.25">
      <c r="A185" s="12"/>
      <c r="B185" s="26"/>
      <c r="C185" s="25"/>
      <c r="D185" s="23" t="s">
        <v>304</v>
      </c>
      <c r="E185" s="25"/>
      <c r="F185" s="27">
        <f>938.95*3</f>
        <v>2816.8500000000004</v>
      </c>
      <c r="G185" s="42"/>
      <c r="H185" s="27"/>
    </row>
    <row r="186" spans="1:8" s="7" customFormat="1" x14ac:dyDescent="0.25">
      <c r="A186" s="12"/>
      <c r="B186" s="26"/>
      <c r="C186" s="25"/>
      <c r="D186" s="23" t="s">
        <v>210</v>
      </c>
      <c r="E186" s="25"/>
      <c r="F186" s="27">
        <f>ROUND(759.57*3,2)</f>
        <v>2278.71</v>
      </c>
      <c r="G186" s="42"/>
      <c r="H186" s="27"/>
    </row>
    <row r="187" spans="1:8" s="7" customFormat="1" x14ac:dyDescent="0.25">
      <c r="A187" s="12"/>
      <c r="B187" s="26"/>
      <c r="C187" s="25"/>
      <c r="D187" s="23" t="s">
        <v>250</v>
      </c>
      <c r="E187" s="25"/>
      <c r="F187" s="27">
        <f>ROUND(482.45*3,2)</f>
        <v>1447.35</v>
      </c>
      <c r="G187" s="42"/>
      <c r="H187" s="27"/>
    </row>
    <row r="188" spans="1:8" s="7" customFormat="1" ht="25.5" x14ac:dyDescent="0.25">
      <c r="A188" s="12" t="s">
        <v>265</v>
      </c>
      <c r="B188" s="25">
        <v>95996</v>
      </c>
      <c r="C188" s="25" t="s">
        <v>8</v>
      </c>
      <c r="D188" s="23" t="s">
        <v>203</v>
      </c>
      <c r="E188" s="12" t="s">
        <v>30</v>
      </c>
      <c r="F188" s="27">
        <f>SUM(F189:F192)</f>
        <v>141.09800000000001</v>
      </c>
      <c r="G188" s="42">
        <v>1081.69</v>
      </c>
      <c r="H188" s="35">
        <f>ROUND(G188*F188,2)</f>
        <v>152624.29999999999</v>
      </c>
    </row>
    <row r="189" spans="1:8" s="7" customFormat="1" x14ac:dyDescent="0.25">
      <c r="A189" s="12"/>
      <c r="B189" s="26"/>
      <c r="C189" s="25"/>
      <c r="D189" s="23" t="s">
        <v>204</v>
      </c>
      <c r="E189" s="25"/>
      <c r="F189" s="27">
        <f>ROUND(1346.5*0.04,2)</f>
        <v>53.86</v>
      </c>
      <c r="G189" s="42"/>
      <c r="H189" s="27"/>
    </row>
    <row r="190" spans="1:8" s="7" customFormat="1" x14ac:dyDescent="0.25">
      <c r="A190" s="12"/>
      <c r="B190" s="26"/>
      <c r="C190" s="25"/>
      <c r="D190" s="23" t="s">
        <v>305</v>
      </c>
      <c r="E190" s="25"/>
      <c r="F190" s="27">
        <f>938.95*0.04</f>
        <v>37.558</v>
      </c>
      <c r="G190" s="42"/>
      <c r="H190" s="27"/>
    </row>
    <row r="191" spans="1:8" s="7" customFormat="1" x14ac:dyDescent="0.25">
      <c r="A191" s="12"/>
      <c r="B191" s="26"/>
      <c r="C191" s="25"/>
      <c r="D191" s="23" t="s">
        <v>208</v>
      </c>
      <c r="E191" s="25"/>
      <c r="F191" s="27">
        <f>ROUND(759.57*0.04,2)</f>
        <v>30.38</v>
      </c>
      <c r="G191" s="42"/>
      <c r="H191" s="27"/>
    </row>
    <row r="192" spans="1:8" s="7" customFormat="1" x14ac:dyDescent="0.25">
      <c r="A192" s="12"/>
      <c r="B192" s="26"/>
      <c r="C192" s="25"/>
      <c r="D192" s="23" t="s">
        <v>251</v>
      </c>
      <c r="E192" s="25"/>
      <c r="F192" s="27">
        <f>ROUND(482.45*0.04,2)</f>
        <v>19.3</v>
      </c>
      <c r="G192" s="42"/>
      <c r="H192" s="27"/>
    </row>
    <row r="193" spans="1:10" s="7" customFormat="1" ht="25.5" x14ac:dyDescent="0.25">
      <c r="A193" s="12" t="s">
        <v>266</v>
      </c>
      <c r="B193" s="21">
        <v>95995</v>
      </c>
      <c r="C193" s="21" t="s">
        <v>8</v>
      </c>
      <c r="D193" s="23" t="s">
        <v>29</v>
      </c>
      <c r="E193" s="21" t="s">
        <v>30</v>
      </c>
      <c r="F193" s="24">
        <f>SUM(F194:F201)</f>
        <v>211.64699999999999</v>
      </c>
      <c r="G193" s="40">
        <f>G126</f>
        <v>1142.03</v>
      </c>
      <c r="H193" s="35">
        <f>ROUND(G193*F193,2)</f>
        <v>241707.22</v>
      </c>
      <c r="J193" s="7">
        <v>759.57</v>
      </c>
    </row>
    <row r="194" spans="1:10" s="7" customFormat="1" x14ac:dyDescent="0.25">
      <c r="A194" s="12"/>
      <c r="B194" s="21"/>
      <c r="C194" s="21"/>
      <c r="D194" s="23" t="s">
        <v>205</v>
      </c>
      <c r="E194" s="21"/>
      <c r="F194" s="27">
        <f>ROUND(1346.5*0.02,2)</f>
        <v>26.93</v>
      </c>
      <c r="G194" s="40"/>
      <c r="H194" s="24"/>
    </row>
    <row r="195" spans="1:10" s="7" customFormat="1" x14ac:dyDescent="0.25">
      <c r="A195" s="12"/>
      <c r="B195" s="21"/>
      <c r="C195" s="21"/>
      <c r="D195" s="23" t="s">
        <v>204</v>
      </c>
      <c r="E195" s="21"/>
      <c r="F195" s="27">
        <f t="shared" ref="F195" si="4">ROUND(1346.5*0.04,2)</f>
        <v>53.86</v>
      </c>
      <c r="G195" s="40"/>
      <c r="H195" s="24"/>
    </row>
    <row r="196" spans="1:10" s="7" customFormat="1" x14ac:dyDescent="0.25">
      <c r="A196" s="12"/>
      <c r="B196" s="21"/>
      <c r="C196" s="21"/>
      <c r="D196" s="23" t="s">
        <v>306</v>
      </c>
      <c r="E196" s="21"/>
      <c r="F196" s="27">
        <f>938.95*0.02</f>
        <v>18.779</v>
      </c>
      <c r="G196" s="40"/>
      <c r="H196" s="24"/>
    </row>
    <row r="197" spans="1:10" s="7" customFormat="1" x14ac:dyDescent="0.25">
      <c r="A197" s="12"/>
      <c r="B197" s="21"/>
      <c r="C197" s="21"/>
      <c r="D197" s="23" t="s">
        <v>305</v>
      </c>
      <c r="E197" s="21"/>
      <c r="F197" s="27">
        <f>938.95*0.04</f>
        <v>37.558</v>
      </c>
      <c r="G197" s="40"/>
      <c r="H197" s="24"/>
    </row>
    <row r="198" spans="1:10" s="7" customFormat="1" x14ac:dyDescent="0.25">
      <c r="A198" s="12"/>
      <c r="B198" s="21"/>
      <c r="C198" s="21"/>
      <c r="D198" s="23" t="s">
        <v>209</v>
      </c>
      <c r="E198" s="21"/>
      <c r="F198" s="27">
        <f>ROUND(759.57*0.02,2)</f>
        <v>15.19</v>
      </c>
      <c r="G198" s="40"/>
      <c r="H198" s="24"/>
    </row>
    <row r="199" spans="1:10" s="7" customFormat="1" x14ac:dyDescent="0.25">
      <c r="A199" s="12"/>
      <c r="B199" s="21"/>
      <c r="C199" s="21"/>
      <c r="D199" s="23" t="s">
        <v>208</v>
      </c>
      <c r="E199" s="21"/>
      <c r="F199" s="27">
        <f>ROUND(759.57*0.04,2)</f>
        <v>30.38</v>
      </c>
      <c r="G199" s="40"/>
      <c r="H199" s="24"/>
    </row>
    <row r="200" spans="1:10" s="7" customFormat="1" x14ac:dyDescent="0.25">
      <c r="A200" s="12"/>
      <c r="B200" s="21"/>
      <c r="C200" s="21"/>
      <c r="D200" s="23" t="s">
        <v>252</v>
      </c>
      <c r="E200" s="21"/>
      <c r="F200" s="27">
        <f>ROUND(482.45*0.02,2)</f>
        <v>9.65</v>
      </c>
      <c r="G200" s="40"/>
      <c r="H200" s="24"/>
    </row>
    <row r="201" spans="1:10" s="7" customFormat="1" x14ac:dyDescent="0.25">
      <c r="A201" s="12"/>
      <c r="B201" s="21"/>
      <c r="C201" s="21"/>
      <c r="D201" s="23" t="s">
        <v>251</v>
      </c>
      <c r="E201" s="21"/>
      <c r="F201" s="27">
        <f>ROUND(482.45*0.04,2)</f>
        <v>19.3</v>
      </c>
      <c r="G201" s="40"/>
      <c r="H201" s="24"/>
    </row>
    <row r="202" spans="1:10" s="7" customFormat="1" x14ac:dyDescent="0.25">
      <c r="A202" s="12" t="s">
        <v>267</v>
      </c>
      <c r="B202" s="21">
        <v>100986</v>
      </c>
      <c r="C202" s="21" t="s">
        <v>8</v>
      </c>
      <c r="D202" s="23" t="s">
        <v>197</v>
      </c>
      <c r="E202" s="21" t="s">
        <v>30</v>
      </c>
      <c r="F202" s="24">
        <f>F203</f>
        <v>352.745</v>
      </c>
      <c r="G202" s="40">
        <v>6.46</v>
      </c>
      <c r="H202" s="35">
        <f>ROUND(G202*F202,2)</f>
        <v>2278.73</v>
      </c>
    </row>
    <row r="203" spans="1:10" s="7" customFormat="1" x14ac:dyDescent="0.25">
      <c r="A203" s="12"/>
      <c r="B203" s="21"/>
      <c r="C203" s="21"/>
      <c r="D203" s="23" t="s">
        <v>206</v>
      </c>
      <c r="E203" s="21"/>
      <c r="F203" s="24">
        <f>F193+F188</f>
        <v>352.745</v>
      </c>
      <c r="G203" s="40"/>
      <c r="H203" s="24"/>
    </row>
    <row r="204" spans="1:10" s="7" customFormat="1" ht="25.5" x14ac:dyDescent="0.25">
      <c r="A204" s="12" t="s">
        <v>268</v>
      </c>
      <c r="B204" s="21">
        <v>95875</v>
      </c>
      <c r="C204" s="21" t="s">
        <v>8</v>
      </c>
      <c r="D204" s="23" t="s">
        <v>22</v>
      </c>
      <c r="E204" s="21" t="s">
        <v>23</v>
      </c>
      <c r="F204" s="24">
        <f>F205</f>
        <v>8818.6299999999992</v>
      </c>
      <c r="G204" s="36">
        <v>1.77</v>
      </c>
      <c r="H204" s="35">
        <f>ROUND(G204*F204,2)</f>
        <v>15608.98</v>
      </c>
    </row>
    <row r="205" spans="1:10" s="7" customFormat="1" x14ac:dyDescent="0.25">
      <c r="A205" s="12"/>
      <c r="B205" s="21"/>
      <c r="C205" s="21"/>
      <c r="D205" s="23" t="s">
        <v>207</v>
      </c>
      <c r="E205" s="21"/>
      <c r="F205" s="24">
        <f>ROUND(F202*25,2)</f>
        <v>8818.6299999999992</v>
      </c>
      <c r="G205" s="40"/>
      <c r="H205" s="24"/>
    </row>
    <row r="206" spans="1:10" s="7" customFormat="1" ht="27" customHeight="1" x14ac:dyDescent="0.25">
      <c r="A206" s="8">
        <v>8</v>
      </c>
      <c r="B206" s="10"/>
      <c r="C206" s="10"/>
      <c r="D206" s="9" t="s">
        <v>138</v>
      </c>
      <c r="E206" s="10"/>
      <c r="F206" s="17"/>
      <c r="G206" s="17"/>
      <c r="H206" s="37">
        <f>SUM(H207:H217)</f>
        <v>73584.12</v>
      </c>
    </row>
    <row r="207" spans="1:10" s="7" customFormat="1" ht="25.5" x14ac:dyDescent="0.25">
      <c r="A207" s="12" t="s">
        <v>269</v>
      </c>
      <c r="B207" s="21" t="s">
        <v>38</v>
      </c>
      <c r="C207" s="22" t="s">
        <v>214</v>
      </c>
      <c r="D207" s="23" t="s">
        <v>156</v>
      </c>
      <c r="E207" s="12" t="s">
        <v>16</v>
      </c>
      <c r="F207" s="18">
        <f>SUM(F208:F210)</f>
        <v>1038.25</v>
      </c>
      <c r="G207" s="36">
        <f>G143</f>
        <v>17.489999999999998</v>
      </c>
      <c r="H207" s="35">
        <f>ROUND(G207*F207,2)</f>
        <v>18158.990000000002</v>
      </c>
    </row>
    <row r="208" spans="1:10" s="7" customFormat="1" x14ac:dyDescent="0.25">
      <c r="A208" s="12"/>
      <c r="B208" s="13"/>
      <c r="C208" s="13"/>
      <c r="D208" s="28" t="s">
        <v>67</v>
      </c>
      <c r="E208" s="12"/>
      <c r="F208" s="30">
        <v>708.85</v>
      </c>
      <c r="G208" s="36"/>
      <c r="H208" s="30"/>
    </row>
    <row r="209" spans="1:8" s="7" customFormat="1" x14ac:dyDescent="0.25">
      <c r="A209" s="12"/>
      <c r="B209" s="13"/>
      <c r="C209" s="13"/>
      <c r="D209" s="28" t="s">
        <v>178</v>
      </c>
      <c r="E209" s="12"/>
      <c r="F209" s="30">
        <v>235</v>
      </c>
      <c r="G209" s="36"/>
      <c r="H209" s="30"/>
    </row>
    <row r="210" spans="1:8" s="7" customFormat="1" x14ac:dyDescent="0.25">
      <c r="A210" s="12"/>
      <c r="B210" s="13"/>
      <c r="C210" s="13"/>
      <c r="D210" s="28" t="s">
        <v>181</v>
      </c>
      <c r="E210" s="12"/>
      <c r="F210" s="30">
        <v>94.4</v>
      </c>
      <c r="G210" s="36"/>
      <c r="H210" s="30"/>
    </row>
    <row r="211" spans="1:8" s="7" customFormat="1" ht="25.5" x14ac:dyDescent="0.25">
      <c r="A211" s="12" t="s">
        <v>270</v>
      </c>
      <c r="B211" s="51">
        <v>96396</v>
      </c>
      <c r="C211" s="12" t="s">
        <v>8</v>
      </c>
      <c r="D211" s="14" t="s">
        <v>99</v>
      </c>
      <c r="E211" s="12" t="s">
        <v>30</v>
      </c>
      <c r="F211" s="30">
        <f>F212</f>
        <v>51.91</v>
      </c>
      <c r="G211" s="36">
        <f>G145</f>
        <v>97.77</v>
      </c>
      <c r="H211" s="35">
        <f>ROUND(G211*F211,2)</f>
        <v>5075.24</v>
      </c>
    </row>
    <row r="212" spans="1:8" s="7" customFormat="1" x14ac:dyDescent="0.25">
      <c r="A212" s="12"/>
      <c r="B212" s="12"/>
      <c r="C212" s="12"/>
      <c r="D212" s="14" t="s">
        <v>149</v>
      </c>
      <c r="E212" s="12"/>
      <c r="F212" s="30">
        <f>ROUND(F207*0.05,2)</f>
        <v>51.91</v>
      </c>
      <c r="G212" s="36"/>
      <c r="H212" s="30"/>
    </row>
    <row r="213" spans="1:8" s="7" customFormat="1" ht="38.25" x14ac:dyDescent="0.25">
      <c r="A213" s="12" t="s">
        <v>271</v>
      </c>
      <c r="B213" s="51">
        <v>100974</v>
      </c>
      <c r="C213" s="12" t="s">
        <v>8</v>
      </c>
      <c r="D213" s="14" t="s">
        <v>76</v>
      </c>
      <c r="E213" s="12" t="s">
        <v>30</v>
      </c>
      <c r="F213" s="30">
        <f>F214</f>
        <v>51.91</v>
      </c>
      <c r="G213" s="36">
        <f>G148</f>
        <v>6.31</v>
      </c>
      <c r="H213" s="35">
        <f>ROUND(G213*F213,2)</f>
        <v>327.55</v>
      </c>
    </row>
    <row r="214" spans="1:8" s="7" customFormat="1" x14ac:dyDescent="0.25">
      <c r="A214" s="12"/>
      <c r="B214" s="12"/>
      <c r="C214" s="12"/>
      <c r="D214" s="14" t="s">
        <v>120</v>
      </c>
      <c r="E214" s="12"/>
      <c r="F214" s="30">
        <f>F211</f>
        <v>51.91</v>
      </c>
      <c r="G214" s="36"/>
      <c r="H214" s="30"/>
    </row>
    <row r="215" spans="1:8" s="7" customFormat="1" ht="25.5" x14ac:dyDescent="0.25">
      <c r="A215" s="12" t="s">
        <v>272</v>
      </c>
      <c r="B215" s="51">
        <v>95875</v>
      </c>
      <c r="C215" s="12" t="s">
        <v>8</v>
      </c>
      <c r="D215" s="14" t="s">
        <v>22</v>
      </c>
      <c r="E215" s="12" t="s">
        <v>95</v>
      </c>
      <c r="F215" s="30">
        <f>F216</f>
        <v>1297.75</v>
      </c>
      <c r="G215" s="36">
        <f>G150</f>
        <v>1.77</v>
      </c>
      <c r="H215" s="35">
        <f>ROUND(G215*F215,2)</f>
        <v>2297.02</v>
      </c>
    </row>
    <row r="216" spans="1:8" s="7" customFormat="1" x14ac:dyDescent="0.25">
      <c r="A216" s="12"/>
      <c r="B216" s="12"/>
      <c r="C216" s="12"/>
      <c r="D216" s="14" t="s">
        <v>143</v>
      </c>
      <c r="E216" s="12"/>
      <c r="F216" s="30">
        <f>ROUND(F213*25,2)</f>
        <v>1297.75</v>
      </c>
      <c r="G216" s="36"/>
      <c r="H216" s="30"/>
    </row>
    <row r="217" spans="1:8" s="7" customFormat="1" ht="25.5" x14ac:dyDescent="0.25">
      <c r="A217" s="12" t="s">
        <v>273</v>
      </c>
      <c r="B217" s="12">
        <v>94990</v>
      </c>
      <c r="C217" s="12" t="s">
        <v>8</v>
      </c>
      <c r="D217" s="31" t="s">
        <v>139</v>
      </c>
      <c r="E217" s="12" t="s">
        <v>30</v>
      </c>
      <c r="F217" s="30">
        <f>F218</f>
        <v>72.680000000000007</v>
      </c>
      <c r="G217" s="36">
        <v>656.65</v>
      </c>
      <c r="H217" s="35">
        <f>ROUND(G217*F217,2)</f>
        <v>47725.32</v>
      </c>
    </row>
    <row r="218" spans="1:8" s="7" customFormat="1" x14ac:dyDescent="0.25">
      <c r="A218" s="12"/>
      <c r="B218" s="12"/>
      <c r="C218" s="12"/>
      <c r="D218" s="29" t="s">
        <v>150</v>
      </c>
      <c r="E218" s="12"/>
      <c r="F218" s="30">
        <f>ROUND(F207*0.07,2)</f>
        <v>72.680000000000007</v>
      </c>
      <c r="G218" s="30"/>
      <c r="H218" s="30"/>
    </row>
    <row r="219" spans="1:8" s="7" customFormat="1" ht="27" customHeight="1" x14ac:dyDescent="0.25">
      <c r="A219" s="8">
        <v>9</v>
      </c>
      <c r="B219" s="10"/>
      <c r="C219" s="10"/>
      <c r="D219" s="9" t="s">
        <v>231</v>
      </c>
      <c r="E219" s="10"/>
      <c r="F219" s="17"/>
      <c r="G219" s="17"/>
      <c r="H219" s="37">
        <f>SUM(H220:H244)</f>
        <v>37192.480000000003</v>
      </c>
    </row>
    <row r="220" spans="1:8" s="7" customFormat="1" x14ac:dyDescent="0.25">
      <c r="A220" s="12" t="s">
        <v>274</v>
      </c>
      <c r="B220" s="64" t="s">
        <v>213</v>
      </c>
      <c r="C220" s="22" t="s">
        <v>8</v>
      </c>
      <c r="D220" s="31" t="s">
        <v>244</v>
      </c>
      <c r="E220" s="22" t="s">
        <v>30</v>
      </c>
      <c r="F220" s="29">
        <f>F221</f>
        <v>80.64</v>
      </c>
      <c r="G220" s="63">
        <v>86.43</v>
      </c>
      <c r="H220" s="35">
        <f>ROUND(G220*F220,2)</f>
        <v>6969.72</v>
      </c>
    </row>
    <row r="221" spans="1:8" s="7" customFormat="1" x14ac:dyDescent="0.25">
      <c r="A221" s="12"/>
      <c r="B221" s="64"/>
      <c r="C221" s="22"/>
      <c r="D221" s="31" t="s">
        <v>232</v>
      </c>
      <c r="E221" s="22"/>
      <c r="F221" s="29">
        <f>ROUND(56*1.2*1.2,20)</f>
        <v>80.64</v>
      </c>
      <c r="G221" s="63"/>
      <c r="H221" s="30"/>
    </row>
    <row r="222" spans="1:8" s="7" customFormat="1" ht="38.25" x14ac:dyDescent="0.25">
      <c r="A222" s="12" t="s">
        <v>275</v>
      </c>
      <c r="B222" s="22">
        <v>100974</v>
      </c>
      <c r="C222" s="22" t="s">
        <v>8</v>
      </c>
      <c r="D222" s="31" t="s">
        <v>76</v>
      </c>
      <c r="E222" s="22" t="s">
        <v>30</v>
      </c>
      <c r="F222" s="29">
        <f>F223</f>
        <v>80.64</v>
      </c>
      <c r="G222" s="63">
        <v>6.31</v>
      </c>
      <c r="H222" s="35">
        <f>ROUND(G222*F222,2)</f>
        <v>508.84</v>
      </c>
    </row>
    <row r="223" spans="1:8" s="7" customFormat="1" x14ac:dyDescent="0.25">
      <c r="A223" s="12"/>
      <c r="B223" s="22"/>
      <c r="C223" s="22"/>
      <c r="D223" s="31" t="s">
        <v>233</v>
      </c>
      <c r="E223" s="22"/>
      <c r="F223" s="29">
        <f>F220</f>
        <v>80.64</v>
      </c>
      <c r="G223" s="63"/>
      <c r="H223" s="30"/>
    </row>
    <row r="224" spans="1:8" s="7" customFormat="1" ht="25.5" x14ac:dyDescent="0.25">
      <c r="A224" s="12" t="s">
        <v>276</v>
      </c>
      <c r="B224" s="22">
        <v>95875</v>
      </c>
      <c r="C224" s="22" t="s">
        <v>8</v>
      </c>
      <c r="D224" s="31" t="s">
        <v>22</v>
      </c>
      <c r="E224" s="22" t="s">
        <v>95</v>
      </c>
      <c r="F224" s="60">
        <f>F225</f>
        <v>2016</v>
      </c>
      <c r="G224" s="63">
        <v>1.77</v>
      </c>
      <c r="H224" s="35">
        <f>ROUND(G224*F224,2)</f>
        <v>3568.32</v>
      </c>
    </row>
    <row r="225" spans="1:8" s="7" customFormat="1" x14ac:dyDescent="0.25">
      <c r="A225" s="12"/>
      <c r="B225" s="22"/>
      <c r="C225" s="22"/>
      <c r="D225" s="31" t="s">
        <v>234</v>
      </c>
      <c r="E225" s="22"/>
      <c r="F225" s="60">
        <f>ROUND(F222*25,2)</f>
        <v>2016</v>
      </c>
      <c r="G225" s="63"/>
      <c r="H225" s="30"/>
    </row>
    <row r="226" spans="1:8" s="7" customFormat="1" x14ac:dyDescent="0.25">
      <c r="A226" s="12" t="s">
        <v>277</v>
      </c>
      <c r="B226" s="12" t="s">
        <v>96</v>
      </c>
      <c r="C226" s="22" t="s">
        <v>214</v>
      </c>
      <c r="D226" s="14" t="s">
        <v>97</v>
      </c>
      <c r="E226" s="12" t="s">
        <v>30</v>
      </c>
      <c r="F226" s="18">
        <f>F227</f>
        <v>104.83</v>
      </c>
      <c r="G226" s="36">
        <v>24.32</v>
      </c>
      <c r="H226" s="35">
        <f>ROUND(G226*F226,2)</f>
        <v>2549.4699999999998</v>
      </c>
    </row>
    <row r="227" spans="1:8" s="7" customFormat="1" x14ac:dyDescent="0.25">
      <c r="A227" s="12"/>
      <c r="B227" s="12"/>
      <c r="C227" s="12"/>
      <c r="D227" s="14" t="s">
        <v>104</v>
      </c>
      <c r="E227" s="12"/>
      <c r="F227" s="18">
        <f>ROUND((F222)*1.3,2)</f>
        <v>104.83</v>
      </c>
      <c r="G227" s="36"/>
      <c r="H227" s="18"/>
    </row>
    <row r="228" spans="1:8" s="7" customFormat="1" x14ac:dyDescent="0.25">
      <c r="A228" s="12" t="s">
        <v>278</v>
      </c>
      <c r="B228" s="64" t="s">
        <v>215</v>
      </c>
      <c r="C228" s="22" t="s">
        <v>214</v>
      </c>
      <c r="D228" s="31" t="s">
        <v>216</v>
      </c>
      <c r="E228" s="22" t="s">
        <v>217</v>
      </c>
      <c r="F228" s="29">
        <f>F229</f>
        <v>6.72</v>
      </c>
      <c r="G228" s="63">
        <v>329.66</v>
      </c>
      <c r="H228" s="35">
        <f>ROUND(G228*F228,2)</f>
        <v>2215.3200000000002</v>
      </c>
    </row>
    <row r="229" spans="1:8" s="7" customFormat="1" x14ac:dyDescent="0.25">
      <c r="A229" s="12"/>
      <c r="B229" s="64"/>
      <c r="C229" s="22"/>
      <c r="D229" s="31" t="s">
        <v>235</v>
      </c>
      <c r="E229" s="22"/>
      <c r="F229" s="29">
        <f>ROUND(56*1.2*0.1,2)</f>
        <v>6.72</v>
      </c>
      <c r="G229" s="63"/>
      <c r="H229" s="30"/>
    </row>
    <row r="230" spans="1:8" s="7" customFormat="1" ht="25.5" x14ac:dyDescent="0.25">
      <c r="A230" s="12" t="s">
        <v>279</v>
      </c>
      <c r="B230" s="64" t="s">
        <v>218</v>
      </c>
      <c r="C230" s="22" t="s">
        <v>214</v>
      </c>
      <c r="D230" s="31" t="s">
        <v>219</v>
      </c>
      <c r="E230" s="22" t="s">
        <v>217</v>
      </c>
      <c r="F230" s="60">
        <f>F231</f>
        <v>6.72</v>
      </c>
      <c r="G230" s="63">
        <v>70.61</v>
      </c>
      <c r="H230" s="35">
        <f>ROUND(G230*F230,2)</f>
        <v>474.5</v>
      </c>
    </row>
    <row r="231" spans="1:8" s="7" customFormat="1" x14ac:dyDescent="0.25">
      <c r="A231" s="12"/>
      <c r="B231" s="64"/>
      <c r="C231" s="22"/>
      <c r="D231" s="31" t="s">
        <v>236</v>
      </c>
      <c r="E231" s="22"/>
      <c r="F231" s="60">
        <f>F228</f>
        <v>6.72</v>
      </c>
      <c r="G231" s="63"/>
      <c r="H231" s="30"/>
    </row>
    <row r="232" spans="1:8" s="7" customFormat="1" ht="25.5" x14ac:dyDescent="0.25">
      <c r="A232" s="12" t="s">
        <v>280</v>
      </c>
      <c r="B232" s="64" t="s">
        <v>245</v>
      </c>
      <c r="C232" s="22" t="s">
        <v>8</v>
      </c>
      <c r="D232" s="31" t="s">
        <v>246</v>
      </c>
      <c r="E232" s="22" t="s">
        <v>220</v>
      </c>
      <c r="F232" s="60">
        <f>F233</f>
        <v>168</v>
      </c>
      <c r="G232" s="63">
        <v>59.32</v>
      </c>
      <c r="H232" s="35">
        <f>ROUND(G232*F232,2)</f>
        <v>9965.76</v>
      </c>
    </row>
    <row r="233" spans="1:8" s="7" customFormat="1" x14ac:dyDescent="0.25">
      <c r="A233" s="12"/>
      <c r="B233" s="64"/>
      <c r="C233" s="22"/>
      <c r="D233" s="31" t="s">
        <v>237</v>
      </c>
      <c r="E233" s="22"/>
      <c r="F233" s="60">
        <f>ROUND(56*1.5*2,2)</f>
        <v>168</v>
      </c>
      <c r="G233" s="63"/>
      <c r="H233" s="30"/>
    </row>
    <row r="234" spans="1:8" s="7" customFormat="1" ht="38.25" x14ac:dyDescent="0.25">
      <c r="A234" s="12" t="s">
        <v>281</v>
      </c>
      <c r="B234" s="64" t="s">
        <v>247</v>
      </c>
      <c r="C234" s="22" t="s">
        <v>8</v>
      </c>
      <c r="D234" s="31" t="s">
        <v>248</v>
      </c>
      <c r="E234" s="22" t="s">
        <v>221</v>
      </c>
      <c r="F234" s="60">
        <f>F235</f>
        <v>80.64</v>
      </c>
      <c r="G234" s="63">
        <v>65.48</v>
      </c>
      <c r="H234" s="35">
        <f>ROUND(G234*F234,2)</f>
        <v>5280.31</v>
      </c>
    </row>
    <row r="235" spans="1:8" s="7" customFormat="1" x14ac:dyDescent="0.25">
      <c r="A235" s="12"/>
      <c r="B235" s="64"/>
      <c r="C235" s="22"/>
      <c r="D235" s="31" t="s">
        <v>238</v>
      </c>
      <c r="E235" s="22"/>
      <c r="F235" s="66">
        <f>ROUND((56*0.4*2)+((56/1)*0.8*0.8),2)</f>
        <v>80.64</v>
      </c>
      <c r="G235" s="63"/>
      <c r="H235" s="30"/>
    </row>
    <row r="236" spans="1:8" s="7" customFormat="1" x14ac:dyDescent="0.25">
      <c r="A236" s="12" t="s">
        <v>282</v>
      </c>
      <c r="B236" s="64" t="s">
        <v>222</v>
      </c>
      <c r="C236" s="22" t="s">
        <v>214</v>
      </c>
      <c r="D236" s="31" t="s">
        <v>223</v>
      </c>
      <c r="E236" s="22" t="s">
        <v>221</v>
      </c>
      <c r="F236" s="65">
        <f>F237</f>
        <v>85.12</v>
      </c>
      <c r="G236" s="63">
        <v>5.76</v>
      </c>
      <c r="H236" s="35">
        <f>ROUND(G236*F236,2)</f>
        <v>490.29</v>
      </c>
    </row>
    <row r="237" spans="1:8" s="7" customFormat="1" x14ac:dyDescent="0.25">
      <c r="A237" s="12"/>
      <c r="B237" s="64"/>
      <c r="C237" s="22"/>
      <c r="D237" s="31" t="s">
        <v>239</v>
      </c>
      <c r="E237" s="22"/>
      <c r="F237" s="66">
        <f>F235+56*0.4*0.2</f>
        <v>85.12</v>
      </c>
      <c r="G237" s="63"/>
      <c r="H237" s="30"/>
    </row>
    <row r="238" spans="1:8" s="7" customFormat="1" x14ac:dyDescent="0.25">
      <c r="A238" s="12" t="s">
        <v>283</v>
      </c>
      <c r="B238" s="64" t="s">
        <v>224</v>
      </c>
      <c r="C238" s="22" t="s">
        <v>214</v>
      </c>
      <c r="D238" s="31" t="s">
        <v>225</v>
      </c>
      <c r="E238" s="22" t="s">
        <v>221</v>
      </c>
      <c r="F238" s="65">
        <f>F239</f>
        <v>85.12</v>
      </c>
      <c r="G238" s="63">
        <v>10.7</v>
      </c>
      <c r="H238" s="35">
        <f>ROUND(G238*F238,2)</f>
        <v>910.78</v>
      </c>
    </row>
    <row r="239" spans="1:8" s="7" customFormat="1" x14ac:dyDescent="0.25">
      <c r="A239" s="12"/>
      <c r="B239" s="64"/>
      <c r="C239" s="22"/>
      <c r="D239" s="31" t="s">
        <v>240</v>
      </c>
      <c r="E239" s="22"/>
      <c r="F239" s="65">
        <f>F237</f>
        <v>85.12</v>
      </c>
      <c r="G239" s="63"/>
      <c r="H239" s="30"/>
    </row>
    <row r="240" spans="1:8" s="7" customFormat="1" x14ac:dyDescent="0.25">
      <c r="A240" s="12" t="s">
        <v>284</v>
      </c>
      <c r="B240" s="64" t="s">
        <v>226</v>
      </c>
      <c r="C240" s="22" t="s">
        <v>214</v>
      </c>
      <c r="D240" s="31" t="s">
        <v>227</v>
      </c>
      <c r="E240" s="22" t="s">
        <v>228</v>
      </c>
      <c r="F240" s="29">
        <f>F241</f>
        <v>139.33000000000001</v>
      </c>
      <c r="G240" s="63">
        <v>10.64</v>
      </c>
      <c r="H240" s="35">
        <f>ROUND(G240*F240,2)</f>
        <v>1482.47</v>
      </c>
    </row>
    <row r="241" spans="1:29" s="7" customFormat="1" x14ac:dyDescent="0.25">
      <c r="A241" s="12"/>
      <c r="B241" s="64"/>
      <c r="C241" s="22"/>
      <c r="D241" s="31" t="s">
        <v>241</v>
      </c>
      <c r="E241" s="22"/>
      <c r="F241" s="29">
        <f>ROUND(56*0.8*3.11,2)</f>
        <v>139.33000000000001</v>
      </c>
      <c r="G241" s="63"/>
      <c r="H241" s="30"/>
    </row>
    <row r="242" spans="1:29" s="7" customFormat="1" x14ac:dyDescent="0.25">
      <c r="A242" s="12" t="s">
        <v>285</v>
      </c>
      <c r="B242" s="64" t="s">
        <v>229</v>
      </c>
      <c r="C242" s="22" t="s">
        <v>214</v>
      </c>
      <c r="D242" s="31" t="s">
        <v>230</v>
      </c>
      <c r="E242" s="22" t="s">
        <v>217</v>
      </c>
      <c r="F242" s="29">
        <f>F243</f>
        <v>6.72</v>
      </c>
      <c r="G242" s="63">
        <v>342.59</v>
      </c>
      <c r="H242" s="35">
        <f>ROUND(G242*F242,2)</f>
        <v>2302.1999999999998</v>
      </c>
    </row>
    <row r="243" spans="1:29" s="7" customFormat="1" x14ac:dyDescent="0.25">
      <c r="A243" s="12"/>
      <c r="B243" s="64"/>
      <c r="C243" s="22"/>
      <c r="D243" s="31" t="s">
        <v>242</v>
      </c>
      <c r="E243" s="22"/>
      <c r="F243" s="29">
        <f>ROUND(56*0.8*0.15,2)</f>
        <v>6.72</v>
      </c>
      <c r="G243" s="63"/>
      <c r="H243" s="30"/>
    </row>
    <row r="244" spans="1:29" s="7" customFormat="1" ht="25.5" x14ac:dyDescent="0.25">
      <c r="A244" s="12" t="s">
        <v>286</v>
      </c>
      <c r="B244" s="64" t="s">
        <v>218</v>
      </c>
      <c r="C244" s="22" t="s">
        <v>214</v>
      </c>
      <c r="D244" s="31" t="s">
        <v>219</v>
      </c>
      <c r="E244" s="22" t="s">
        <v>217</v>
      </c>
      <c r="F244" s="68">
        <f>F245</f>
        <v>6.72</v>
      </c>
      <c r="G244" s="63">
        <v>70.61</v>
      </c>
      <c r="H244" s="35">
        <f>ROUND(G244*F244,2)</f>
        <v>474.5</v>
      </c>
    </row>
    <row r="245" spans="1:29" x14ac:dyDescent="0.25">
      <c r="A245" s="12"/>
      <c r="B245" s="12"/>
      <c r="C245" s="12"/>
      <c r="D245" s="29" t="s">
        <v>243</v>
      </c>
      <c r="E245" s="12"/>
      <c r="F245" s="30">
        <f>F242</f>
        <v>6.72</v>
      </c>
      <c r="G245" s="30"/>
      <c r="H245" s="30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45"/>
      <c r="AC245" s="45"/>
    </row>
    <row r="246" spans="1:29" x14ac:dyDescent="0.25">
      <c r="A246" s="61"/>
      <c r="B246" s="67"/>
      <c r="C246" s="67"/>
      <c r="D246" s="62"/>
      <c r="E246" s="67"/>
      <c r="F246" s="69"/>
      <c r="G246" s="69"/>
      <c r="H246" s="69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45"/>
      <c r="AC246" s="45"/>
    </row>
    <row r="247" spans="1:29" ht="27" customHeight="1" x14ac:dyDescent="0.25">
      <c r="A247" s="103" t="s">
        <v>169</v>
      </c>
      <c r="B247" s="103"/>
      <c r="C247" s="103"/>
      <c r="D247" s="103"/>
      <c r="E247" s="103"/>
      <c r="F247" s="103"/>
      <c r="G247" s="103"/>
      <c r="H247" s="48">
        <f>H206+H132+H89+H55+H31+H18+H7+H171+H219</f>
        <v>7199860.0400000019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45"/>
      <c r="AC247" s="45"/>
    </row>
    <row r="248" spans="1:29" x14ac:dyDescent="0.25">
      <c r="A248" s="47"/>
      <c r="B248" s="47"/>
      <c r="C248" s="47"/>
      <c r="D248" s="47"/>
      <c r="E248" s="47"/>
      <c r="F248" s="47"/>
      <c r="G248" s="47"/>
      <c r="H248" s="4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45"/>
      <c r="AC248" s="45"/>
    </row>
    <row r="249" spans="1:29" ht="27" customHeight="1" x14ac:dyDescent="0.25">
      <c r="A249" s="103" t="s">
        <v>170</v>
      </c>
      <c r="B249" s="103"/>
      <c r="C249" s="103"/>
      <c r="D249" s="103"/>
      <c r="E249" s="103"/>
      <c r="F249" s="103"/>
      <c r="G249" s="49">
        <v>0.25</v>
      </c>
      <c r="H249" s="50">
        <f>ROUND(H247*G249,2)</f>
        <v>1799965.01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45"/>
      <c r="AC249" s="45"/>
    </row>
    <row r="250" spans="1:29" x14ac:dyDescent="0.25">
      <c r="A250" s="47"/>
      <c r="B250" s="47"/>
      <c r="C250" s="47"/>
      <c r="D250" s="47"/>
      <c r="E250" s="47"/>
      <c r="F250" s="47"/>
      <c r="G250" s="47"/>
      <c r="H250" s="4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45"/>
      <c r="AC250" s="45"/>
    </row>
    <row r="251" spans="1:29" ht="27" customHeight="1" x14ac:dyDescent="0.25">
      <c r="A251" s="103" t="s">
        <v>171</v>
      </c>
      <c r="B251" s="103"/>
      <c r="C251" s="103"/>
      <c r="D251" s="103"/>
      <c r="E251" s="103"/>
      <c r="F251" s="103"/>
      <c r="G251" s="103"/>
      <c r="H251" s="48">
        <f>H249+H247</f>
        <v>8999825.0500000026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45"/>
      <c r="AC251" s="45"/>
    </row>
    <row r="252" spans="1:29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45"/>
      <c r="AC252" s="45"/>
    </row>
    <row r="253" spans="1:29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45"/>
      <c r="AC253" s="45"/>
    </row>
    <row r="254" spans="1:29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45"/>
      <c r="AC254" s="45"/>
    </row>
    <row r="255" spans="1:29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45"/>
      <c r="AC255" s="45"/>
    </row>
    <row r="256" spans="1:29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45"/>
      <c r="AC256" s="45"/>
    </row>
    <row r="257" spans="1:29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45"/>
      <c r="AC257" s="45"/>
    </row>
    <row r="258" spans="1:29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45"/>
      <c r="AC258" s="45"/>
    </row>
    <row r="259" spans="1:29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45"/>
      <c r="AC259" s="45"/>
    </row>
    <row r="260" spans="1:29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45"/>
      <c r="AC260" s="45"/>
    </row>
    <row r="261" spans="1:29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45"/>
      <c r="AC261" s="45"/>
    </row>
    <row r="262" spans="1:29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45"/>
      <c r="AC262" s="45"/>
    </row>
    <row r="263" spans="1:29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45"/>
      <c r="AC263" s="45"/>
    </row>
    <row r="264" spans="1:29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45"/>
      <c r="AC264" s="45"/>
    </row>
    <row r="265" spans="1:29" x14ac:dyDescent="0.25">
      <c r="A265" s="45"/>
      <c r="B265" s="45"/>
      <c r="C265" s="45"/>
      <c r="D265" s="45"/>
      <c r="E265" s="45"/>
      <c r="F265" s="45"/>
      <c r="G265" s="45"/>
      <c r="H265" s="45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45"/>
      <c r="AC265" s="45"/>
    </row>
    <row r="266" spans="1:29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 spans="1:29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 spans="1:29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 spans="1:29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 spans="1:29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 spans="1:29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 spans="1:29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 spans="1:29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 spans="1:29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 spans="1:29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 spans="1:29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 spans="1:29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 spans="1:29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 spans="1:29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 spans="1:29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 spans="1:29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 spans="1:29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 spans="1:29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 spans="1:29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 spans="1:29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 spans="1:29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 spans="1:29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 spans="1:29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 spans="1:29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 spans="1:29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 spans="1:29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 spans="1:29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 spans="1:29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 spans="1:29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 spans="1:29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 spans="1:29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 spans="1:29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spans="1:29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 spans="1:29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 spans="1:29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 spans="1:29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 spans="1:29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 spans="1:29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 spans="1:29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 spans="1:29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 spans="1:29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 spans="1:29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 spans="1:29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 spans="1:29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 spans="1:29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 spans="1:29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 spans="1:29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 spans="1:29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 spans="1:29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 spans="1:29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 spans="1:29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 spans="1:29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 spans="1:29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 spans="1:29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 spans="1:29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 spans="1:29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 spans="1:29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 spans="1:29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 spans="1:29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 spans="1:29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 spans="1:29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 spans="1:29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 spans="1:29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 spans="1:29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 spans="1:29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 spans="1:29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 spans="1:29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 spans="1:29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 spans="1:29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 spans="1:29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 spans="1:29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 spans="1:29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 spans="1:29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 spans="1:29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 spans="1:29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 spans="1:29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 spans="1:29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 spans="1:29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 spans="1:29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 spans="1:29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 spans="1:29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 spans="1:29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 spans="1:29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 spans="1:29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 spans="1:29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 spans="1:29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 spans="1:29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 spans="1:29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 spans="1:29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 spans="1:29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 spans="1:29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 spans="1:29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 spans="1:29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 spans="1:29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 spans="1:29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 spans="1:29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 spans="1:29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 spans="1:29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 spans="1:29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 spans="1:29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 spans="1:29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 spans="1:29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 spans="1:29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 spans="1:29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 spans="1:29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 spans="1:29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 spans="1:29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 spans="1:29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 spans="1:29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 spans="1:29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 spans="1:29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 spans="1:29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 spans="1:29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 spans="1:29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spans="1:29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 spans="1:29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 spans="1:29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 spans="1:29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 spans="1:29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 spans="1:29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 spans="1:29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 spans="1:29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 spans="1:29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 spans="1:29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 spans="1:29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 spans="1:29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 spans="1:29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 spans="1:29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 spans="1:29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 spans="1:29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 spans="1:29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 spans="1:29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 spans="1:29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 spans="1:29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 spans="1:29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 spans="1:29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 spans="1:29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 spans="1:29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 spans="1:29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 spans="1:29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 spans="1:29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 spans="1:29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 spans="1:29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 spans="1:29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 spans="1:29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 spans="1:29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 spans="1:29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 spans="1:29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 spans="1:29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 spans="1:29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 spans="1:29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 spans="1:29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 spans="1:29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 spans="1:29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 spans="1:29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 spans="1:29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 spans="1:29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 spans="1:29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 spans="1:29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 spans="1:29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 spans="1:29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 spans="1:29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 spans="1:29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 spans="1:29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 spans="1:29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 spans="1:29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 spans="1:29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 spans="1:29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 spans="1:29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 spans="1:29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 spans="1:29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 spans="1:29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 spans="1:29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 spans="1:29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 spans="1:29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 spans="1:29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 spans="1:29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 spans="1:29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 spans="1:29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 spans="1:29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 spans="1:29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 spans="1:29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 spans="1:29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 spans="1:29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 spans="1:29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 spans="1:29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 spans="1:29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 spans="1:29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 spans="1:29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 spans="1:29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 spans="1:29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 spans="1:29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 spans="1:29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 spans="1:29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 spans="1:29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 spans="1:29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 spans="1:29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 spans="1:29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 spans="1:29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 spans="1:29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 spans="1:29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 spans="1:29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 spans="1:29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 spans="1:29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 spans="1:29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 spans="1:29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 spans="1:29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 spans="1:29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 spans="1:29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 spans="1:29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 spans="1:29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 spans="1:29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 spans="1:29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 spans="1:29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 spans="1:29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 spans="1:29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 spans="1:29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 spans="1:29" x14ac:dyDescent="0.2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 spans="1:29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 spans="1:29" x14ac:dyDescent="0.2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 spans="1:29" x14ac:dyDescent="0.2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 spans="1:29" x14ac:dyDescent="0.2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 spans="1:29" x14ac:dyDescent="0.2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  <row r="489" spans="1:29" x14ac:dyDescent="0.2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</row>
    <row r="490" spans="1:29" x14ac:dyDescent="0.2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</row>
    <row r="491" spans="1:29" x14ac:dyDescent="0.2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</row>
    <row r="492" spans="1:29" x14ac:dyDescent="0.2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</row>
    <row r="493" spans="1:29" x14ac:dyDescent="0.2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</row>
    <row r="494" spans="1:29" x14ac:dyDescent="0.2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</row>
    <row r="495" spans="1:29" x14ac:dyDescent="0.2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</row>
    <row r="496" spans="1:29" x14ac:dyDescent="0.2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</row>
    <row r="497" spans="1:29" x14ac:dyDescent="0.2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</row>
    <row r="498" spans="1:29" x14ac:dyDescent="0.2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</row>
    <row r="499" spans="1:29" x14ac:dyDescent="0.2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</row>
    <row r="500" spans="1:29" x14ac:dyDescent="0.2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</row>
    <row r="501" spans="1:29" x14ac:dyDescent="0.2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</row>
    <row r="502" spans="1:29" x14ac:dyDescent="0.2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</row>
    <row r="503" spans="1:29" x14ac:dyDescent="0.2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</row>
    <row r="504" spans="1:29" x14ac:dyDescent="0.2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</row>
    <row r="505" spans="1:29" x14ac:dyDescent="0.2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</row>
    <row r="506" spans="1:29" x14ac:dyDescent="0.2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</row>
    <row r="507" spans="1:29" x14ac:dyDescent="0.2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</row>
    <row r="508" spans="1:29" x14ac:dyDescent="0.2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</row>
    <row r="509" spans="1:29" x14ac:dyDescent="0.2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</row>
    <row r="510" spans="1:29" x14ac:dyDescent="0.2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</row>
    <row r="511" spans="1:29" x14ac:dyDescent="0.2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</row>
    <row r="512" spans="1:29" x14ac:dyDescent="0.2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</row>
    <row r="513" spans="1:29" x14ac:dyDescent="0.2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</row>
    <row r="514" spans="1:29" x14ac:dyDescent="0.2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</row>
    <row r="515" spans="1:29" x14ac:dyDescent="0.2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</row>
    <row r="516" spans="1:29" x14ac:dyDescent="0.2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</row>
    <row r="517" spans="1:29" x14ac:dyDescent="0.2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</row>
    <row r="518" spans="1:29" x14ac:dyDescent="0.2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</row>
    <row r="519" spans="1:29" x14ac:dyDescent="0.2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</row>
    <row r="520" spans="1:29" x14ac:dyDescent="0.2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</row>
    <row r="521" spans="1:29" x14ac:dyDescent="0.2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</row>
    <row r="522" spans="1:29" x14ac:dyDescent="0.2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</row>
    <row r="523" spans="1:29" x14ac:dyDescent="0.2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</row>
    <row r="524" spans="1:29" x14ac:dyDescent="0.2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</row>
    <row r="525" spans="1:29" x14ac:dyDescent="0.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</row>
    <row r="526" spans="1:29" x14ac:dyDescent="0.2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</row>
    <row r="527" spans="1:29" x14ac:dyDescent="0.2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</row>
    <row r="528" spans="1:29" x14ac:dyDescent="0.2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</row>
    <row r="529" spans="1:13" x14ac:dyDescent="0.2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</row>
    <row r="530" spans="1:13" x14ac:dyDescent="0.2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</row>
    <row r="531" spans="1:13" x14ac:dyDescent="0.2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</row>
    <row r="532" spans="1:13" x14ac:dyDescent="0.2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</row>
    <row r="533" spans="1:13" x14ac:dyDescent="0.2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</row>
    <row r="534" spans="1:13" x14ac:dyDescent="0.2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</row>
    <row r="535" spans="1:13" x14ac:dyDescent="0.2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</row>
    <row r="536" spans="1:13" x14ac:dyDescent="0.2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</row>
    <row r="537" spans="1:13" x14ac:dyDescent="0.2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</row>
    <row r="538" spans="1:13" x14ac:dyDescent="0.2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</row>
    <row r="539" spans="1:13" x14ac:dyDescent="0.2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</row>
    <row r="540" spans="1:13" x14ac:dyDescent="0.2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</row>
    <row r="541" spans="1:13" x14ac:dyDescent="0.2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</row>
    <row r="542" spans="1:13" x14ac:dyDescent="0.2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</row>
    <row r="543" spans="1:13" x14ac:dyDescent="0.2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</row>
    <row r="544" spans="1:13" x14ac:dyDescent="0.2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</row>
    <row r="545" spans="1:13" x14ac:dyDescent="0.2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</row>
    <row r="546" spans="1:13" x14ac:dyDescent="0.2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</row>
    <row r="547" spans="1:13" x14ac:dyDescent="0.2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</row>
    <row r="548" spans="1:13" x14ac:dyDescent="0.2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</row>
    <row r="549" spans="1:13" x14ac:dyDescent="0.2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</row>
    <row r="550" spans="1:13" x14ac:dyDescent="0.2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</row>
    <row r="551" spans="1:13" x14ac:dyDescent="0.2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</row>
    <row r="552" spans="1:13" x14ac:dyDescent="0.2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</row>
    <row r="553" spans="1:13" x14ac:dyDescent="0.2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</row>
    <row r="554" spans="1:13" x14ac:dyDescent="0.2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</row>
    <row r="555" spans="1:13" x14ac:dyDescent="0.2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</row>
    <row r="556" spans="1:13" x14ac:dyDescent="0.2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</row>
    <row r="557" spans="1:13" x14ac:dyDescent="0.2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</row>
    <row r="558" spans="1:13" x14ac:dyDescent="0.2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</row>
    <row r="559" spans="1:13" x14ac:dyDescent="0.2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</row>
    <row r="560" spans="1:13" x14ac:dyDescent="0.2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</row>
    <row r="561" spans="1:13" x14ac:dyDescent="0.2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</row>
    <row r="562" spans="1:13" x14ac:dyDescent="0.2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</row>
    <row r="563" spans="1:13" x14ac:dyDescent="0.2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</row>
    <row r="564" spans="1:13" x14ac:dyDescent="0.2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</row>
    <row r="565" spans="1:13" x14ac:dyDescent="0.2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</row>
    <row r="566" spans="1:13" x14ac:dyDescent="0.2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</row>
    <row r="567" spans="1:13" x14ac:dyDescent="0.2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</row>
    <row r="568" spans="1:13" x14ac:dyDescent="0.2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</row>
    <row r="569" spans="1:13" x14ac:dyDescent="0.2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</row>
    <row r="570" spans="1:13" x14ac:dyDescent="0.2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</row>
    <row r="571" spans="1:13" x14ac:dyDescent="0.2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</row>
    <row r="572" spans="1:13" x14ac:dyDescent="0.2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</row>
    <row r="573" spans="1:13" x14ac:dyDescent="0.2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</row>
    <row r="574" spans="1:13" x14ac:dyDescent="0.2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</row>
    <row r="575" spans="1:13" x14ac:dyDescent="0.2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</row>
    <row r="576" spans="1:13" x14ac:dyDescent="0.2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</row>
    <row r="577" spans="1:13" x14ac:dyDescent="0.2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</row>
    <row r="578" spans="1:13" x14ac:dyDescent="0.2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</row>
    <row r="579" spans="1:13" x14ac:dyDescent="0.2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</row>
    <row r="580" spans="1:13" x14ac:dyDescent="0.2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</row>
    <row r="581" spans="1:13" x14ac:dyDescent="0.2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</row>
    <row r="582" spans="1:13" x14ac:dyDescent="0.2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</row>
    <row r="583" spans="1:13" x14ac:dyDescent="0.2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</row>
    <row r="584" spans="1:13" x14ac:dyDescent="0.2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</row>
    <row r="585" spans="1:13" x14ac:dyDescent="0.2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</row>
    <row r="586" spans="1:13" x14ac:dyDescent="0.2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</row>
    <row r="587" spans="1:13" x14ac:dyDescent="0.2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</row>
    <row r="588" spans="1:13" x14ac:dyDescent="0.2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</row>
    <row r="589" spans="1:13" x14ac:dyDescent="0.2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</row>
    <row r="590" spans="1:13" x14ac:dyDescent="0.2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</row>
    <row r="591" spans="1:13" x14ac:dyDescent="0.2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</row>
    <row r="592" spans="1:13" x14ac:dyDescent="0.2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</row>
    <row r="593" spans="1:13" x14ac:dyDescent="0.2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</row>
    <row r="594" spans="1:13" x14ac:dyDescent="0.2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</row>
    <row r="595" spans="1:13" x14ac:dyDescent="0.2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</row>
    <row r="596" spans="1:13" x14ac:dyDescent="0.2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</row>
    <row r="597" spans="1:13" x14ac:dyDescent="0.2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</row>
    <row r="598" spans="1:13" x14ac:dyDescent="0.2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</row>
    <row r="599" spans="1:13" x14ac:dyDescent="0.2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</row>
    <row r="600" spans="1:13" x14ac:dyDescent="0.2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</row>
    <row r="601" spans="1:13" x14ac:dyDescent="0.2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</row>
    <row r="602" spans="1:13" x14ac:dyDescent="0.2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</row>
    <row r="603" spans="1:13" x14ac:dyDescent="0.2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</row>
    <row r="604" spans="1:13" x14ac:dyDescent="0.2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</row>
    <row r="605" spans="1:13" x14ac:dyDescent="0.2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</row>
    <row r="606" spans="1:13" x14ac:dyDescent="0.2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</row>
    <row r="607" spans="1:13" x14ac:dyDescent="0.2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</row>
    <row r="608" spans="1:13" x14ac:dyDescent="0.2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</row>
    <row r="609" spans="1:13" x14ac:dyDescent="0.2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</row>
    <row r="610" spans="1:13" x14ac:dyDescent="0.2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</row>
    <row r="611" spans="1:13" x14ac:dyDescent="0.2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</row>
    <row r="612" spans="1:13" x14ac:dyDescent="0.2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</row>
    <row r="613" spans="1:13" x14ac:dyDescent="0.2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</row>
    <row r="614" spans="1:13" x14ac:dyDescent="0.2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</row>
    <row r="615" spans="1:13" x14ac:dyDescent="0.2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</row>
    <row r="616" spans="1:13" x14ac:dyDescent="0.2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</row>
    <row r="617" spans="1:13" x14ac:dyDescent="0.2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</row>
    <row r="618" spans="1:13" x14ac:dyDescent="0.2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</row>
    <row r="619" spans="1:13" x14ac:dyDescent="0.2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</row>
    <row r="620" spans="1:13" x14ac:dyDescent="0.2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</row>
    <row r="621" spans="1:13" x14ac:dyDescent="0.2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</row>
    <row r="622" spans="1:13" x14ac:dyDescent="0.2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</row>
    <row r="623" spans="1:13" x14ac:dyDescent="0.2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</row>
    <row r="624" spans="1:13" x14ac:dyDescent="0.2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</row>
    <row r="625" spans="1:13" x14ac:dyDescent="0.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</row>
    <row r="626" spans="1:13" x14ac:dyDescent="0.2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</row>
    <row r="627" spans="1:13" x14ac:dyDescent="0.2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</row>
    <row r="628" spans="1:13" x14ac:dyDescent="0.2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</row>
    <row r="629" spans="1:13" x14ac:dyDescent="0.2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</row>
    <row r="630" spans="1:13" x14ac:dyDescent="0.2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</row>
    <row r="631" spans="1:13" x14ac:dyDescent="0.2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</row>
    <row r="632" spans="1:13" x14ac:dyDescent="0.2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</row>
    <row r="633" spans="1:13" x14ac:dyDescent="0.2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</row>
    <row r="634" spans="1:13" x14ac:dyDescent="0.2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</row>
    <row r="635" spans="1:13" x14ac:dyDescent="0.2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</row>
    <row r="636" spans="1:13" x14ac:dyDescent="0.2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</row>
    <row r="637" spans="1:13" x14ac:dyDescent="0.2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</row>
    <row r="638" spans="1:13" x14ac:dyDescent="0.2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</row>
    <row r="639" spans="1:13" x14ac:dyDescent="0.2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</row>
    <row r="640" spans="1:13" x14ac:dyDescent="0.2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</row>
    <row r="641" spans="1:13" x14ac:dyDescent="0.2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</row>
    <row r="642" spans="1:13" x14ac:dyDescent="0.2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</row>
    <row r="643" spans="1:13" x14ac:dyDescent="0.2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</row>
    <row r="644" spans="1:13" x14ac:dyDescent="0.2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</row>
    <row r="645" spans="1:13" x14ac:dyDescent="0.2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</row>
    <row r="646" spans="1:13" x14ac:dyDescent="0.2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</row>
    <row r="647" spans="1:13" x14ac:dyDescent="0.2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</row>
    <row r="648" spans="1:13" x14ac:dyDescent="0.2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</row>
    <row r="649" spans="1:13" x14ac:dyDescent="0.2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</row>
    <row r="650" spans="1:13" x14ac:dyDescent="0.2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</row>
    <row r="651" spans="1:13" x14ac:dyDescent="0.2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</row>
    <row r="652" spans="1:13" x14ac:dyDescent="0.2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</row>
    <row r="653" spans="1:13" x14ac:dyDescent="0.2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</row>
    <row r="654" spans="1:13" x14ac:dyDescent="0.2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</row>
    <row r="655" spans="1:13" x14ac:dyDescent="0.2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</row>
    <row r="656" spans="1:13" x14ac:dyDescent="0.2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</row>
    <row r="657" spans="1:13" x14ac:dyDescent="0.2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</row>
    <row r="658" spans="1:13" x14ac:dyDescent="0.2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</row>
    <row r="659" spans="1:13" x14ac:dyDescent="0.2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</row>
    <row r="660" spans="1:13" x14ac:dyDescent="0.2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</row>
    <row r="661" spans="1:13" x14ac:dyDescent="0.2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</row>
    <row r="662" spans="1:13" x14ac:dyDescent="0.2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</row>
    <row r="663" spans="1:13" x14ac:dyDescent="0.2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</row>
    <row r="664" spans="1:13" x14ac:dyDescent="0.2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</row>
    <row r="665" spans="1:13" x14ac:dyDescent="0.2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</row>
    <row r="666" spans="1:13" x14ac:dyDescent="0.2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</row>
    <row r="667" spans="1:13" x14ac:dyDescent="0.2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</row>
    <row r="668" spans="1:13" x14ac:dyDescent="0.2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</row>
    <row r="669" spans="1:13" x14ac:dyDescent="0.2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</row>
    <row r="670" spans="1:13" x14ac:dyDescent="0.2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</row>
    <row r="671" spans="1:13" x14ac:dyDescent="0.2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</row>
    <row r="672" spans="1:13" x14ac:dyDescent="0.2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</row>
    <row r="673" spans="1:13" x14ac:dyDescent="0.2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</row>
    <row r="674" spans="1:13" x14ac:dyDescent="0.2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</row>
    <row r="675" spans="1:13" x14ac:dyDescent="0.2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</row>
    <row r="676" spans="1:13" x14ac:dyDescent="0.2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</row>
    <row r="677" spans="1:13" x14ac:dyDescent="0.2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</row>
    <row r="678" spans="1:13" x14ac:dyDescent="0.2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</row>
    <row r="679" spans="1:13" x14ac:dyDescent="0.2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</row>
    <row r="680" spans="1:13" x14ac:dyDescent="0.2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</row>
    <row r="681" spans="1:13" x14ac:dyDescent="0.2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</row>
    <row r="682" spans="1:13" x14ac:dyDescent="0.2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</row>
    <row r="683" spans="1:13" x14ac:dyDescent="0.2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</row>
    <row r="684" spans="1:13" x14ac:dyDescent="0.2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</row>
    <row r="685" spans="1:13" x14ac:dyDescent="0.2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</row>
    <row r="686" spans="1:13" x14ac:dyDescent="0.2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</row>
    <row r="687" spans="1:13" x14ac:dyDescent="0.2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</row>
    <row r="688" spans="1:13" x14ac:dyDescent="0.2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</row>
    <row r="689" spans="1:13" x14ac:dyDescent="0.2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</row>
    <row r="690" spans="1:13" x14ac:dyDescent="0.2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</row>
  </sheetData>
  <mergeCells count="6">
    <mergeCell ref="A247:G247"/>
    <mergeCell ref="A249:F249"/>
    <mergeCell ref="A251:G251"/>
    <mergeCell ref="A1:H1"/>
    <mergeCell ref="A3:H3"/>
    <mergeCell ref="A5:H5"/>
  </mergeCells>
  <phoneticPr fontId="9" type="noConversion"/>
  <pageMargins left="0.511811024" right="0.511811024" top="0.78740157499999996" bottom="0.78740157499999996" header="0.31496062000000002" footer="0.31496062000000002"/>
  <pageSetup paperSize="9" scale="2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DC3E-222C-44F8-A482-CC202234B4A0}">
  <dimension ref="A1:R32"/>
  <sheetViews>
    <sheetView showGridLines="0" zoomScaleNormal="100" zoomScaleSheetLayoutView="100" workbookViewId="0">
      <selection activeCell="L11" sqref="L11"/>
    </sheetView>
  </sheetViews>
  <sheetFormatPr defaultColWidth="9.140625" defaultRowHeight="12" x14ac:dyDescent="0.25"/>
  <cols>
    <col min="1" max="1" width="5" style="80" bestFit="1" customWidth="1"/>
    <col min="2" max="2" width="28.42578125" style="76" bestFit="1" customWidth="1"/>
    <col min="3" max="3" width="17.28515625" style="79" bestFit="1" customWidth="1"/>
    <col min="4" max="11" width="16.140625" style="76" bestFit="1" customWidth="1"/>
    <col min="12" max="12" width="9.140625" style="76"/>
    <col min="13" max="13" width="16.140625" style="76" bestFit="1" customWidth="1"/>
    <col min="14" max="15" width="9.140625" style="76"/>
    <col min="16" max="18" width="13.140625" style="76" bestFit="1" customWidth="1"/>
    <col min="19" max="16384" width="9.140625" style="76"/>
  </cols>
  <sheetData>
    <row r="1" spans="1:18" s="70" customFormat="1" ht="32.25" customHeight="1" x14ac:dyDescent="0.25">
      <c r="A1" s="106" t="str">
        <f>Memória!A1</f>
        <v>Prefeitura Municipal de Ferraz de Vasconcelos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8" s="70" customFormat="1" ht="18.75" customHeight="1" x14ac:dyDescent="0.25">
      <c r="A2" s="71"/>
      <c r="C2" s="72"/>
    </row>
    <row r="3" spans="1:18" s="70" customFormat="1" ht="12.6" customHeight="1" x14ac:dyDescent="0.25">
      <c r="A3" s="106" t="str">
        <f>Memória!A3</f>
        <v>RECUPERAÇÃO ASFÁLTICA EM DIVERSAS VIAS DO MUNICÍPIO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8" s="70" customFormat="1" x14ac:dyDescent="0.25">
      <c r="A4" s="71"/>
      <c r="B4" s="73"/>
      <c r="C4" s="74"/>
      <c r="D4" s="73"/>
      <c r="E4" s="73"/>
      <c r="F4" s="73"/>
      <c r="G4" s="73"/>
      <c r="H4" s="73"/>
      <c r="I4" s="73"/>
      <c r="J4" s="73"/>
      <c r="K4" s="73"/>
    </row>
    <row r="5" spans="1:18" s="75" customFormat="1" x14ac:dyDescent="0.25">
      <c r="A5" s="107" t="s">
        <v>299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7" spans="1:18" x14ac:dyDescent="0.25">
      <c r="A7" s="108" t="s">
        <v>298</v>
      </c>
      <c r="B7" s="109" t="s">
        <v>297</v>
      </c>
      <c r="C7" s="110" t="s">
        <v>296</v>
      </c>
      <c r="D7" s="81">
        <v>1</v>
      </c>
      <c r="E7" s="81">
        <v>2</v>
      </c>
      <c r="F7" s="81">
        <v>3</v>
      </c>
      <c r="G7" s="81">
        <v>4</v>
      </c>
      <c r="H7" s="81">
        <v>5</v>
      </c>
      <c r="I7" s="81">
        <v>6</v>
      </c>
      <c r="J7" s="81">
        <v>7</v>
      </c>
      <c r="K7" s="81">
        <v>8</v>
      </c>
    </row>
    <row r="8" spans="1:18" x14ac:dyDescent="0.25">
      <c r="A8" s="108"/>
      <c r="B8" s="109"/>
      <c r="C8" s="110"/>
      <c r="D8" s="82"/>
      <c r="E8" s="82"/>
      <c r="F8" s="82"/>
      <c r="G8" s="82"/>
      <c r="H8" s="82"/>
      <c r="I8" s="82"/>
      <c r="J8" s="82"/>
      <c r="K8" s="82"/>
    </row>
    <row r="9" spans="1:18" x14ac:dyDescent="0.25">
      <c r="A9" s="83" t="s">
        <v>5</v>
      </c>
      <c r="B9" s="84" t="str">
        <f>Memória!D7</f>
        <v>CANTEIRO DE OBRAS</v>
      </c>
      <c r="C9" s="85">
        <f>Memória!H7</f>
        <v>53841.120000000003</v>
      </c>
      <c r="D9" s="99">
        <f>ROUND($C$9/8,2)</f>
        <v>6730.14</v>
      </c>
      <c r="E9" s="99">
        <f t="shared" ref="E9:J9" si="0">ROUND($C$9/8,2)</f>
        <v>6730.14</v>
      </c>
      <c r="F9" s="99">
        <f t="shared" si="0"/>
        <v>6730.14</v>
      </c>
      <c r="G9" s="99">
        <f t="shared" si="0"/>
        <v>6730.14</v>
      </c>
      <c r="H9" s="99">
        <f t="shared" si="0"/>
        <v>6730.14</v>
      </c>
      <c r="I9" s="99">
        <f t="shared" si="0"/>
        <v>6730.14</v>
      </c>
      <c r="J9" s="99">
        <f t="shared" si="0"/>
        <v>6730.14</v>
      </c>
      <c r="K9" s="99">
        <f>C9-SUM(D9:J9)</f>
        <v>6730.1399999999994</v>
      </c>
      <c r="M9" s="77">
        <f>SUM(D9:K9)</f>
        <v>53841.120000000003</v>
      </c>
      <c r="N9" s="78">
        <f t="shared" ref="N9:N32" si="1">M9-C9</f>
        <v>0</v>
      </c>
    </row>
    <row r="10" spans="1:18" x14ac:dyDescent="0.25">
      <c r="A10" s="86"/>
      <c r="B10" s="87" t="s">
        <v>289</v>
      </c>
      <c r="C10" s="88"/>
      <c r="D10" s="100">
        <f t="shared" ref="D10:K10" si="2">ROUND(D9/$C$9,4)</f>
        <v>0.125</v>
      </c>
      <c r="E10" s="100">
        <f t="shared" si="2"/>
        <v>0.125</v>
      </c>
      <c r="F10" s="100">
        <f t="shared" si="2"/>
        <v>0.125</v>
      </c>
      <c r="G10" s="100">
        <f t="shared" si="2"/>
        <v>0.125</v>
      </c>
      <c r="H10" s="100">
        <f t="shared" si="2"/>
        <v>0.125</v>
      </c>
      <c r="I10" s="100">
        <f t="shared" si="2"/>
        <v>0.125</v>
      </c>
      <c r="J10" s="100">
        <f t="shared" si="2"/>
        <v>0.125</v>
      </c>
      <c r="K10" s="100">
        <f t="shared" si="2"/>
        <v>0.125</v>
      </c>
      <c r="M10" s="77">
        <f t="shared" ref="M10:M26" si="3">SUM(D10:K10)</f>
        <v>1</v>
      </c>
      <c r="N10" s="78">
        <f t="shared" si="1"/>
        <v>1</v>
      </c>
    </row>
    <row r="11" spans="1:18" x14ac:dyDescent="0.25">
      <c r="A11" s="83" t="s">
        <v>48</v>
      </c>
      <c r="B11" s="84" t="str">
        <f>Memória!D18</f>
        <v>ADMINISTRAÇÃO LOCAL</v>
      </c>
      <c r="C11" s="85">
        <f>Memória!H18</f>
        <v>399906.32</v>
      </c>
      <c r="D11" s="99">
        <f>ROUND($C$11/8,2)</f>
        <v>49988.29</v>
      </c>
      <c r="E11" s="99">
        <f t="shared" ref="E11:J11" si="4">ROUND($C$11/8,2)</f>
        <v>49988.29</v>
      </c>
      <c r="F11" s="99">
        <f t="shared" si="4"/>
        <v>49988.29</v>
      </c>
      <c r="G11" s="99">
        <f t="shared" si="4"/>
        <v>49988.29</v>
      </c>
      <c r="H11" s="99">
        <f t="shared" si="4"/>
        <v>49988.29</v>
      </c>
      <c r="I11" s="99">
        <f t="shared" si="4"/>
        <v>49988.29</v>
      </c>
      <c r="J11" s="99">
        <f t="shared" si="4"/>
        <v>49988.29</v>
      </c>
      <c r="K11" s="99">
        <f>C11-SUM(D11:J11)</f>
        <v>49988.290000000037</v>
      </c>
      <c r="M11" s="77">
        <f t="shared" si="3"/>
        <v>399906.32</v>
      </c>
      <c r="N11" s="78">
        <f t="shared" si="1"/>
        <v>0</v>
      </c>
      <c r="P11" s="77">
        <f>SUM(D11:K11)</f>
        <v>399906.32</v>
      </c>
      <c r="Q11" s="78" t="e">
        <f>P11+#REF!</f>
        <v>#REF!</v>
      </c>
      <c r="R11" s="79">
        <f>C11-P11</f>
        <v>0</v>
      </c>
    </row>
    <row r="12" spans="1:18" x14ac:dyDescent="0.25">
      <c r="A12" s="86"/>
      <c r="B12" s="87" t="s">
        <v>289</v>
      </c>
      <c r="C12" s="88"/>
      <c r="D12" s="100">
        <f t="shared" ref="D12:K12" si="5">ROUND(D11/$C11,4)</f>
        <v>0.125</v>
      </c>
      <c r="E12" s="100">
        <f t="shared" si="5"/>
        <v>0.125</v>
      </c>
      <c r="F12" s="100">
        <f t="shared" si="5"/>
        <v>0.125</v>
      </c>
      <c r="G12" s="100">
        <f t="shared" si="5"/>
        <v>0.125</v>
      </c>
      <c r="H12" s="100">
        <f t="shared" si="5"/>
        <v>0.125</v>
      </c>
      <c r="I12" s="100">
        <f t="shared" si="5"/>
        <v>0.125</v>
      </c>
      <c r="J12" s="100">
        <f t="shared" si="5"/>
        <v>0.125</v>
      </c>
      <c r="K12" s="100">
        <f t="shared" si="5"/>
        <v>0.125</v>
      </c>
      <c r="M12" s="77">
        <f t="shared" si="3"/>
        <v>1</v>
      </c>
      <c r="N12" s="78">
        <f t="shared" si="1"/>
        <v>1</v>
      </c>
    </row>
    <row r="13" spans="1:18" x14ac:dyDescent="0.25">
      <c r="A13" s="83" t="s">
        <v>295</v>
      </c>
      <c r="B13" s="84" t="str">
        <f>Memória!D31</f>
        <v>RECAPEAMENTO ASFÁLTICO</v>
      </c>
      <c r="C13" s="85">
        <f>Memória!H31</f>
        <v>1197865.02</v>
      </c>
      <c r="D13" s="99">
        <f>ROUND($C$13/8,2)</f>
        <v>149733.13</v>
      </c>
      <c r="E13" s="99">
        <f t="shared" ref="E13:J13" si="6">ROUND($C$13/8,2)</f>
        <v>149733.13</v>
      </c>
      <c r="F13" s="99">
        <f t="shared" si="6"/>
        <v>149733.13</v>
      </c>
      <c r="G13" s="99">
        <f t="shared" si="6"/>
        <v>149733.13</v>
      </c>
      <c r="H13" s="99">
        <f t="shared" si="6"/>
        <v>149733.13</v>
      </c>
      <c r="I13" s="99">
        <f t="shared" si="6"/>
        <v>149733.13</v>
      </c>
      <c r="J13" s="99">
        <f t="shared" si="6"/>
        <v>149733.13</v>
      </c>
      <c r="K13" s="99">
        <f>C13-SUM(D13:J13)</f>
        <v>149733.10999999999</v>
      </c>
      <c r="M13" s="77">
        <f t="shared" si="3"/>
        <v>1197865.02</v>
      </c>
      <c r="N13" s="78">
        <f t="shared" si="1"/>
        <v>0</v>
      </c>
    </row>
    <row r="14" spans="1:18" x14ac:dyDescent="0.25">
      <c r="A14" s="86"/>
      <c r="B14" s="87" t="s">
        <v>289</v>
      </c>
      <c r="C14" s="88"/>
      <c r="D14" s="100">
        <f t="shared" ref="D14:K14" si="7">ROUND(D13/$C$13,4)</f>
        <v>0.125</v>
      </c>
      <c r="E14" s="100">
        <f t="shared" si="7"/>
        <v>0.125</v>
      </c>
      <c r="F14" s="100">
        <f t="shared" si="7"/>
        <v>0.125</v>
      </c>
      <c r="G14" s="100">
        <f t="shared" si="7"/>
        <v>0.125</v>
      </c>
      <c r="H14" s="100">
        <f t="shared" si="7"/>
        <v>0.125</v>
      </c>
      <c r="I14" s="100">
        <f t="shared" si="7"/>
        <v>0.125</v>
      </c>
      <c r="J14" s="100">
        <f t="shared" si="7"/>
        <v>0.125</v>
      </c>
      <c r="K14" s="100">
        <f t="shared" si="7"/>
        <v>0.125</v>
      </c>
      <c r="M14" s="77">
        <f t="shared" si="3"/>
        <v>1</v>
      </c>
      <c r="N14" s="78">
        <f t="shared" si="1"/>
        <v>1</v>
      </c>
    </row>
    <row r="15" spans="1:18" x14ac:dyDescent="0.25">
      <c r="A15" s="83" t="s">
        <v>294</v>
      </c>
      <c r="B15" s="84" t="str">
        <f>Memória!D55</f>
        <v>REFORÇO DE PAVIMENTO</v>
      </c>
      <c r="C15" s="85">
        <f>Memória!H55</f>
        <v>3508018.14</v>
      </c>
      <c r="D15" s="99">
        <f>ROUND($C$15/8,2)</f>
        <v>438502.27</v>
      </c>
      <c r="E15" s="99">
        <f t="shared" ref="E15:J15" si="8">ROUND($C$15/8,2)</f>
        <v>438502.27</v>
      </c>
      <c r="F15" s="99">
        <f t="shared" si="8"/>
        <v>438502.27</v>
      </c>
      <c r="G15" s="99">
        <f t="shared" si="8"/>
        <v>438502.27</v>
      </c>
      <c r="H15" s="99">
        <f t="shared" si="8"/>
        <v>438502.27</v>
      </c>
      <c r="I15" s="99">
        <f t="shared" si="8"/>
        <v>438502.27</v>
      </c>
      <c r="J15" s="99">
        <f t="shared" si="8"/>
        <v>438502.27</v>
      </c>
      <c r="K15" s="99">
        <f>C15-SUM(D15:J15)</f>
        <v>438502.25</v>
      </c>
      <c r="M15" s="77">
        <f t="shared" si="3"/>
        <v>3508018.14</v>
      </c>
      <c r="N15" s="78">
        <f t="shared" si="1"/>
        <v>0</v>
      </c>
    </row>
    <row r="16" spans="1:18" x14ac:dyDescent="0.25">
      <c r="A16" s="86"/>
      <c r="B16" s="87" t="s">
        <v>289</v>
      </c>
      <c r="C16" s="88"/>
      <c r="D16" s="100">
        <f t="shared" ref="D16:K16" si="9">ROUND(D15/$C$15,4)</f>
        <v>0.125</v>
      </c>
      <c r="E16" s="100">
        <f t="shared" si="9"/>
        <v>0.125</v>
      </c>
      <c r="F16" s="100">
        <f t="shared" si="9"/>
        <v>0.125</v>
      </c>
      <c r="G16" s="100">
        <f t="shared" si="9"/>
        <v>0.125</v>
      </c>
      <c r="H16" s="100">
        <f t="shared" si="9"/>
        <v>0.125</v>
      </c>
      <c r="I16" s="100">
        <f t="shared" si="9"/>
        <v>0.125</v>
      </c>
      <c r="J16" s="100">
        <f t="shared" si="9"/>
        <v>0.125</v>
      </c>
      <c r="K16" s="100">
        <f t="shared" si="9"/>
        <v>0.125</v>
      </c>
      <c r="M16" s="77">
        <f t="shared" si="3"/>
        <v>1</v>
      </c>
      <c r="N16" s="78">
        <f t="shared" si="1"/>
        <v>1</v>
      </c>
    </row>
    <row r="17" spans="1:14" x14ac:dyDescent="0.25">
      <c r="A17" s="83" t="s">
        <v>293</v>
      </c>
      <c r="B17" s="84" t="str">
        <f>Memória!D89</f>
        <v>PAVIMENTAÇÃO NOVA</v>
      </c>
      <c r="C17" s="85">
        <f>Memória!H89</f>
        <v>1214691.8500000001</v>
      </c>
      <c r="D17" s="99">
        <f>ROUND($C$17/8,2)</f>
        <v>151836.48000000001</v>
      </c>
      <c r="E17" s="99">
        <f t="shared" ref="E17:J17" si="10">ROUND($C$17/8,2)</f>
        <v>151836.48000000001</v>
      </c>
      <c r="F17" s="99">
        <f t="shared" si="10"/>
        <v>151836.48000000001</v>
      </c>
      <c r="G17" s="99">
        <f t="shared" si="10"/>
        <v>151836.48000000001</v>
      </c>
      <c r="H17" s="99">
        <f t="shared" si="10"/>
        <v>151836.48000000001</v>
      </c>
      <c r="I17" s="99">
        <f t="shared" si="10"/>
        <v>151836.48000000001</v>
      </c>
      <c r="J17" s="99">
        <f t="shared" si="10"/>
        <v>151836.48000000001</v>
      </c>
      <c r="K17" s="99">
        <f>C17-SUM(D17:J17)</f>
        <v>151836.49</v>
      </c>
      <c r="M17" s="77">
        <f t="shared" si="3"/>
        <v>1214691.8500000001</v>
      </c>
      <c r="N17" s="78">
        <f t="shared" si="1"/>
        <v>0</v>
      </c>
    </row>
    <row r="18" spans="1:14" x14ac:dyDescent="0.25">
      <c r="A18" s="86"/>
      <c r="B18" s="87" t="s">
        <v>289</v>
      </c>
      <c r="C18" s="88"/>
      <c r="D18" s="100">
        <f t="shared" ref="D18:K18" si="11">ROUND(D17/$C$17,4)</f>
        <v>0.125</v>
      </c>
      <c r="E18" s="100">
        <f t="shared" si="11"/>
        <v>0.125</v>
      </c>
      <c r="F18" s="100">
        <f t="shared" si="11"/>
        <v>0.125</v>
      </c>
      <c r="G18" s="100">
        <f t="shared" si="11"/>
        <v>0.125</v>
      </c>
      <c r="H18" s="100">
        <f t="shared" si="11"/>
        <v>0.125</v>
      </c>
      <c r="I18" s="100">
        <f t="shared" si="11"/>
        <v>0.125</v>
      </c>
      <c r="J18" s="100">
        <f t="shared" si="11"/>
        <v>0.125</v>
      </c>
      <c r="K18" s="100">
        <f t="shared" si="11"/>
        <v>0.125</v>
      </c>
      <c r="M18" s="77">
        <f t="shared" si="3"/>
        <v>1</v>
      </c>
      <c r="N18" s="78">
        <f t="shared" si="1"/>
        <v>1</v>
      </c>
    </row>
    <row r="19" spans="1:14" x14ac:dyDescent="0.25">
      <c r="A19" s="83" t="s">
        <v>292</v>
      </c>
      <c r="B19" s="84" t="str">
        <f>Memória!D132</f>
        <v xml:space="preserve">GUIA, SARJETA E SARJETÃO </v>
      </c>
      <c r="C19" s="85">
        <f>Memória!H132</f>
        <v>233930.32999999996</v>
      </c>
      <c r="D19" s="99"/>
      <c r="E19" s="99"/>
      <c r="F19" s="99"/>
      <c r="G19" s="99">
        <f>ROUND($C$19*0.25,2)</f>
        <v>58482.58</v>
      </c>
      <c r="H19" s="99">
        <f>ROUND($C$19*0.25,2)</f>
        <v>58482.58</v>
      </c>
      <c r="I19" s="99">
        <f>ROUND($C$19*0.2,2)</f>
        <v>46786.07</v>
      </c>
      <c r="J19" s="99">
        <f>ROUND($C$19*0.2,2)</f>
        <v>46786.07</v>
      </c>
      <c r="K19" s="99">
        <f>C19-SUM(D19:J19)</f>
        <v>23393.029999999941</v>
      </c>
      <c r="M19" s="77">
        <f t="shared" si="3"/>
        <v>233930.32999999996</v>
      </c>
      <c r="N19" s="78">
        <f t="shared" si="1"/>
        <v>0</v>
      </c>
    </row>
    <row r="20" spans="1:14" x14ac:dyDescent="0.25">
      <c r="A20" s="86"/>
      <c r="B20" s="87" t="s">
        <v>289</v>
      </c>
      <c r="C20" s="88"/>
      <c r="D20" s="100">
        <f t="shared" ref="D20:K20" si="12">ROUND(D19/$C$19,4)</f>
        <v>0</v>
      </c>
      <c r="E20" s="100">
        <f t="shared" si="12"/>
        <v>0</v>
      </c>
      <c r="F20" s="100">
        <f t="shared" si="12"/>
        <v>0</v>
      </c>
      <c r="G20" s="100">
        <f t="shared" si="12"/>
        <v>0.25</v>
      </c>
      <c r="H20" s="100">
        <f t="shared" si="12"/>
        <v>0.25</v>
      </c>
      <c r="I20" s="100">
        <f t="shared" si="12"/>
        <v>0.2</v>
      </c>
      <c r="J20" s="100">
        <f t="shared" si="12"/>
        <v>0.2</v>
      </c>
      <c r="K20" s="100">
        <f t="shared" si="12"/>
        <v>0.1</v>
      </c>
      <c r="M20" s="77">
        <f t="shared" si="3"/>
        <v>0.99999999999999989</v>
      </c>
      <c r="N20" s="78">
        <f t="shared" si="1"/>
        <v>0.99999999999999989</v>
      </c>
    </row>
    <row r="21" spans="1:14" x14ac:dyDescent="0.25">
      <c r="A21" s="83" t="s">
        <v>291</v>
      </c>
      <c r="B21" s="84" t="str">
        <f>Memória!D171</f>
        <v>CAPEAMENTO SOBRE PARALELEPÍPEDO</v>
      </c>
      <c r="C21" s="85">
        <f>Memória!H171</f>
        <v>480830.65999999992</v>
      </c>
      <c r="D21" s="99"/>
      <c r="E21" s="99"/>
      <c r="F21" s="99"/>
      <c r="G21" s="99"/>
      <c r="H21" s="99">
        <f>ROUND($C$21/2,2)</f>
        <v>240415.33</v>
      </c>
      <c r="I21" s="99">
        <f>C21-H21</f>
        <v>240415.32999999993</v>
      </c>
      <c r="J21" s="99"/>
      <c r="K21" s="99"/>
      <c r="M21" s="77">
        <f t="shared" si="3"/>
        <v>480830.65999999992</v>
      </c>
      <c r="N21" s="78">
        <f t="shared" si="1"/>
        <v>0</v>
      </c>
    </row>
    <row r="22" spans="1:14" x14ac:dyDescent="0.25">
      <c r="A22" s="86"/>
      <c r="B22" s="87" t="s">
        <v>289</v>
      </c>
      <c r="C22" s="88"/>
      <c r="D22" s="100">
        <f t="shared" ref="D22:K22" si="13">ROUND(D21/$C$21,4)</f>
        <v>0</v>
      </c>
      <c r="E22" s="100">
        <f t="shared" si="13"/>
        <v>0</v>
      </c>
      <c r="F22" s="100">
        <f t="shared" si="13"/>
        <v>0</v>
      </c>
      <c r="G22" s="100">
        <f t="shared" si="13"/>
        <v>0</v>
      </c>
      <c r="H22" s="100">
        <f t="shared" si="13"/>
        <v>0.5</v>
      </c>
      <c r="I22" s="100">
        <f t="shared" si="13"/>
        <v>0.5</v>
      </c>
      <c r="J22" s="100">
        <f t="shared" si="13"/>
        <v>0</v>
      </c>
      <c r="K22" s="100">
        <f t="shared" si="13"/>
        <v>0</v>
      </c>
      <c r="M22" s="77">
        <f t="shared" si="3"/>
        <v>1</v>
      </c>
      <c r="N22" s="78">
        <f t="shared" si="1"/>
        <v>1</v>
      </c>
    </row>
    <row r="23" spans="1:14" x14ac:dyDescent="0.25">
      <c r="A23" s="83" t="s">
        <v>290</v>
      </c>
      <c r="B23" s="84" t="str">
        <f>Memória!D206</f>
        <v xml:space="preserve">PASSEIO DE CONCRETO </v>
      </c>
      <c r="C23" s="85">
        <f>Memória!H206</f>
        <v>73584.12</v>
      </c>
      <c r="D23" s="99"/>
      <c r="E23" s="99"/>
      <c r="F23" s="99"/>
      <c r="G23" s="99"/>
      <c r="H23" s="99"/>
      <c r="I23" s="99">
        <f>ROUND($C$23*0.4,2)</f>
        <v>29433.65</v>
      </c>
      <c r="J23" s="99">
        <f>ROUND($C$23*0.4,2)</f>
        <v>29433.65</v>
      </c>
      <c r="K23" s="99">
        <f>C23-SUM(D23:J23)</f>
        <v>14716.819999999992</v>
      </c>
      <c r="M23" s="77">
        <f t="shared" si="3"/>
        <v>73584.12</v>
      </c>
      <c r="N23" s="78">
        <f t="shared" si="1"/>
        <v>0</v>
      </c>
    </row>
    <row r="24" spans="1:14" x14ac:dyDescent="0.25">
      <c r="A24" s="86"/>
      <c r="B24" s="87" t="s">
        <v>289</v>
      </c>
      <c r="C24" s="88"/>
      <c r="D24" s="100">
        <f t="shared" ref="D24:K24" si="14">ROUND(D23/$C$23,4)</f>
        <v>0</v>
      </c>
      <c r="E24" s="100">
        <f t="shared" si="14"/>
        <v>0</v>
      </c>
      <c r="F24" s="100">
        <f t="shared" si="14"/>
        <v>0</v>
      </c>
      <c r="G24" s="100">
        <f t="shared" si="14"/>
        <v>0</v>
      </c>
      <c r="H24" s="100">
        <f t="shared" si="14"/>
        <v>0</v>
      </c>
      <c r="I24" s="100">
        <f t="shared" si="14"/>
        <v>0.4</v>
      </c>
      <c r="J24" s="100">
        <f t="shared" si="14"/>
        <v>0.4</v>
      </c>
      <c r="K24" s="100">
        <f t="shared" si="14"/>
        <v>0.2</v>
      </c>
      <c r="M24" s="77">
        <f t="shared" si="3"/>
        <v>1</v>
      </c>
      <c r="N24" s="78">
        <f t="shared" si="1"/>
        <v>1</v>
      </c>
    </row>
    <row r="25" spans="1:14" x14ac:dyDescent="0.25">
      <c r="A25" s="83" t="s">
        <v>300</v>
      </c>
      <c r="B25" s="84" t="str">
        <f>Memória!D219</f>
        <v>ESCADA HIDRÁULICA</v>
      </c>
      <c r="C25" s="85">
        <f>Memória!H219</f>
        <v>37192.480000000003</v>
      </c>
      <c r="D25" s="99"/>
      <c r="E25" s="99"/>
      <c r="F25" s="99"/>
      <c r="G25" s="99"/>
      <c r="H25" s="99"/>
      <c r="I25" s="99">
        <f>C25</f>
        <v>37192.480000000003</v>
      </c>
      <c r="J25" s="99"/>
      <c r="K25" s="99"/>
      <c r="M25" s="77">
        <f t="shared" si="3"/>
        <v>37192.480000000003</v>
      </c>
      <c r="N25" s="78">
        <f t="shared" si="1"/>
        <v>0</v>
      </c>
    </row>
    <row r="26" spans="1:14" x14ac:dyDescent="0.25">
      <c r="A26" s="86"/>
      <c r="B26" s="87" t="s">
        <v>289</v>
      </c>
      <c r="C26" s="88"/>
      <c r="D26" s="100">
        <f>ROUND(D25/$C$23,4)</f>
        <v>0</v>
      </c>
      <c r="E26" s="100">
        <f>ROUND(E25/$C$23,4)</f>
        <v>0</v>
      </c>
      <c r="F26" s="100">
        <f>ROUND(F25/$C$23,4)</f>
        <v>0</v>
      </c>
      <c r="G26" s="100">
        <f>ROUND(G25/$C$23,4)</f>
        <v>0</v>
      </c>
      <c r="H26" s="100">
        <f>ROUND(H25/$C$23,4)</f>
        <v>0</v>
      </c>
      <c r="I26" s="100">
        <f>ROUND(I25/$C$25,4)</f>
        <v>1</v>
      </c>
      <c r="J26" s="100">
        <f>ROUND(J25/$C$23,4)</f>
        <v>0</v>
      </c>
      <c r="K26" s="100">
        <f>ROUND(K25/$C$23,4)</f>
        <v>0</v>
      </c>
      <c r="M26" s="77">
        <f t="shared" si="3"/>
        <v>1</v>
      </c>
      <c r="N26" s="78">
        <f t="shared" si="1"/>
        <v>1</v>
      </c>
    </row>
    <row r="27" spans="1:14" ht="20.100000000000001" customHeight="1" x14ac:dyDescent="0.25">
      <c r="A27" s="89"/>
      <c r="B27" s="90"/>
      <c r="C27" s="91">
        <f>SUM(C9:C25)</f>
        <v>7199860.04</v>
      </c>
      <c r="D27" s="91">
        <f>D9+D11+D13+D15+D17+D19+D21+D23+D25</f>
        <v>796790.31</v>
      </c>
      <c r="E27" s="91">
        <f t="shared" ref="E27:K27" si="15">E9+E11+E13+E15+E17+E19+E21+E23+E25</f>
        <v>796790.31</v>
      </c>
      <c r="F27" s="91">
        <f t="shared" si="15"/>
        <v>796790.31</v>
      </c>
      <c r="G27" s="91">
        <f t="shared" si="15"/>
        <v>855272.89</v>
      </c>
      <c r="H27" s="91">
        <f t="shared" si="15"/>
        <v>1095688.22</v>
      </c>
      <c r="I27" s="91">
        <f t="shared" si="15"/>
        <v>1150617.8399999999</v>
      </c>
      <c r="J27" s="91">
        <f t="shared" si="15"/>
        <v>873010.03</v>
      </c>
      <c r="K27" s="91">
        <f t="shared" si="15"/>
        <v>834900.12999999989</v>
      </c>
      <c r="M27" s="77">
        <f t="shared" ref="M27:M32" si="16">SUM(D27:K27)</f>
        <v>7199860.04</v>
      </c>
      <c r="N27" s="78">
        <f t="shared" si="1"/>
        <v>0</v>
      </c>
    </row>
    <row r="28" spans="1:14" ht="20.100000000000001" customHeight="1" x14ac:dyDescent="0.25">
      <c r="A28" s="89"/>
      <c r="B28" s="92">
        <v>0.25</v>
      </c>
      <c r="C28" s="93">
        <f>C27*B28</f>
        <v>1799965.01</v>
      </c>
      <c r="D28" s="94">
        <f t="shared" ref="D28:K28" si="17">D27*$B$28</f>
        <v>199197.57750000001</v>
      </c>
      <c r="E28" s="94">
        <f t="shared" si="17"/>
        <v>199197.57750000001</v>
      </c>
      <c r="F28" s="94">
        <f t="shared" si="17"/>
        <v>199197.57750000001</v>
      </c>
      <c r="G28" s="94">
        <f t="shared" si="17"/>
        <v>213818.2225</v>
      </c>
      <c r="H28" s="94">
        <f t="shared" si="17"/>
        <v>273922.05499999999</v>
      </c>
      <c r="I28" s="94">
        <f t="shared" si="17"/>
        <v>287654.45999999996</v>
      </c>
      <c r="J28" s="94">
        <f t="shared" si="17"/>
        <v>218252.50750000001</v>
      </c>
      <c r="K28" s="94">
        <f t="shared" si="17"/>
        <v>208725.03249999997</v>
      </c>
      <c r="M28" s="77">
        <f t="shared" si="16"/>
        <v>1799965.01</v>
      </c>
      <c r="N28" s="78">
        <f t="shared" si="1"/>
        <v>0</v>
      </c>
    </row>
    <row r="29" spans="1:14" ht="20.100000000000001" customHeight="1" x14ac:dyDescent="0.25">
      <c r="A29" s="95"/>
      <c r="B29" s="96" t="s">
        <v>288</v>
      </c>
      <c r="C29" s="97">
        <f t="shared" ref="C29:K29" si="18">C28+C27</f>
        <v>8999825.0500000007</v>
      </c>
      <c r="D29" s="97">
        <f t="shared" si="18"/>
        <v>995987.88750000007</v>
      </c>
      <c r="E29" s="97">
        <f t="shared" si="18"/>
        <v>995987.88750000007</v>
      </c>
      <c r="F29" s="97">
        <f t="shared" si="18"/>
        <v>995987.88750000007</v>
      </c>
      <c r="G29" s="97">
        <f t="shared" si="18"/>
        <v>1069091.1125</v>
      </c>
      <c r="H29" s="97">
        <f t="shared" si="18"/>
        <v>1369610.2749999999</v>
      </c>
      <c r="I29" s="97">
        <f t="shared" si="18"/>
        <v>1438272.2999999998</v>
      </c>
      <c r="J29" s="97">
        <f t="shared" si="18"/>
        <v>1091262.5375000001</v>
      </c>
      <c r="K29" s="97">
        <f t="shared" si="18"/>
        <v>1043625.1624999999</v>
      </c>
      <c r="M29" s="77">
        <f t="shared" si="16"/>
        <v>8999825.0500000007</v>
      </c>
      <c r="N29" s="78">
        <f t="shared" si="1"/>
        <v>0</v>
      </c>
    </row>
    <row r="30" spans="1:14" ht="20.100000000000001" customHeight="1" x14ac:dyDescent="0.25">
      <c r="A30" s="95"/>
      <c r="B30" s="96" t="s">
        <v>287</v>
      </c>
      <c r="C30" s="97"/>
      <c r="D30" s="98">
        <f t="shared" ref="D30:K30" si="19">ROUND(D29/$C$29,4)</f>
        <v>0.11070000000000001</v>
      </c>
      <c r="E30" s="98">
        <f t="shared" si="19"/>
        <v>0.11070000000000001</v>
      </c>
      <c r="F30" s="98">
        <f t="shared" si="19"/>
        <v>0.11070000000000001</v>
      </c>
      <c r="G30" s="98">
        <f t="shared" si="19"/>
        <v>0.1188</v>
      </c>
      <c r="H30" s="98">
        <f t="shared" si="19"/>
        <v>0.1522</v>
      </c>
      <c r="I30" s="98">
        <f t="shared" si="19"/>
        <v>0.1598</v>
      </c>
      <c r="J30" s="98">
        <f t="shared" si="19"/>
        <v>0.12130000000000001</v>
      </c>
      <c r="K30" s="98">
        <f t="shared" si="19"/>
        <v>0.11600000000000001</v>
      </c>
      <c r="M30" s="77">
        <f t="shared" si="16"/>
        <v>1.0002</v>
      </c>
      <c r="N30" s="78">
        <f t="shared" si="1"/>
        <v>1.0002</v>
      </c>
    </row>
    <row r="31" spans="1:14" ht="20.100000000000001" customHeight="1" x14ac:dyDescent="0.25">
      <c r="A31" s="95"/>
      <c r="B31" s="96" t="s">
        <v>301</v>
      </c>
      <c r="C31" s="97"/>
      <c r="D31" s="97">
        <f>D29</f>
        <v>995987.88750000007</v>
      </c>
      <c r="E31" s="97">
        <f>E29+D31</f>
        <v>1991975.7750000001</v>
      </c>
      <c r="F31" s="97">
        <f t="shared" ref="F31:K31" si="20">F29+E31</f>
        <v>2987963.6625000001</v>
      </c>
      <c r="G31" s="97">
        <f t="shared" si="20"/>
        <v>4057054.7750000004</v>
      </c>
      <c r="H31" s="97">
        <f t="shared" si="20"/>
        <v>5426665.0500000007</v>
      </c>
      <c r="I31" s="97">
        <f t="shared" si="20"/>
        <v>6864937.3500000006</v>
      </c>
      <c r="J31" s="97">
        <f t="shared" si="20"/>
        <v>7956199.8875000011</v>
      </c>
      <c r="K31" s="97">
        <f t="shared" si="20"/>
        <v>8999825.0500000007</v>
      </c>
      <c r="M31" s="77">
        <f t="shared" si="16"/>
        <v>39280609.4375</v>
      </c>
      <c r="N31" s="78">
        <f t="shared" si="1"/>
        <v>39280609.4375</v>
      </c>
    </row>
    <row r="32" spans="1:14" ht="20.100000000000001" customHeight="1" x14ac:dyDescent="0.25">
      <c r="A32" s="95"/>
      <c r="B32" s="96" t="s">
        <v>287</v>
      </c>
      <c r="C32" s="97"/>
      <c r="D32" s="98">
        <f t="shared" ref="D32:K32" si="21">ROUND(D31/$C$29,4)</f>
        <v>0.11070000000000001</v>
      </c>
      <c r="E32" s="98">
        <f t="shared" si="21"/>
        <v>0.2213</v>
      </c>
      <c r="F32" s="98">
        <f t="shared" si="21"/>
        <v>0.33200000000000002</v>
      </c>
      <c r="G32" s="98">
        <f t="shared" si="21"/>
        <v>0.45079999999999998</v>
      </c>
      <c r="H32" s="98">
        <f t="shared" si="21"/>
        <v>0.60299999999999998</v>
      </c>
      <c r="I32" s="98">
        <f t="shared" si="21"/>
        <v>0.76280000000000003</v>
      </c>
      <c r="J32" s="98">
        <f t="shared" si="21"/>
        <v>0.88400000000000001</v>
      </c>
      <c r="K32" s="98">
        <f t="shared" si="21"/>
        <v>1</v>
      </c>
      <c r="M32" s="77">
        <f t="shared" si="16"/>
        <v>4.3645999999999994</v>
      </c>
      <c r="N32" s="78">
        <f t="shared" si="1"/>
        <v>4.3645999999999994</v>
      </c>
    </row>
  </sheetData>
  <mergeCells count="6">
    <mergeCell ref="A1:K1"/>
    <mergeCell ref="A3:K3"/>
    <mergeCell ref="A5:K5"/>
    <mergeCell ref="A7:A8"/>
    <mergeCell ref="B7:B8"/>
    <mergeCell ref="C7:C8"/>
  </mergeCells>
  <conditionalFormatting sqref="C14 C16 C18">
    <cfRule type="expression" dxfId="44" priority="45" stopIfTrue="1">
      <formula>#REF!=2</formula>
    </cfRule>
    <cfRule type="expression" dxfId="43" priority="46" stopIfTrue="1">
      <formula>AND(#REF!=1,#REF!&lt;&gt;"")</formula>
    </cfRule>
  </conditionalFormatting>
  <conditionalFormatting sqref="C13 C15 C17">
    <cfRule type="expression" dxfId="42" priority="47" stopIfTrue="1">
      <formula>#REF!=2</formula>
    </cfRule>
    <cfRule type="expression" dxfId="41" priority="48" stopIfTrue="1">
      <formula>AND(#REF!=1,#REF!&lt;&gt;"")</formula>
    </cfRule>
  </conditionalFormatting>
  <conditionalFormatting sqref="C20">
    <cfRule type="expression" dxfId="40" priority="41" stopIfTrue="1">
      <formula>#REF!=2</formula>
    </cfRule>
    <cfRule type="expression" dxfId="39" priority="42" stopIfTrue="1">
      <formula>AND(#REF!=1,#REF!&lt;&gt;"")</formula>
    </cfRule>
  </conditionalFormatting>
  <conditionalFormatting sqref="C19">
    <cfRule type="expression" dxfId="38" priority="43" stopIfTrue="1">
      <formula>#REF!=2</formula>
    </cfRule>
    <cfRule type="expression" dxfId="37" priority="44" stopIfTrue="1">
      <formula>AND(#REF!=1,#REF!&lt;&gt;"")</formula>
    </cfRule>
  </conditionalFormatting>
  <conditionalFormatting sqref="C12">
    <cfRule type="expression" dxfId="36" priority="65" stopIfTrue="1">
      <formula>#REF!=2</formula>
    </cfRule>
    <cfRule type="expression" dxfId="35" priority="66" stopIfTrue="1">
      <formula>AND(#REF!=1,#REF!&lt;&gt;"")</formula>
    </cfRule>
  </conditionalFormatting>
  <conditionalFormatting sqref="C22">
    <cfRule type="expression" dxfId="34" priority="32" stopIfTrue="1">
      <formula>#REF!=2</formula>
    </cfRule>
    <cfRule type="expression" dxfId="33" priority="33" stopIfTrue="1">
      <formula>AND(#REF!=1,#REF!&lt;&gt;"")</formula>
    </cfRule>
  </conditionalFormatting>
  <conditionalFormatting sqref="C21">
    <cfRule type="expression" dxfId="32" priority="34" stopIfTrue="1">
      <formula>#REF!=2</formula>
    </cfRule>
    <cfRule type="expression" dxfId="31" priority="35" stopIfTrue="1">
      <formula>AND(#REF!=1,#REF!&lt;&gt;"")</formula>
    </cfRule>
  </conditionalFormatting>
  <conditionalFormatting sqref="C11">
    <cfRule type="expression" dxfId="30" priority="28" stopIfTrue="1">
      <formula>#REF!=2</formula>
    </cfRule>
    <cfRule type="expression" dxfId="29" priority="29" stopIfTrue="1">
      <formula>AND(#REF!=1,#REF!&lt;&gt;"")</formula>
    </cfRule>
  </conditionalFormatting>
  <conditionalFormatting sqref="C23">
    <cfRule type="expression" dxfId="28" priority="26" stopIfTrue="1">
      <formula>#REF!=2</formula>
    </cfRule>
    <cfRule type="expression" dxfId="27" priority="27" stopIfTrue="1">
      <formula>AND(#REF!=1,#REF!&lt;&gt;"")</formula>
    </cfRule>
  </conditionalFormatting>
  <conditionalFormatting sqref="C24">
    <cfRule type="expression" dxfId="26" priority="22" stopIfTrue="1">
      <formula>#REF!=2</formula>
    </cfRule>
    <cfRule type="expression" dxfId="25" priority="23" stopIfTrue="1">
      <formula>AND(#REF!=1,#REF!&lt;&gt;"")</formula>
    </cfRule>
  </conditionalFormatting>
  <conditionalFormatting sqref="D10:K10 D12:K12 D14:K14 D16:K16 D18:K18 D20:K20 D24:K24">
    <cfRule type="expression" dxfId="24" priority="20" stopIfTrue="1">
      <formula>AND(ISNUMBER(#REF!),#REF!&lt;&gt;0)</formula>
    </cfRule>
  </conditionalFormatting>
  <conditionalFormatting sqref="D9:K9 D11:K11 D23:K23 D15:J15 D17:K17">
    <cfRule type="expression" dxfId="23" priority="21" stopIfTrue="1">
      <formula>D9&lt;&gt;0</formula>
    </cfRule>
  </conditionalFormatting>
  <conditionalFormatting sqref="D21:K21 D19:J19 D13:J13">
    <cfRule type="expression" dxfId="22" priority="19" stopIfTrue="1">
      <formula>D13&lt;&gt;0</formula>
    </cfRule>
  </conditionalFormatting>
  <conditionalFormatting sqref="D22:K22">
    <cfRule type="expression" dxfId="21" priority="18" stopIfTrue="1">
      <formula>AND(ISNUMBER(#REF!),#REF!&lt;&gt;0)</formula>
    </cfRule>
  </conditionalFormatting>
  <conditionalFormatting sqref="A10:B10 A12:B12 A16:B16 A18:B18 A14:B14 A20:B20 A22:B22 A24:B24">
    <cfRule type="expression" dxfId="20" priority="67" stopIfTrue="1">
      <formula>$I9=2</formula>
    </cfRule>
    <cfRule type="expression" dxfId="19" priority="68" stopIfTrue="1">
      <formula>AND($I9=1,#REF!&lt;&gt;"")</formula>
    </cfRule>
  </conditionalFormatting>
  <conditionalFormatting sqref="A9:B9 A11:B11 A15:B15 A17:B17 A13:B13 A19:B19 A21:B21 A23:B23">
    <cfRule type="expression" dxfId="18" priority="75" stopIfTrue="1">
      <formula>$I9=2</formula>
    </cfRule>
    <cfRule type="expression" dxfId="17" priority="76" stopIfTrue="1">
      <formula>AND($I9=1,#REF!&lt;&gt;"")</formula>
    </cfRule>
  </conditionalFormatting>
  <conditionalFormatting sqref="C10">
    <cfRule type="expression" dxfId="16" priority="91" stopIfTrue="1">
      <formula>$K7=2</formula>
    </cfRule>
    <cfRule type="expression" dxfId="15" priority="92" stopIfTrue="1">
      <formula>AND($K7=1,$M7&lt;&gt;"")</formula>
    </cfRule>
  </conditionalFormatting>
  <conditionalFormatting sqref="C9">
    <cfRule type="expression" dxfId="14" priority="93" stopIfTrue="1">
      <formula>$K7=2</formula>
    </cfRule>
    <cfRule type="expression" dxfId="13" priority="94" stopIfTrue="1">
      <formula>AND($K7=1,$M7&lt;&gt;"")</formula>
    </cfRule>
  </conditionalFormatting>
  <conditionalFormatting sqref="C25">
    <cfRule type="expression" dxfId="12" priority="9" stopIfTrue="1">
      <formula>#REF!=2</formula>
    </cfRule>
    <cfRule type="expression" dxfId="11" priority="10" stopIfTrue="1">
      <formula>AND(#REF!=1,#REF!&lt;&gt;"")</formula>
    </cfRule>
  </conditionalFormatting>
  <conditionalFormatting sqref="C26">
    <cfRule type="expression" dxfId="10" priority="7" stopIfTrue="1">
      <formula>#REF!=2</formula>
    </cfRule>
    <cfRule type="expression" dxfId="9" priority="8" stopIfTrue="1">
      <formula>AND(#REF!=1,#REF!&lt;&gt;"")</formula>
    </cfRule>
  </conditionalFormatting>
  <conditionalFormatting sqref="D26:K26">
    <cfRule type="expression" dxfId="8" priority="5" stopIfTrue="1">
      <formula>AND(ISNUMBER(#REF!),#REF!&lt;&gt;0)</formula>
    </cfRule>
  </conditionalFormatting>
  <conditionalFormatting sqref="D25:K25">
    <cfRule type="expression" dxfId="7" priority="6" stopIfTrue="1">
      <formula>D25&lt;&gt;0</formula>
    </cfRule>
  </conditionalFormatting>
  <conditionalFormatting sqref="A26:B26">
    <cfRule type="expression" dxfId="6" priority="11" stopIfTrue="1">
      <formula>$I25=2</formula>
    </cfRule>
    <cfRule type="expression" dxfId="5" priority="12" stopIfTrue="1">
      <formula>AND($I25=1,#REF!&lt;&gt;"")</formula>
    </cfRule>
  </conditionalFormatting>
  <conditionalFormatting sqref="A25:B25">
    <cfRule type="expression" dxfId="4" priority="13" stopIfTrue="1">
      <formula>$I25=2</formula>
    </cfRule>
    <cfRule type="expression" dxfId="3" priority="14" stopIfTrue="1">
      <formula>AND($I25=1,#REF!&lt;&gt;"")</formula>
    </cfRule>
  </conditionalFormatting>
  <conditionalFormatting sqref="K19">
    <cfRule type="expression" dxfId="2" priority="4" stopIfTrue="1">
      <formula>K19&lt;&gt;0</formula>
    </cfRule>
  </conditionalFormatting>
  <conditionalFormatting sqref="K13">
    <cfRule type="expression" dxfId="1" priority="2" stopIfTrue="1">
      <formula>K13&lt;&gt;0</formula>
    </cfRule>
  </conditionalFormatting>
  <conditionalFormatting sqref="K15">
    <cfRule type="expression" dxfId="0" priority="1" stopIfTrue="1">
      <formula>K15&lt;&gt;0</formula>
    </cfRule>
  </conditionalFormatting>
  <pageMargins left="0.51181102362204722" right="0.51181102362204722" top="0.78740157480314965" bottom="0.78740157480314965" header="0.31496062992125984" footer="0.31496062992125984"/>
  <pageSetup paperSize="9" scale="55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decimal" allowBlank="1" showErrorMessage="1" error="Porcentagem Acumulada &gt; 100%." xr:uid="{877FB429-4C99-41C4-B513-002E84A95107}">
          <x14:formula1>
            <xm:f>0</xm:f>
          </x14:formula1>
          <x14:formula2>
            <xm:f>CRONO.MaxParc</xm:f>
          </x14:formula2>
          <xm:sqref>D10:K10 IV10:JG10 SR10:TC10 ACN10:ACY10 AMJ10:AMU10 AWF10:AWQ10 BGB10:BGM10 BPX10:BQI10 BZT10:CAE10 CJP10:CKA10 CTL10:CTW10 DDH10:DDS10 DND10:DNO10 DWZ10:DXK10 EGV10:EHG10 EQR10:ERC10 FAN10:FAY10 FKJ10:FKU10 FUF10:FUQ10 GEB10:GEM10 GNX10:GOI10 GXT10:GYE10 HHP10:HIA10 HRL10:HRW10 IBH10:IBS10 ILD10:ILO10 IUZ10:IVK10 JEV10:JFG10 JOR10:JPC10 JYN10:JYY10 KIJ10:KIU10 KSF10:KSQ10 LCB10:LCM10 LLX10:LMI10 LVT10:LWE10 MFP10:MGA10 MPL10:MPW10 MZH10:MZS10 NJD10:NJO10 NSZ10:NTK10 OCV10:ODG10 OMR10:ONC10 OWN10:OWY10 PGJ10:PGU10 PQF10:PQQ10 QAB10:QAM10 QJX10:QKI10 QTT10:QUE10 RDP10:REA10 RNL10:RNW10 RXH10:RXS10 SHD10:SHO10 SQZ10:SRK10 TAV10:TBG10 TKR10:TLC10 TUN10:TUY10 UEJ10:UEU10 UOF10:UOQ10 UYB10:UYM10 VHX10:VII10 VRT10:VSE10 WBP10:WCA10 WLL10:WLW10 WVH10:WVS10 D65548:K65548 IV65548:JG65548 SR65548:TC65548 ACN65548:ACY65548 AMJ65548:AMU65548 AWF65548:AWQ65548 BGB65548:BGM65548 BPX65548:BQI65548 BZT65548:CAE65548 CJP65548:CKA65548 CTL65548:CTW65548 DDH65548:DDS65548 DND65548:DNO65548 DWZ65548:DXK65548 EGV65548:EHG65548 EQR65548:ERC65548 FAN65548:FAY65548 FKJ65548:FKU65548 FUF65548:FUQ65548 GEB65548:GEM65548 GNX65548:GOI65548 GXT65548:GYE65548 HHP65548:HIA65548 HRL65548:HRW65548 IBH65548:IBS65548 ILD65548:ILO65548 IUZ65548:IVK65548 JEV65548:JFG65548 JOR65548:JPC65548 JYN65548:JYY65548 KIJ65548:KIU65548 KSF65548:KSQ65548 LCB65548:LCM65548 LLX65548:LMI65548 LVT65548:LWE65548 MFP65548:MGA65548 MPL65548:MPW65548 MZH65548:MZS65548 NJD65548:NJO65548 NSZ65548:NTK65548 OCV65548:ODG65548 OMR65548:ONC65548 OWN65548:OWY65548 PGJ65548:PGU65548 PQF65548:PQQ65548 QAB65548:QAM65548 QJX65548:QKI65548 QTT65548:QUE65548 RDP65548:REA65548 RNL65548:RNW65548 RXH65548:RXS65548 SHD65548:SHO65548 SQZ65548:SRK65548 TAV65548:TBG65548 TKR65548:TLC65548 TUN65548:TUY65548 UEJ65548:UEU65548 UOF65548:UOQ65548 UYB65548:UYM65548 VHX65548:VII65548 VRT65548:VSE65548 WBP65548:WCA65548 WLL65548:WLW65548 WVH65548:WVS65548 D131084:K131084 IV131084:JG131084 SR131084:TC131084 ACN131084:ACY131084 AMJ131084:AMU131084 AWF131084:AWQ131084 BGB131084:BGM131084 BPX131084:BQI131084 BZT131084:CAE131084 CJP131084:CKA131084 CTL131084:CTW131084 DDH131084:DDS131084 DND131084:DNO131084 DWZ131084:DXK131084 EGV131084:EHG131084 EQR131084:ERC131084 FAN131084:FAY131084 FKJ131084:FKU131084 FUF131084:FUQ131084 GEB131084:GEM131084 GNX131084:GOI131084 GXT131084:GYE131084 HHP131084:HIA131084 HRL131084:HRW131084 IBH131084:IBS131084 ILD131084:ILO131084 IUZ131084:IVK131084 JEV131084:JFG131084 JOR131084:JPC131084 JYN131084:JYY131084 KIJ131084:KIU131084 KSF131084:KSQ131084 LCB131084:LCM131084 LLX131084:LMI131084 LVT131084:LWE131084 MFP131084:MGA131084 MPL131084:MPW131084 MZH131084:MZS131084 NJD131084:NJO131084 NSZ131084:NTK131084 OCV131084:ODG131084 OMR131084:ONC131084 OWN131084:OWY131084 PGJ131084:PGU131084 PQF131084:PQQ131084 QAB131084:QAM131084 QJX131084:QKI131084 QTT131084:QUE131084 RDP131084:REA131084 RNL131084:RNW131084 RXH131084:RXS131084 SHD131084:SHO131084 SQZ131084:SRK131084 TAV131084:TBG131084 TKR131084:TLC131084 TUN131084:TUY131084 UEJ131084:UEU131084 UOF131084:UOQ131084 UYB131084:UYM131084 VHX131084:VII131084 VRT131084:VSE131084 WBP131084:WCA131084 WLL131084:WLW131084 WVH131084:WVS131084 D196620:K196620 IV196620:JG196620 SR196620:TC196620 ACN196620:ACY196620 AMJ196620:AMU196620 AWF196620:AWQ196620 BGB196620:BGM196620 BPX196620:BQI196620 BZT196620:CAE196620 CJP196620:CKA196620 CTL196620:CTW196620 DDH196620:DDS196620 DND196620:DNO196620 DWZ196620:DXK196620 EGV196620:EHG196620 EQR196620:ERC196620 FAN196620:FAY196620 FKJ196620:FKU196620 FUF196620:FUQ196620 GEB196620:GEM196620 GNX196620:GOI196620 GXT196620:GYE196620 HHP196620:HIA196620 HRL196620:HRW196620 IBH196620:IBS196620 ILD196620:ILO196620 IUZ196620:IVK196620 JEV196620:JFG196620 JOR196620:JPC196620 JYN196620:JYY196620 KIJ196620:KIU196620 KSF196620:KSQ196620 LCB196620:LCM196620 LLX196620:LMI196620 LVT196620:LWE196620 MFP196620:MGA196620 MPL196620:MPW196620 MZH196620:MZS196620 NJD196620:NJO196620 NSZ196620:NTK196620 OCV196620:ODG196620 OMR196620:ONC196620 OWN196620:OWY196620 PGJ196620:PGU196620 PQF196620:PQQ196620 QAB196620:QAM196620 QJX196620:QKI196620 QTT196620:QUE196620 RDP196620:REA196620 RNL196620:RNW196620 RXH196620:RXS196620 SHD196620:SHO196620 SQZ196620:SRK196620 TAV196620:TBG196620 TKR196620:TLC196620 TUN196620:TUY196620 UEJ196620:UEU196620 UOF196620:UOQ196620 UYB196620:UYM196620 VHX196620:VII196620 VRT196620:VSE196620 WBP196620:WCA196620 WLL196620:WLW196620 WVH196620:WVS196620 D262156:K262156 IV262156:JG262156 SR262156:TC262156 ACN262156:ACY262156 AMJ262156:AMU262156 AWF262156:AWQ262156 BGB262156:BGM262156 BPX262156:BQI262156 BZT262156:CAE262156 CJP262156:CKA262156 CTL262156:CTW262156 DDH262156:DDS262156 DND262156:DNO262156 DWZ262156:DXK262156 EGV262156:EHG262156 EQR262156:ERC262156 FAN262156:FAY262156 FKJ262156:FKU262156 FUF262156:FUQ262156 GEB262156:GEM262156 GNX262156:GOI262156 GXT262156:GYE262156 HHP262156:HIA262156 HRL262156:HRW262156 IBH262156:IBS262156 ILD262156:ILO262156 IUZ262156:IVK262156 JEV262156:JFG262156 JOR262156:JPC262156 JYN262156:JYY262156 KIJ262156:KIU262156 KSF262156:KSQ262156 LCB262156:LCM262156 LLX262156:LMI262156 LVT262156:LWE262156 MFP262156:MGA262156 MPL262156:MPW262156 MZH262156:MZS262156 NJD262156:NJO262156 NSZ262156:NTK262156 OCV262156:ODG262156 OMR262156:ONC262156 OWN262156:OWY262156 PGJ262156:PGU262156 PQF262156:PQQ262156 QAB262156:QAM262156 QJX262156:QKI262156 QTT262156:QUE262156 RDP262156:REA262156 RNL262156:RNW262156 RXH262156:RXS262156 SHD262156:SHO262156 SQZ262156:SRK262156 TAV262156:TBG262156 TKR262156:TLC262156 TUN262156:TUY262156 UEJ262156:UEU262156 UOF262156:UOQ262156 UYB262156:UYM262156 VHX262156:VII262156 VRT262156:VSE262156 WBP262156:WCA262156 WLL262156:WLW262156 WVH262156:WVS262156 D327692:K327692 IV327692:JG327692 SR327692:TC327692 ACN327692:ACY327692 AMJ327692:AMU327692 AWF327692:AWQ327692 BGB327692:BGM327692 BPX327692:BQI327692 BZT327692:CAE327692 CJP327692:CKA327692 CTL327692:CTW327692 DDH327692:DDS327692 DND327692:DNO327692 DWZ327692:DXK327692 EGV327692:EHG327692 EQR327692:ERC327692 FAN327692:FAY327692 FKJ327692:FKU327692 FUF327692:FUQ327692 GEB327692:GEM327692 GNX327692:GOI327692 GXT327692:GYE327692 HHP327692:HIA327692 HRL327692:HRW327692 IBH327692:IBS327692 ILD327692:ILO327692 IUZ327692:IVK327692 JEV327692:JFG327692 JOR327692:JPC327692 JYN327692:JYY327692 KIJ327692:KIU327692 KSF327692:KSQ327692 LCB327692:LCM327692 LLX327692:LMI327692 LVT327692:LWE327692 MFP327692:MGA327692 MPL327692:MPW327692 MZH327692:MZS327692 NJD327692:NJO327692 NSZ327692:NTK327692 OCV327692:ODG327692 OMR327692:ONC327692 OWN327692:OWY327692 PGJ327692:PGU327692 PQF327692:PQQ327692 QAB327692:QAM327692 QJX327692:QKI327692 QTT327692:QUE327692 RDP327692:REA327692 RNL327692:RNW327692 RXH327692:RXS327692 SHD327692:SHO327692 SQZ327692:SRK327692 TAV327692:TBG327692 TKR327692:TLC327692 TUN327692:TUY327692 UEJ327692:UEU327692 UOF327692:UOQ327692 UYB327692:UYM327692 VHX327692:VII327692 VRT327692:VSE327692 WBP327692:WCA327692 WLL327692:WLW327692 WVH327692:WVS327692 D393228:K393228 IV393228:JG393228 SR393228:TC393228 ACN393228:ACY393228 AMJ393228:AMU393228 AWF393228:AWQ393228 BGB393228:BGM393228 BPX393228:BQI393228 BZT393228:CAE393228 CJP393228:CKA393228 CTL393228:CTW393228 DDH393228:DDS393228 DND393228:DNO393228 DWZ393228:DXK393228 EGV393228:EHG393228 EQR393228:ERC393228 FAN393228:FAY393228 FKJ393228:FKU393228 FUF393228:FUQ393228 GEB393228:GEM393228 GNX393228:GOI393228 GXT393228:GYE393228 HHP393228:HIA393228 HRL393228:HRW393228 IBH393228:IBS393228 ILD393228:ILO393228 IUZ393228:IVK393228 JEV393228:JFG393228 JOR393228:JPC393228 JYN393228:JYY393228 KIJ393228:KIU393228 KSF393228:KSQ393228 LCB393228:LCM393228 LLX393228:LMI393228 LVT393228:LWE393228 MFP393228:MGA393228 MPL393228:MPW393228 MZH393228:MZS393228 NJD393228:NJO393228 NSZ393228:NTK393228 OCV393228:ODG393228 OMR393228:ONC393228 OWN393228:OWY393228 PGJ393228:PGU393228 PQF393228:PQQ393228 QAB393228:QAM393228 QJX393228:QKI393228 QTT393228:QUE393228 RDP393228:REA393228 RNL393228:RNW393228 RXH393228:RXS393228 SHD393228:SHO393228 SQZ393228:SRK393228 TAV393228:TBG393228 TKR393228:TLC393228 TUN393228:TUY393228 UEJ393228:UEU393228 UOF393228:UOQ393228 UYB393228:UYM393228 VHX393228:VII393228 VRT393228:VSE393228 WBP393228:WCA393228 WLL393228:WLW393228 WVH393228:WVS393228 D458764:K458764 IV458764:JG458764 SR458764:TC458764 ACN458764:ACY458764 AMJ458764:AMU458764 AWF458764:AWQ458764 BGB458764:BGM458764 BPX458764:BQI458764 BZT458764:CAE458764 CJP458764:CKA458764 CTL458764:CTW458764 DDH458764:DDS458764 DND458764:DNO458764 DWZ458764:DXK458764 EGV458764:EHG458764 EQR458764:ERC458764 FAN458764:FAY458764 FKJ458764:FKU458764 FUF458764:FUQ458764 GEB458764:GEM458764 GNX458764:GOI458764 GXT458764:GYE458764 HHP458764:HIA458764 HRL458764:HRW458764 IBH458764:IBS458764 ILD458764:ILO458764 IUZ458764:IVK458764 JEV458764:JFG458764 JOR458764:JPC458764 JYN458764:JYY458764 KIJ458764:KIU458764 KSF458764:KSQ458764 LCB458764:LCM458764 LLX458764:LMI458764 LVT458764:LWE458764 MFP458764:MGA458764 MPL458764:MPW458764 MZH458764:MZS458764 NJD458764:NJO458764 NSZ458764:NTK458764 OCV458764:ODG458764 OMR458764:ONC458764 OWN458764:OWY458764 PGJ458764:PGU458764 PQF458764:PQQ458764 QAB458764:QAM458764 QJX458764:QKI458764 QTT458764:QUE458764 RDP458764:REA458764 RNL458764:RNW458764 RXH458764:RXS458764 SHD458764:SHO458764 SQZ458764:SRK458764 TAV458764:TBG458764 TKR458764:TLC458764 TUN458764:TUY458764 UEJ458764:UEU458764 UOF458764:UOQ458764 UYB458764:UYM458764 VHX458764:VII458764 VRT458764:VSE458764 WBP458764:WCA458764 WLL458764:WLW458764 WVH458764:WVS458764 D524300:K524300 IV524300:JG524300 SR524300:TC524300 ACN524300:ACY524300 AMJ524300:AMU524300 AWF524300:AWQ524300 BGB524300:BGM524300 BPX524300:BQI524300 BZT524300:CAE524300 CJP524300:CKA524300 CTL524300:CTW524300 DDH524300:DDS524300 DND524300:DNO524300 DWZ524300:DXK524300 EGV524300:EHG524300 EQR524300:ERC524300 FAN524300:FAY524300 FKJ524300:FKU524300 FUF524300:FUQ524300 GEB524300:GEM524300 GNX524300:GOI524300 GXT524300:GYE524300 HHP524300:HIA524300 HRL524300:HRW524300 IBH524300:IBS524300 ILD524300:ILO524300 IUZ524300:IVK524300 JEV524300:JFG524300 JOR524300:JPC524300 JYN524300:JYY524300 KIJ524300:KIU524300 KSF524300:KSQ524300 LCB524300:LCM524300 LLX524300:LMI524300 LVT524300:LWE524300 MFP524300:MGA524300 MPL524300:MPW524300 MZH524300:MZS524300 NJD524300:NJO524300 NSZ524300:NTK524300 OCV524300:ODG524300 OMR524300:ONC524300 OWN524300:OWY524300 PGJ524300:PGU524300 PQF524300:PQQ524300 QAB524300:QAM524300 QJX524300:QKI524300 QTT524300:QUE524300 RDP524300:REA524300 RNL524300:RNW524300 RXH524300:RXS524300 SHD524300:SHO524300 SQZ524300:SRK524300 TAV524300:TBG524300 TKR524300:TLC524300 TUN524300:TUY524300 UEJ524300:UEU524300 UOF524300:UOQ524300 UYB524300:UYM524300 VHX524300:VII524300 VRT524300:VSE524300 WBP524300:WCA524300 WLL524300:WLW524300 WVH524300:WVS524300 D589836:K589836 IV589836:JG589836 SR589836:TC589836 ACN589836:ACY589836 AMJ589836:AMU589836 AWF589836:AWQ589836 BGB589836:BGM589836 BPX589836:BQI589836 BZT589836:CAE589836 CJP589836:CKA589836 CTL589836:CTW589836 DDH589836:DDS589836 DND589836:DNO589836 DWZ589836:DXK589836 EGV589836:EHG589836 EQR589836:ERC589836 FAN589836:FAY589836 FKJ589836:FKU589836 FUF589836:FUQ589836 GEB589836:GEM589836 GNX589836:GOI589836 GXT589836:GYE589836 HHP589836:HIA589836 HRL589836:HRW589836 IBH589836:IBS589836 ILD589836:ILO589836 IUZ589836:IVK589836 JEV589836:JFG589836 JOR589836:JPC589836 JYN589836:JYY589836 KIJ589836:KIU589836 KSF589836:KSQ589836 LCB589836:LCM589836 LLX589836:LMI589836 LVT589836:LWE589836 MFP589836:MGA589836 MPL589836:MPW589836 MZH589836:MZS589836 NJD589836:NJO589836 NSZ589836:NTK589836 OCV589836:ODG589836 OMR589836:ONC589836 OWN589836:OWY589836 PGJ589836:PGU589836 PQF589836:PQQ589836 QAB589836:QAM589836 QJX589836:QKI589836 QTT589836:QUE589836 RDP589836:REA589836 RNL589836:RNW589836 RXH589836:RXS589836 SHD589836:SHO589836 SQZ589836:SRK589836 TAV589836:TBG589836 TKR589836:TLC589836 TUN589836:TUY589836 UEJ589836:UEU589836 UOF589836:UOQ589836 UYB589836:UYM589836 VHX589836:VII589836 VRT589836:VSE589836 WBP589836:WCA589836 WLL589836:WLW589836 WVH589836:WVS589836 D655372:K655372 IV655372:JG655372 SR655372:TC655372 ACN655372:ACY655372 AMJ655372:AMU655372 AWF655372:AWQ655372 BGB655372:BGM655372 BPX655372:BQI655372 BZT655372:CAE655372 CJP655372:CKA655372 CTL655372:CTW655372 DDH655372:DDS655372 DND655372:DNO655372 DWZ655372:DXK655372 EGV655372:EHG655372 EQR655372:ERC655372 FAN655372:FAY655372 FKJ655372:FKU655372 FUF655372:FUQ655372 GEB655372:GEM655372 GNX655372:GOI655372 GXT655372:GYE655372 HHP655372:HIA655372 HRL655372:HRW655372 IBH655372:IBS655372 ILD655372:ILO655372 IUZ655372:IVK655372 JEV655372:JFG655372 JOR655372:JPC655372 JYN655372:JYY655372 KIJ655372:KIU655372 KSF655372:KSQ655372 LCB655372:LCM655372 LLX655372:LMI655372 LVT655372:LWE655372 MFP655372:MGA655372 MPL655372:MPW655372 MZH655372:MZS655372 NJD655372:NJO655372 NSZ655372:NTK655372 OCV655372:ODG655372 OMR655372:ONC655372 OWN655372:OWY655372 PGJ655372:PGU655372 PQF655372:PQQ655372 QAB655372:QAM655372 QJX655372:QKI655372 QTT655372:QUE655372 RDP655372:REA655372 RNL655372:RNW655372 RXH655372:RXS655372 SHD655372:SHO655372 SQZ655372:SRK655372 TAV655372:TBG655372 TKR655372:TLC655372 TUN655372:TUY655372 UEJ655372:UEU655372 UOF655372:UOQ655372 UYB655372:UYM655372 VHX655372:VII655372 VRT655372:VSE655372 WBP655372:WCA655372 WLL655372:WLW655372 WVH655372:WVS655372 D720908:K720908 IV720908:JG720908 SR720908:TC720908 ACN720908:ACY720908 AMJ720908:AMU720908 AWF720908:AWQ720908 BGB720908:BGM720908 BPX720908:BQI720908 BZT720908:CAE720908 CJP720908:CKA720908 CTL720908:CTW720908 DDH720908:DDS720908 DND720908:DNO720908 DWZ720908:DXK720908 EGV720908:EHG720908 EQR720908:ERC720908 FAN720908:FAY720908 FKJ720908:FKU720908 FUF720908:FUQ720908 GEB720908:GEM720908 GNX720908:GOI720908 GXT720908:GYE720908 HHP720908:HIA720908 HRL720908:HRW720908 IBH720908:IBS720908 ILD720908:ILO720908 IUZ720908:IVK720908 JEV720908:JFG720908 JOR720908:JPC720908 JYN720908:JYY720908 KIJ720908:KIU720908 KSF720908:KSQ720908 LCB720908:LCM720908 LLX720908:LMI720908 LVT720908:LWE720908 MFP720908:MGA720908 MPL720908:MPW720908 MZH720908:MZS720908 NJD720908:NJO720908 NSZ720908:NTK720908 OCV720908:ODG720908 OMR720908:ONC720908 OWN720908:OWY720908 PGJ720908:PGU720908 PQF720908:PQQ720908 QAB720908:QAM720908 QJX720908:QKI720908 QTT720908:QUE720908 RDP720908:REA720908 RNL720908:RNW720908 RXH720908:RXS720908 SHD720908:SHO720908 SQZ720908:SRK720908 TAV720908:TBG720908 TKR720908:TLC720908 TUN720908:TUY720908 UEJ720908:UEU720908 UOF720908:UOQ720908 UYB720908:UYM720908 VHX720908:VII720908 VRT720908:VSE720908 WBP720908:WCA720908 WLL720908:WLW720908 WVH720908:WVS720908 D786444:K786444 IV786444:JG786444 SR786444:TC786444 ACN786444:ACY786444 AMJ786444:AMU786444 AWF786444:AWQ786444 BGB786444:BGM786444 BPX786444:BQI786444 BZT786444:CAE786444 CJP786444:CKA786444 CTL786444:CTW786444 DDH786444:DDS786444 DND786444:DNO786444 DWZ786444:DXK786444 EGV786444:EHG786444 EQR786444:ERC786444 FAN786444:FAY786444 FKJ786444:FKU786444 FUF786444:FUQ786444 GEB786444:GEM786444 GNX786444:GOI786444 GXT786444:GYE786444 HHP786444:HIA786444 HRL786444:HRW786444 IBH786444:IBS786444 ILD786444:ILO786444 IUZ786444:IVK786444 JEV786444:JFG786444 JOR786444:JPC786444 JYN786444:JYY786444 KIJ786444:KIU786444 KSF786444:KSQ786444 LCB786444:LCM786444 LLX786444:LMI786444 LVT786444:LWE786444 MFP786444:MGA786444 MPL786444:MPW786444 MZH786444:MZS786444 NJD786444:NJO786444 NSZ786444:NTK786444 OCV786444:ODG786444 OMR786444:ONC786444 OWN786444:OWY786444 PGJ786444:PGU786444 PQF786444:PQQ786444 QAB786444:QAM786444 QJX786444:QKI786444 QTT786444:QUE786444 RDP786444:REA786444 RNL786444:RNW786444 RXH786444:RXS786444 SHD786444:SHO786444 SQZ786444:SRK786444 TAV786444:TBG786444 TKR786444:TLC786444 TUN786444:TUY786444 UEJ786444:UEU786444 UOF786444:UOQ786444 UYB786444:UYM786444 VHX786444:VII786444 VRT786444:VSE786444 WBP786444:WCA786444 WLL786444:WLW786444 WVH786444:WVS786444 D851980:K851980 IV851980:JG851980 SR851980:TC851980 ACN851980:ACY851980 AMJ851980:AMU851980 AWF851980:AWQ851980 BGB851980:BGM851980 BPX851980:BQI851980 BZT851980:CAE851980 CJP851980:CKA851980 CTL851980:CTW851980 DDH851980:DDS851980 DND851980:DNO851980 DWZ851980:DXK851980 EGV851980:EHG851980 EQR851980:ERC851980 FAN851980:FAY851980 FKJ851980:FKU851980 FUF851980:FUQ851980 GEB851980:GEM851980 GNX851980:GOI851980 GXT851980:GYE851980 HHP851980:HIA851980 HRL851980:HRW851980 IBH851980:IBS851980 ILD851980:ILO851980 IUZ851980:IVK851980 JEV851980:JFG851980 JOR851980:JPC851980 JYN851980:JYY851980 KIJ851980:KIU851980 KSF851980:KSQ851980 LCB851980:LCM851980 LLX851980:LMI851980 LVT851980:LWE851980 MFP851980:MGA851980 MPL851980:MPW851980 MZH851980:MZS851980 NJD851980:NJO851980 NSZ851980:NTK851980 OCV851980:ODG851980 OMR851980:ONC851980 OWN851980:OWY851980 PGJ851980:PGU851980 PQF851980:PQQ851980 QAB851980:QAM851980 QJX851980:QKI851980 QTT851980:QUE851980 RDP851980:REA851980 RNL851980:RNW851980 RXH851980:RXS851980 SHD851980:SHO851980 SQZ851980:SRK851980 TAV851980:TBG851980 TKR851980:TLC851980 TUN851980:TUY851980 UEJ851980:UEU851980 UOF851980:UOQ851980 UYB851980:UYM851980 VHX851980:VII851980 VRT851980:VSE851980 WBP851980:WCA851980 WLL851980:WLW851980 WVH851980:WVS851980 D917516:K917516 IV917516:JG917516 SR917516:TC917516 ACN917516:ACY917516 AMJ917516:AMU917516 AWF917516:AWQ917516 BGB917516:BGM917516 BPX917516:BQI917516 BZT917516:CAE917516 CJP917516:CKA917516 CTL917516:CTW917516 DDH917516:DDS917516 DND917516:DNO917516 DWZ917516:DXK917516 EGV917516:EHG917516 EQR917516:ERC917516 FAN917516:FAY917516 FKJ917516:FKU917516 FUF917516:FUQ917516 GEB917516:GEM917516 GNX917516:GOI917516 GXT917516:GYE917516 HHP917516:HIA917516 HRL917516:HRW917516 IBH917516:IBS917516 ILD917516:ILO917516 IUZ917516:IVK917516 JEV917516:JFG917516 JOR917516:JPC917516 JYN917516:JYY917516 KIJ917516:KIU917516 KSF917516:KSQ917516 LCB917516:LCM917516 LLX917516:LMI917516 LVT917516:LWE917516 MFP917516:MGA917516 MPL917516:MPW917516 MZH917516:MZS917516 NJD917516:NJO917516 NSZ917516:NTK917516 OCV917516:ODG917516 OMR917516:ONC917516 OWN917516:OWY917516 PGJ917516:PGU917516 PQF917516:PQQ917516 QAB917516:QAM917516 QJX917516:QKI917516 QTT917516:QUE917516 RDP917516:REA917516 RNL917516:RNW917516 RXH917516:RXS917516 SHD917516:SHO917516 SQZ917516:SRK917516 TAV917516:TBG917516 TKR917516:TLC917516 TUN917516:TUY917516 UEJ917516:UEU917516 UOF917516:UOQ917516 UYB917516:UYM917516 VHX917516:VII917516 VRT917516:VSE917516 WBP917516:WCA917516 WLL917516:WLW917516 WVH917516:WVS917516 D983052:K983052 IV983052:JG983052 SR983052:TC983052 ACN983052:ACY983052 AMJ983052:AMU983052 AWF983052:AWQ983052 BGB983052:BGM983052 BPX983052:BQI983052 BZT983052:CAE983052 CJP983052:CKA983052 CTL983052:CTW983052 DDH983052:DDS983052 DND983052:DNO983052 DWZ983052:DXK983052 EGV983052:EHG983052 EQR983052:ERC983052 FAN983052:FAY983052 FKJ983052:FKU983052 FUF983052:FUQ983052 GEB983052:GEM983052 GNX983052:GOI983052 GXT983052:GYE983052 HHP983052:HIA983052 HRL983052:HRW983052 IBH983052:IBS983052 ILD983052:ILO983052 IUZ983052:IVK983052 JEV983052:JFG983052 JOR983052:JPC983052 JYN983052:JYY983052 KIJ983052:KIU983052 KSF983052:KSQ983052 LCB983052:LCM983052 LLX983052:LMI983052 LVT983052:LWE983052 MFP983052:MGA983052 MPL983052:MPW983052 MZH983052:MZS983052 NJD983052:NJO983052 NSZ983052:NTK983052 OCV983052:ODG983052 OMR983052:ONC983052 OWN983052:OWY983052 PGJ983052:PGU983052 PQF983052:PQQ983052 QAB983052:QAM983052 QJX983052:QKI983052 QTT983052:QUE983052 RDP983052:REA983052 RNL983052:RNW983052 RXH983052:RXS983052 SHD983052:SHO983052 SQZ983052:SRK983052 TAV983052:TBG983052 TKR983052:TLC983052 TUN983052:TUY983052 UEJ983052:UEU983052 UOF983052:UOQ983052 UYB983052:UYM983052 VHX983052:VII983052 VRT983052:VSE983052 WBP983052:WCA983052 WLL983052:WLW983052 WVH983052:WVS983052 IV24:JG24 SR24:TC24 ACN24:ACY24 AMJ24:AMU24 AWF24:AWQ24 BGB24:BGM24 BPX24:BQI24 BZT24:CAE24 CJP24:CKA24 CTL24:CTW24 DDH24:DDS24 DND24:DNO24 DWZ24:DXK24 EGV24:EHG24 EQR24:ERC24 FAN24:FAY24 FKJ24:FKU24 FUF24:FUQ24 GEB24:GEM24 GNX24:GOI24 GXT24:GYE24 HHP24:HIA24 HRL24:HRW24 IBH24:IBS24 ILD24:ILO24 IUZ24:IVK24 JEV24:JFG24 JOR24:JPC24 JYN24:JYY24 KIJ24:KIU24 KSF24:KSQ24 LCB24:LCM24 LLX24:LMI24 LVT24:LWE24 MFP24:MGA24 MPL24:MPW24 MZH24:MZS24 NJD24:NJO24 NSZ24:NTK24 OCV24:ODG24 OMR24:ONC24 OWN24:OWY24 PGJ24:PGU24 PQF24:PQQ24 QAB24:QAM24 QJX24:QKI24 QTT24:QUE24 RDP24:REA24 RNL24:RNW24 RXH24:RXS24 SHD24:SHO24 SQZ24:SRK24 TAV24:TBG24 TKR24:TLC24 TUN24:TUY24 UEJ24:UEU24 UOF24:UOQ24 UYB24:UYM24 VHX24:VII24 VRT24:VSE24 WBP24:WCA24 WLL24:WLW24 WVH24:WVS24 WVH983064:WVS983064 D65562:K65562 IV65562:JG65562 SR65562:TC65562 ACN65562:ACY65562 AMJ65562:AMU65562 AWF65562:AWQ65562 BGB65562:BGM65562 BPX65562:BQI65562 BZT65562:CAE65562 CJP65562:CKA65562 CTL65562:CTW65562 DDH65562:DDS65562 DND65562:DNO65562 DWZ65562:DXK65562 EGV65562:EHG65562 EQR65562:ERC65562 FAN65562:FAY65562 FKJ65562:FKU65562 FUF65562:FUQ65562 GEB65562:GEM65562 GNX65562:GOI65562 GXT65562:GYE65562 HHP65562:HIA65562 HRL65562:HRW65562 IBH65562:IBS65562 ILD65562:ILO65562 IUZ65562:IVK65562 JEV65562:JFG65562 JOR65562:JPC65562 JYN65562:JYY65562 KIJ65562:KIU65562 KSF65562:KSQ65562 LCB65562:LCM65562 LLX65562:LMI65562 LVT65562:LWE65562 MFP65562:MGA65562 MPL65562:MPW65562 MZH65562:MZS65562 NJD65562:NJO65562 NSZ65562:NTK65562 OCV65562:ODG65562 OMR65562:ONC65562 OWN65562:OWY65562 PGJ65562:PGU65562 PQF65562:PQQ65562 QAB65562:QAM65562 QJX65562:QKI65562 QTT65562:QUE65562 RDP65562:REA65562 RNL65562:RNW65562 RXH65562:RXS65562 SHD65562:SHO65562 SQZ65562:SRK65562 TAV65562:TBG65562 TKR65562:TLC65562 TUN65562:TUY65562 UEJ65562:UEU65562 UOF65562:UOQ65562 UYB65562:UYM65562 VHX65562:VII65562 VRT65562:VSE65562 WBP65562:WCA65562 WLL65562:WLW65562 WVH65562:WVS65562 D131098:K131098 IV131098:JG131098 SR131098:TC131098 ACN131098:ACY131098 AMJ131098:AMU131098 AWF131098:AWQ131098 BGB131098:BGM131098 BPX131098:BQI131098 BZT131098:CAE131098 CJP131098:CKA131098 CTL131098:CTW131098 DDH131098:DDS131098 DND131098:DNO131098 DWZ131098:DXK131098 EGV131098:EHG131098 EQR131098:ERC131098 FAN131098:FAY131098 FKJ131098:FKU131098 FUF131098:FUQ131098 GEB131098:GEM131098 GNX131098:GOI131098 GXT131098:GYE131098 HHP131098:HIA131098 HRL131098:HRW131098 IBH131098:IBS131098 ILD131098:ILO131098 IUZ131098:IVK131098 JEV131098:JFG131098 JOR131098:JPC131098 JYN131098:JYY131098 KIJ131098:KIU131098 KSF131098:KSQ131098 LCB131098:LCM131098 LLX131098:LMI131098 LVT131098:LWE131098 MFP131098:MGA131098 MPL131098:MPW131098 MZH131098:MZS131098 NJD131098:NJO131098 NSZ131098:NTK131098 OCV131098:ODG131098 OMR131098:ONC131098 OWN131098:OWY131098 PGJ131098:PGU131098 PQF131098:PQQ131098 QAB131098:QAM131098 QJX131098:QKI131098 QTT131098:QUE131098 RDP131098:REA131098 RNL131098:RNW131098 RXH131098:RXS131098 SHD131098:SHO131098 SQZ131098:SRK131098 TAV131098:TBG131098 TKR131098:TLC131098 TUN131098:TUY131098 UEJ131098:UEU131098 UOF131098:UOQ131098 UYB131098:UYM131098 VHX131098:VII131098 VRT131098:VSE131098 WBP131098:WCA131098 WLL131098:WLW131098 WVH131098:WVS131098 D196634:K196634 IV196634:JG196634 SR196634:TC196634 ACN196634:ACY196634 AMJ196634:AMU196634 AWF196634:AWQ196634 BGB196634:BGM196634 BPX196634:BQI196634 BZT196634:CAE196634 CJP196634:CKA196634 CTL196634:CTW196634 DDH196634:DDS196634 DND196634:DNO196634 DWZ196634:DXK196634 EGV196634:EHG196634 EQR196634:ERC196634 FAN196634:FAY196634 FKJ196634:FKU196634 FUF196634:FUQ196634 GEB196634:GEM196634 GNX196634:GOI196634 GXT196634:GYE196634 HHP196634:HIA196634 HRL196634:HRW196634 IBH196634:IBS196634 ILD196634:ILO196634 IUZ196634:IVK196634 JEV196634:JFG196634 JOR196634:JPC196634 JYN196634:JYY196634 KIJ196634:KIU196634 KSF196634:KSQ196634 LCB196634:LCM196634 LLX196634:LMI196634 LVT196634:LWE196634 MFP196634:MGA196634 MPL196634:MPW196634 MZH196634:MZS196634 NJD196634:NJO196634 NSZ196634:NTK196634 OCV196634:ODG196634 OMR196634:ONC196634 OWN196634:OWY196634 PGJ196634:PGU196634 PQF196634:PQQ196634 QAB196634:QAM196634 QJX196634:QKI196634 QTT196634:QUE196634 RDP196634:REA196634 RNL196634:RNW196634 RXH196634:RXS196634 SHD196634:SHO196634 SQZ196634:SRK196634 TAV196634:TBG196634 TKR196634:TLC196634 TUN196634:TUY196634 UEJ196634:UEU196634 UOF196634:UOQ196634 UYB196634:UYM196634 VHX196634:VII196634 VRT196634:VSE196634 WBP196634:WCA196634 WLL196634:WLW196634 WVH196634:WVS196634 D262170:K262170 IV262170:JG262170 SR262170:TC262170 ACN262170:ACY262170 AMJ262170:AMU262170 AWF262170:AWQ262170 BGB262170:BGM262170 BPX262170:BQI262170 BZT262170:CAE262170 CJP262170:CKA262170 CTL262170:CTW262170 DDH262170:DDS262170 DND262170:DNO262170 DWZ262170:DXK262170 EGV262170:EHG262170 EQR262170:ERC262170 FAN262170:FAY262170 FKJ262170:FKU262170 FUF262170:FUQ262170 GEB262170:GEM262170 GNX262170:GOI262170 GXT262170:GYE262170 HHP262170:HIA262170 HRL262170:HRW262170 IBH262170:IBS262170 ILD262170:ILO262170 IUZ262170:IVK262170 JEV262170:JFG262170 JOR262170:JPC262170 JYN262170:JYY262170 KIJ262170:KIU262170 KSF262170:KSQ262170 LCB262170:LCM262170 LLX262170:LMI262170 LVT262170:LWE262170 MFP262170:MGA262170 MPL262170:MPW262170 MZH262170:MZS262170 NJD262170:NJO262170 NSZ262170:NTK262170 OCV262170:ODG262170 OMR262170:ONC262170 OWN262170:OWY262170 PGJ262170:PGU262170 PQF262170:PQQ262170 QAB262170:QAM262170 QJX262170:QKI262170 QTT262170:QUE262170 RDP262170:REA262170 RNL262170:RNW262170 RXH262170:RXS262170 SHD262170:SHO262170 SQZ262170:SRK262170 TAV262170:TBG262170 TKR262170:TLC262170 TUN262170:TUY262170 UEJ262170:UEU262170 UOF262170:UOQ262170 UYB262170:UYM262170 VHX262170:VII262170 VRT262170:VSE262170 WBP262170:WCA262170 WLL262170:WLW262170 WVH262170:WVS262170 D327706:K327706 IV327706:JG327706 SR327706:TC327706 ACN327706:ACY327706 AMJ327706:AMU327706 AWF327706:AWQ327706 BGB327706:BGM327706 BPX327706:BQI327706 BZT327706:CAE327706 CJP327706:CKA327706 CTL327706:CTW327706 DDH327706:DDS327706 DND327706:DNO327706 DWZ327706:DXK327706 EGV327706:EHG327706 EQR327706:ERC327706 FAN327706:FAY327706 FKJ327706:FKU327706 FUF327706:FUQ327706 GEB327706:GEM327706 GNX327706:GOI327706 GXT327706:GYE327706 HHP327706:HIA327706 HRL327706:HRW327706 IBH327706:IBS327706 ILD327706:ILO327706 IUZ327706:IVK327706 JEV327706:JFG327706 JOR327706:JPC327706 JYN327706:JYY327706 KIJ327706:KIU327706 KSF327706:KSQ327706 LCB327706:LCM327706 LLX327706:LMI327706 LVT327706:LWE327706 MFP327706:MGA327706 MPL327706:MPW327706 MZH327706:MZS327706 NJD327706:NJO327706 NSZ327706:NTK327706 OCV327706:ODG327706 OMR327706:ONC327706 OWN327706:OWY327706 PGJ327706:PGU327706 PQF327706:PQQ327706 QAB327706:QAM327706 QJX327706:QKI327706 QTT327706:QUE327706 RDP327706:REA327706 RNL327706:RNW327706 RXH327706:RXS327706 SHD327706:SHO327706 SQZ327706:SRK327706 TAV327706:TBG327706 TKR327706:TLC327706 TUN327706:TUY327706 UEJ327706:UEU327706 UOF327706:UOQ327706 UYB327706:UYM327706 VHX327706:VII327706 VRT327706:VSE327706 WBP327706:WCA327706 WLL327706:WLW327706 WVH327706:WVS327706 D393242:K393242 IV393242:JG393242 SR393242:TC393242 ACN393242:ACY393242 AMJ393242:AMU393242 AWF393242:AWQ393242 BGB393242:BGM393242 BPX393242:BQI393242 BZT393242:CAE393242 CJP393242:CKA393242 CTL393242:CTW393242 DDH393242:DDS393242 DND393242:DNO393242 DWZ393242:DXK393242 EGV393242:EHG393242 EQR393242:ERC393242 FAN393242:FAY393242 FKJ393242:FKU393242 FUF393242:FUQ393242 GEB393242:GEM393242 GNX393242:GOI393242 GXT393242:GYE393242 HHP393242:HIA393242 HRL393242:HRW393242 IBH393242:IBS393242 ILD393242:ILO393242 IUZ393242:IVK393242 JEV393242:JFG393242 JOR393242:JPC393242 JYN393242:JYY393242 KIJ393242:KIU393242 KSF393242:KSQ393242 LCB393242:LCM393242 LLX393242:LMI393242 LVT393242:LWE393242 MFP393242:MGA393242 MPL393242:MPW393242 MZH393242:MZS393242 NJD393242:NJO393242 NSZ393242:NTK393242 OCV393242:ODG393242 OMR393242:ONC393242 OWN393242:OWY393242 PGJ393242:PGU393242 PQF393242:PQQ393242 QAB393242:QAM393242 QJX393242:QKI393242 QTT393242:QUE393242 RDP393242:REA393242 RNL393242:RNW393242 RXH393242:RXS393242 SHD393242:SHO393242 SQZ393242:SRK393242 TAV393242:TBG393242 TKR393242:TLC393242 TUN393242:TUY393242 UEJ393242:UEU393242 UOF393242:UOQ393242 UYB393242:UYM393242 VHX393242:VII393242 VRT393242:VSE393242 WBP393242:WCA393242 WLL393242:WLW393242 WVH393242:WVS393242 D458778:K458778 IV458778:JG458778 SR458778:TC458778 ACN458778:ACY458778 AMJ458778:AMU458778 AWF458778:AWQ458778 BGB458778:BGM458778 BPX458778:BQI458778 BZT458778:CAE458778 CJP458778:CKA458778 CTL458778:CTW458778 DDH458778:DDS458778 DND458778:DNO458778 DWZ458778:DXK458778 EGV458778:EHG458778 EQR458778:ERC458778 FAN458778:FAY458778 FKJ458778:FKU458778 FUF458778:FUQ458778 GEB458778:GEM458778 GNX458778:GOI458778 GXT458778:GYE458778 HHP458778:HIA458778 HRL458778:HRW458778 IBH458778:IBS458778 ILD458778:ILO458778 IUZ458778:IVK458778 JEV458778:JFG458778 JOR458778:JPC458778 JYN458778:JYY458778 KIJ458778:KIU458778 KSF458778:KSQ458778 LCB458778:LCM458778 LLX458778:LMI458778 LVT458778:LWE458778 MFP458778:MGA458778 MPL458778:MPW458778 MZH458778:MZS458778 NJD458778:NJO458778 NSZ458778:NTK458778 OCV458778:ODG458778 OMR458778:ONC458778 OWN458778:OWY458778 PGJ458778:PGU458778 PQF458778:PQQ458778 QAB458778:QAM458778 QJX458778:QKI458778 QTT458778:QUE458778 RDP458778:REA458778 RNL458778:RNW458778 RXH458778:RXS458778 SHD458778:SHO458778 SQZ458778:SRK458778 TAV458778:TBG458778 TKR458778:TLC458778 TUN458778:TUY458778 UEJ458778:UEU458778 UOF458778:UOQ458778 UYB458778:UYM458778 VHX458778:VII458778 VRT458778:VSE458778 WBP458778:WCA458778 WLL458778:WLW458778 WVH458778:WVS458778 D524314:K524314 IV524314:JG524314 SR524314:TC524314 ACN524314:ACY524314 AMJ524314:AMU524314 AWF524314:AWQ524314 BGB524314:BGM524314 BPX524314:BQI524314 BZT524314:CAE524314 CJP524314:CKA524314 CTL524314:CTW524314 DDH524314:DDS524314 DND524314:DNO524314 DWZ524314:DXK524314 EGV524314:EHG524314 EQR524314:ERC524314 FAN524314:FAY524314 FKJ524314:FKU524314 FUF524314:FUQ524314 GEB524314:GEM524314 GNX524314:GOI524314 GXT524314:GYE524314 HHP524314:HIA524314 HRL524314:HRW524314 IBH524314:IBS524314 ILD524314:ILO524314 IUZ524314:IVK524314 JEV524314:JFG524314 JOR524314:JPC524314 JYN524314:JYY524314 KIJ524314:KIU524314 KSF524314:KSQ524314 LCB524314:LCM524314 LLX524314:LMI524314 LVT524314:LWE524314 MFP524314:MGA524314 MPL524314:MPW524314 MZH524314:MZS524314 NJD524314:NJO524314 NSZ524314:NTK524314 OCV524314:ODG524314 OMR524314:ONC524314 OWN524314:OWY524314 PGJ524314:PGU524314 PQF524314:PQQ524314 QAB524314:QAM524314 QJX524314:QKI524314 QTT524314:QUE524314 RDP524314:REA524314 RNL524314:RNW524314 RXH524314:RXS524314 SHD524314:SHO524314 SQZ524314:SRK524314 TAV524314:TBG524314 TKR524314:TLC524314 TUN524314:TUY524314 UEJ524314:UEU524314 UOF524314:UOQ524314 UYB524314:UYM524314 VHX524314:VII524314 VRT524314:VSE524314 WBP524314:WCA524314 WLL524314:WLW524314 WVH524314:WVS524314 D589850:K589850 IV589850:JG589850 SR589850:TC589850 ACN589850:ACY589850 AMJ589850:AMU589850 AWF589850:AWQ589850 BGB589850:BGM589850 BPX589850:BQI589850 BZT589850:CAE589850 CJP589850:CKA589850 CTL589850:CTW589850 DDH589850:DDS589850 DND589850:DNO589850 DWZ589850:DXK589850 EGV589850:EHG589850 EQR589850:ERC589850 FAN589850:FAY589850 FKJ589850:FKU589850 FUF589850:FUQ589850 GEB589850:GEM589850 GNX589850:GOI589850 GXT589850:GYE589850 HHP589850:HIA589850 HRL589850:HRW589850 IBH589850:IBS589850 ILD589850:ILO589850 IUZ589850:IVK589850 JEV589850:JFG589850 JOR589850:JPC589850 JYN589850:JYY589850 KIJ589850:KIU589850 KSF589850:KSQ589850 LCB589850:LCM589850 LLX589850:LMI589850 LVT589850:LWE589850 MFP589850:MGA589850 MPL589850:MPW589850 MZH589850:MZS589850 NJD589850:NJO589850 NSZ589850:NTK589850 OCV589850:ODG589850 OMR589850:ONC589850 OWN589850:OWY589850 PGJ589850:PGU589850 PQF589850:PQQ589850 QAB589850:QAM589850 QJX589850:QKI589850 QTT589850:QUE589850 RDP589850:REA589850 RNL589850:RNW589850 RXH589850:RXS589850 SHD589850:SHO589850 SQZ589850:SRK589850 TAV589850:TBG589850 TKR589850:TLC589850 TUN589850:TUY589850 UEJ589850:UEU589850 UOF589850:UOQ589850 UYB589850:UYM589850 VHX589850:VII589850 VRT589850:VSE589850 WBP589850:WCA589850 WLL589850:WLW589850 WVH589850:WVS589850 D655386:K655386 IV655386:JG655386 SR655386:TC655386 ACN655386:ACY655386 AMJ655386:AMU655386 AWF655386:AWQ655386 BGB655386:BGM655386 BPX655386:BQI655386 BZT655386:CAE655386 CJP655386:CKA655386 CTL655386:CTW655386 DDH655386:DDS655386 DND655386:DNO655386 DWZ655386:DXK655386 EGV655386:EHG655386 EQR655386:ERC655386 FAN655386:FAY655386 FKJ655386:FKU655386 FUF655386:FUQ655386 GEB655386:GEM655386 GNX655386:GOI655386 GXT655386:GYE655386 HHP655386:HIA655386 HRL655386:HRW655386 IBH655386:IBS655386 ILD655386:ILO655386 IUZ655386:IVK655386 JEV655386:JFG655386 JOR655386:JPC655386 JYN655386:JYY655386 KIJ655386:KIU655386 KSF655386:KSQ655386 LCB655386:LCM655386 LLX655386:LMI655386 LVT655386:LWE655386 MFP655386:MGA655386 MPL655386:MPW655386 MZH655386:MZS655386 NJD655386:NJO655386 NSZ655386:NTK655386 OCV655386:ODG655386 OMR655386:ONC655386 OWN655386:OWY655386 PGJ655386:PGU655386 PQF655386:PQQ655386 QAB655386:QAM655386 QJX655386:QKI655386 QTT655386:QUE655386 RDP655386:REA655386 RNL655386:RNW655386 RXH655386:RXS655386 SHD655386:SHO655386 SQZ655386:SRK655386 TAV655386:TBG655386 TKR655386:TLC655386 TUN655386:TUY655386 UEJ655386:UEU655386 UOF655386:UOQ655386 UYB655386:UYM655386 VHX655386:VII655386 VRT655386:VSE655386 WBP655386:WCA655386 WLL655386:WLW655386 WVH655386:WVS655386 D720922:K720922 IV720922:JG720922 SR720922:TC720922 ACN720922:ACY720922 AMJ720922:AMU720922 AWF720922:AWQ720922 BGB720922:BGM720922 BPX720922:BQI720922 BZT720922:CAE720922 CJP720922:CKA720922 CTL720922:CTW720922 DDH720922:DDS720922 DND720922:DNO720922 DWZ720922:DXK720922 EGV720922:EHG720922 EQR720922:ERC720922 FAN720922:FAY720922 FKJ720922:FKU720922 FUF720922:FUQ720922 GEB720922:GEM720922 GNX720922:GOI720922 GXT720922:GYE720922 HHP720922:HIA720922 HRL720922:HRW720922 IBH720922:IBS720922 ILD720922:ILO720922 IUZ720922:IVK720922 JEV720922:JFG720922 JOR720922:JPC720922 JYN720922:JYY720922 KIJ720922:KIU720922 KSF720922:KSQ720922 LCB720922:LCM720922 LLX720922:LMI720922 LVT720922:LWE720922 MFP720922:MGA720922 MPL720922:MPW720922 MZH720922:MZS720922 NJD720922:NJO720922 NSZ720922:NTK720922 OCV720922:ODG720922 OMR720922:ONC720922 OWN720922:OWY720922 PGJ720922:PGU720922 PQF720922:PQQ720922 QAB720922:QAM720922 QJX720922:QKI720922 QTT720922:QUE720922 RDP720922:REA720922 RNL720922:RNW720922 RXH720922:RXS720922 SHD720922:SHO720922 SQZ720922:SRK720922 TAV720922:TBG720922 TKR720922:TLC720922 TUN720922:TUY720922 UEJ720922:UEU720922 UOF720922:UOQ720922 UYB720922:UYM720922 VHX720922:VII720922 VRT720922:VSE720922 WBP720922:WCA720922 WLL720922:WLW720922 WVH720922:WVS720922 D786458:K786458 IV786458:JG786458 SR786458:TC786458 ACN786458:ACY786458 AMJ786458:AMU786458 AWF786458:AWQ786458 BGB786458:BGM786458 BPX786458:BQI786458 BZT786458:CAE786458 CJP786458:CKA786458 CTL786458:CTW786458 DDH786458:DDS786458 DND786458:DNO786458 DWZ786458:DXK786458 EGV786458:EHG786458 EQR786458:ERC786458 FAN786458:FAY786458 FKJ786458:FKU786458 FUF786458:FUQ786458 GEB786458:GEM786458 GNX786458:GOI786458 GXT786458:GYE786458 HHP786458:HIA786458 HRL786458:HRW786458 IBH786458:IBS786458 ILD786458:ILO786458 IUZ786458:IVK786458 JEV786458:JFG786458 JOR786458:JPC786458 JYN786458:JYY786458 KIJ786458:KIU786458 KSF786458:KSQ786458 LCB786458:LCM786458 LLX786458:LMI786458 LVT786458:LWE786458 MFP786458:MGA786458 MPL786458:MPW786458 MZH786458:MZS786458 NJD786458:NJO786458 NSZ786458:NTK786458 OCV786458:ODG786458 OMR786458:ONC786458 OWN786458:OWY786458 PGJ786458:PGU786458 PQF786458:PQQ786458 QAB786458:QAM786458 QJX786458:QKI786458 QTT786458:QUE786458 RDP786458:REA786458 RNL786458:RNW786458 RXH786458:RXS786458 SHD786458:SHO786458 SQZ786458:SRK786458 TAV786458:TBG786458 TKR786458:TLC786458 TUN786458:TUY786458 UEJ786458:UEU786458 UOF786458:UOQ786458 UYB786458:UYM786458 VHX786458:VII786458 VRT786458:VSE786458 WBP786458:WCA786458 WLL786458:WLW786458 WVH786458:WVS786458 D851994:K851994 IV851994:JG851994 SR851994:TC851994 ACN851994:ACY851994 AMJ851994:AMU851994 AWF851994:AWQ851994 BGB851994:BGM851994 BPX851994:BQI851994 BZT851994:CAE851994 CJP851994:CKA851994 CTL851994:CTW851994 DDH851994:DDS851994 DND851994:DNO851994 DWZ851994:DXK851994 EGV851994:EHG851994 EQR851994:ERC851994 FAN851994:FAY851994 FKJ851994:FKU851994 FUF851994:FUQ851994 GEB851994:GEM851994 GNX851994:GOI851994 GXT851994:GYE851994 HHP851994:HIA851994 HRL851994:HRW851994 IBH851994:IBS851994 ILD851994:ILO851994 IUZ851994:IVK851994 JEV851994:JFG851994 JOR851994:JPC851994 JYN851994:JYY851994 KIJ851994:KIU851994 KSF851994:KSQ851994 LCB851994:LCM851994 LLX851994:LMI851994 LVT851994:LWE851994 MFP851994:MGA851994 MPL851994:MPW851994 MZH851994:MZS851994 NJD851994:NJO851994 NSZ851994:NTK851994 OCV851994:ODG851994 OMR851994:ONC851994 OWN851994:OWY851994 PGJ851994:PGU851994 PQF851994:PQQ851994 QAB851994:QAM851994 QJX851994:QKI851994 QTT851994:QUE851994 RDP851994:REA851994 RNL851994:RNW851994 RXH851994:RXS851994 SHD851994:SHO851994 SQZ851994:SRK851994 TAV851994:TBG851994 TKR851994:TLC851994 TUN851994:TUY851994 UEJ851994:UEU851994 UOF851994:UOQ851994 UYB851994:UYM851994 VHX851994:VII851994 VRT851994:VSE851994 WBP851994:WCA851994 WLL851994:WLW851994 WVH851994:WVS851994 D917530:K917530 IV917530:JG917530 SR917530:TC917530 ACN917530:ACY917530 AMJ917530:AMU917530 AWF917530:AWQ917530 BGB917530:BGM917530 BPX917530:BQI917530 BZT917530:CAE917530 CJP917530:CKA917530 CTL917530:CTW917530 DDH917530:DDS917530 DND917530:DNO917530 DWZ917530:DXK917530 EGV917530:EHG917530 EQR917530:ERC917530 FAN917530:FAY917530 FKJ917530:FKU917530 FUF917530:FUQ917530 GEB917530:GEM917530 GNX917530:GOI917530 GXT917530:GYE917530 HHP917530:HIA917530 HRL917530:HRW917530 IBH917530:IBS917530 ILD917530:ILO917530 IUZ917530:IVK917530 JEV917530:JFG917530 JOR917530:JPC917530 JYN917530:JYY917530 KIJ917530:KIU917530 KSF917530:KSQ917530 LCB917530:LCM917530 LLX917530:LMI917530 LVT917530:LWE917530 MFP917530:MGA917530 MPL917530:MPW917530 MZH917530:MZS917530 NJD917530:NJO917530 NSZ917530:NTK917530 OCV917530:ODG917530 OMR917530:ONC917530 OWN917530:OWY917530 PGJ917530:PGU917530 PQF917530:PQQ917530 QAB917530:QAM917530 QJX917530:QKI917530 QTT917530:QUE917530 RDP917530:REA917530 RNL917530:RNW917530 RXH917530:RXS917530 SHD917530:SHO917530 SQZ917530:SRK917530 TAV917530:TBG917530 TKR917530:TLC917530 TUN917530:TUY917530 UEJ917530:UEU917530 UOF917530:UOQ917530 UYB917530:UYM917530 VHX917530:VII917530 VRT917530:VSE917530 WBP917530:WCA917530 WLL917530:WLW917530 WVH917530:WVS917530 D983066:K983066 IV983066:JG983066 SR983066:TC983066 ACN983066:ACY983066 AMJ983066:AMU983066 AWF983066:AWQ983066 BGB983066:BGM983066 BPX983066:BQI983066 BZT983066:CAE983066 CJP983066:CKA983066 CTL983066:CTW983066 DDH983066:DDS983066 DND983066:DNO983066 DWZ983066:DXK983066 EGV983066:EHG983066 EQR983066:ERC983066 FAN983066:FAY983066 FKJ983066:FKU983066 FUF983066:FUQ983066 GEB983066:GEM983066 GNX983066:GOI983066 GXT983066:GYE983066 HHP983066:HIA983066 HRL983066:HRW983066 IBH983066:IBS983066 ILD983066:ILO983066 IUZ983066:IVK983066 JEV983066:JFG983066 JOR983066:JPC983066 JYN983066:JYY983066 KIJ983066:KIU983066 KSF983066:KSQ983066 LCB983066:LCM983066 LLX983066:LMI983066 LVT983066:LWE983066 MFP983066:MGA983066 MPL983066:MPW983066 MZH983066:MZS983066 NJD983066:NJO983066 NSZ983066:NTK983066 OCV983066:ODG983066 OMR983066:ONC983066 OWN983066:OWY983066 PGJ983066:PGU983066 PQF983066:PQQ983066 QAB983066:QAM983066 QJX983066:QKI983066 QTT983066:QUE983066 RDP983066:REA983066 RNL983066:RNW983066 RXH983066:RXS983066 SHD983066:SHO983066 SQZ983066:SRK983066 TAV983066:TBG983066 TKR983066:TLC983066 TUN983066:TUY983066 UEJ983066:UEU983066 UOF983066:UOQ983066 UYB983066:UYM983066 VHX983066:VII983066 VRT983066:VSE983066 WBP983066:WCA983066 WLL983066:WLW983066 WVH983066:WVS983066 D20:K20 IV20:JG20 SR20:TC20 ACN20:ACY20 AMJ20:AMU20 AWF20:AWQ20 BGB20:BGM20 BPX20:BQI20 BZT20:CAE20 CJP20:CKA20 CTL20:CTW20 DDH20:DDS20 DND20:DNO20 DWZ20:DXK20 EGV20:EHG20 EQR20:ERC20 FAN20:FAY20 FKJ20:FKU20 FUF20:FUQ20 GEB20:GEM20 GNX20:GOI20 GXT20:GYE20 HHP20:HIA20 HRL20:HRW20 IBH20:IBS20 ILD20:ILO20 IUZ20:IVK20 JEV20:JFG20 JOR20:JPC20 JYN20:JYY20 KIJ20:KIU20 KSF20:KSQ20 LCB20:LCM20 LLX20:LMI20 LVT20:LWE20 MFP20:MGA20 MPL20:MPW20 MZH20:MZS20 NJD20:NJO20 NSZ20:NTK20 OCV20:ODG20 OMR20:ONC20 OWN20:OWY20 PGJ20:PGU20 PQF20:PQQ20 QAB20:QAM20 QJX20:QKI20 QTT20:QUE20 RDP20:REA20 RNL20:RNW20 RXH20:RXS20 SHD20:SHO20 SQZ20:SRK20 TAV20:TBG20 TKR20:TLC20 TUN20:TUY20 UEJ20:UEU20 UOF20:UOQ20 UYB20:UYM20 VHX20:VII20 VRT20:VSE20 WBP20:WCA20 WLL20:WLW20 WVH20:WVS20 D65558:K65558 IV65558:JG65558 SR65558:TC65558 ACN65558:ACY65558 AMJ65558:AMU65558 AWF65558:AWQ65558 BGB65558:BGM65558 BPX65558:BQI65558 BZT65558:CAE65558 CJP65558:CKA65558 CTL65558:CTW65558 DDH65558:DDS65558 DND65558:DNO65558 DWZ65558:DXK65558 EGV65558:EHG65558 EQR65558:ERC65558 FAN65558:FAY65558 FKJ65558:FKU65558 FUF65558:FUQ65558 GEB65558:GEM65558 GNX65558:GOI65558 GXT65558:GYE65558 HHP65558:HIA65558 HRL65558:HRW65558 IBH65558:IBS65558 ILD65558:ILO65558 IUZ65558:IVK65558 JEV65558:JFG65558 JOR65558:JPC65558 JYN65558:JYY65558 KIJ65558:KIU65558 KSF65558:KSQ65558 LCB65558:LCM65558 LLX65558:LMI65558 LVT65558:LWE65558 MFP65558:MGA65558 MPL65558:MPW65558 MZH65558:MZS65558 NJD65558:NJO65558 NSZ65558:NTK65558 OCV65558:ODG65558 OMR65558:ONC65558 OWN65558:OWY65558 PGJ65558:PGU65558 PQF65558:PQQ65558 QAB65558:QAM65558 QJX65558:QKI65558 QTT65558:QUE65558 RDP65558:REA65558 RNL65558:RNW65558 RXH65558:RXS65558 SHD65558:SHO65558 SQZ65558:SRK65558 TAV65558:TBG65558 TKR65558:TLC65558 TUN65558:TUY65558 UEJ65558:UEU65558 UOF65558:UOQ65558 UYB65558:UYM65558 VHX65558:VII65558 VRT65558:VSE65558 WBP65558:WCA65558 WLL65558:WLW65558 WVH65558:WVS65558 D131094:K131094 IV131094:JG131094 SR131094:TC131094 ACN131094:ACY131094 AMJ131094:AMU131094 AWF131094:AWQ131094 BGB131094:BGM131094 BPX131094:BQI131094 BZT131094:CAE131094 CJP131094:CKA131094 CTL131094:CTW131094 DDH131094:DDS131094 DND131094:DNO131094 DWZ131094:DXK131094 EGV131094:EHG131094 EQR131094:ERC131094 FAN131094:FAY131094 FKJ131094:FKU131094 FUF131094:FUQ131094 GEB131094:GEM131094 GNX131094:GOI131094 GXT131094:GYE131094 HHP131094:HIA131094 HRL131094:HRW131094 IBH131094:IBS131094 ILD131094:ILO131094 IUZ131094:IVK131094 JEV131094:JFG131094 JOR131094:JPC131094 JYN131094:JYY131094 KIJ131094:KIU131094 KSF131094:KSQ131094 LCB131094:LCM131094 LLX131094:LMI131094 LVT131094:LWE131094 MFP131094:MGA131094 MPL131094:MPW131094 MZH131094:MZS131094 NJD131094:NJO131094 NSZ131094:NTK131094 OCV131094:ODG131094 OMR131094:ONC131094 OWN131094:OWY131094 PGJ131094:PGU131094 PQF131094:PQQ131094 QAB131094:QAM131094 QJX131094:QKI131094 QTT131094:QUE131094 RDP131094:REA131094 RNL131094:RNW131094 RXH131094:RXS131094 SHD131094:SHO131094 SQZ131094:SRK131094 TAV131094:TBG131094 TKR131094:TLC131094 TUN131094:TUY131094 UEJ131094:UEU131094 UOF131094:UOQ131094 UYB131094:UYM131094 VHX131094:VII131094 VRT131094:VSE131094 WBP131094:WCA131094 WLL131094:WLW131094 WVH131094:WVS131094 D196630:K196630 IV196630:JG196630 SR196630:TC196630 ACN196630:ACY196630 AMJ196630:AMU196630 AWF196630:AWQ196630 BGB196630:BGM196630 BPX196630:BQI196630 BZT196630:CAE196630 CJP196630:CKA196630 CTL196630:CTW196630 DDH196630:DDS196630 DND196630:DNO196630 DWZ196630:DXK196630 EGV196630:EHG196630 EQR196630:ERC196630 FAN196630:FAY196630 FKJ196630:FKU196630 FUF196630:FUQ196630 GEB196630:GEM196630 GNX196630:GOI196630 GXT196630:GYE196630 HHP196630:HIA196630 HRL196630:HRW196630 IBH196630:IBS196630 ILD196630:ILO196630 IUZ196630:IVK196630 JEV196630:JFG196630 JOR196630:JPC196630 JYN196630:JYY196630 KIJ196630:KIU196630 KSF196630:KSQ196630 LCB196630:LCM196630 LLX196630:LMI196630 LVT196630:LWE196630 MFP196630:MGA196630 MPL196630:MPW196630 MZH196630:MZS196630 NJD196630:NJO196630 NSZ196630:NTK196630 OCV196630:ODG196630 OMR196630:ONC196630 OWN196630:OWY196630 PGJ196630:PGU196630 PQF196630:PQQ196630 QAB196630:QAM196630 QJX196630:QKI196630 QTT196630:QUE196630 RDP196630:REA196630 RNL196630:RNW196630 RXH196630:RXS196630 SHD196630:SHO196630 SQZ196630:SRK196630 TAV196630:TBG196630 TKR196630:TLC196630 TUN196630:TUY196630 UEJ196630:UEU196630 UOF196630:UOQ196630 UYB196630:UYM196630 VHX196630:VII196630 VRT196630:VSE196630 WBP196630:WCA196630 WLL196630:WLW196630 WVH196630:WVS196630 D262166:K262166 IV262166:JG262166 SR262166:TC262166 ACN262166:ACY262166 AMJ262166:AMU262166 AWF262166:AWQ262166 BGB262166:BGM262166 BPX262166:BQI262166 BZT262166:CAE262166 CJP262166:CKA262166 CTL262166:CTW262166 DDH262166:DDS262166 DND262166:DNO262166 DWZ262166:DXK262166 EGV262166:EHG262166 EQR262166:ERC262166 FAN262166:FAY262166 FKJ262166:FKU262166 FUF262166:FUQ262166 GEB262166:GEM262166 GNX262166:GOI262166 GXT262166:GYE262166 HHP262166:HIA262166 HRL262166:HRW262166 IBH262166:IBS262166 ILD262166:ILO262166 IUZ262166:IVK262166 JEV262166:JFG262166 JOR262166:JPC262166 JYN262166:JYY262166 KIJ262166:KIU262166 KSF262166:KSQ262166 LCB262166:LCM262166 LLX262166:LMI262166 LVT262166:LWE262166 MFP262166:MGA262166 MPL262166:MPW262166 MZH262166:MZS262166 NJD262166:NJO262166 NSZ262166:NTK262166 OCV262166:ODG262166 OMR262166:ONC262166 OWN262166:OWY262166 PGJ262166:PGU262166 PQF262166:PQQ262166 QAB262166:QAM262166 QJX262166:QKI262166 QTT262166:QUE262166 RDP262166:REA262166 RNL262166:RNW262166 RXH262166:RXS262166 SHD262166:SHO262166 SQZ262166:SRK262166 TAV262166:TBG262166 TKR262166:TLC262166 TUN262166:TUY262166 UEJ262166:UEU262166 UOF262166:UOQ262166 UYB262166:UYM262166 VHX262166:VII262166 VRT262166:VSE262166 WBP262166:WCA262166 WLL262166:WLW262166 WVH262166:WVS262166 D327702:K327702 IV327702:JG327702 SR327702:TC327702 ACN327702:ACY327702 AMJ327702:AMU327702 AWF327702:AWQ327702 BGB327702:BGM327702 BPX327702:BQI327702 BZT327702:CAE327702 CJP327702:CKA327702 CTL327702:CTW327702 DDH327702:DDS327702 DND327702:DNO327702 DWZ327702:DXK327702 EGV327702:EHG327702 EQR327702:ERC327702 FAN327702:FAY327702 FKJ327702:FKU327702 FUF327702:FUQ327702 GEB327702:GEM327702 GNX327702:GOI327702 GXT327702:GYE327702 HHP327702:HIA327702 HRL327702:HRW327702 IBH327702:IBS327702 ILD327702:ILO327702 IUZ327702:IVK327702 JEV327702:JFG327702 JOR327702:JPC327702 JYN327702:JYY327702 KIJ327702:KIU327702 KSF327702:KSQ327702 LCB327702:LCM327702 LLX327702:LMI327702 LVT327702:LWE327702 MFP327702:MGA327702 MPL327702:MPW327702 MZH327702:MZS327702 NJD327702:NJO327702 NSZ327702:NTK327702 OCV327702:ODG327702 OMR327702:ONC327702 OWN327702:OWY327702 PGJ327702:PGU327702 PQF327702:PQQ327702 QAB327702:QAM327702 QJX327702:QKI327702 QTT327702:QUE327702 RDP327702:REA327702 RNL327702:RNW327702 RXH327702:RXS327702 SHD327702:SHO327702 SQZ327702:SRK327702 TAV327702:TBG327702 TKR327702:TLC327702 TUN327702:TUY327702 UEJ327702:UEU327702 UOF327702:UOQ327702 UYB327702:UYM327702 VHX327702:VII327702 VRT327702:VSE327702 WBP327702:WCA327702 WLL327702:WLW327702 WVH327702:WVS327702 D393238:K393238 IV393238:JG393238 SR393238:TC393238 ACN393238:ACY393238 AMJ393238:AMU393238 AWF393238:AWQ393238 BGB393238:BGM393238 BPX393238:BQI393238 BZT393238:CAE393238 CJP393238:CKA393238 CTL393238:CTW393238 DDH393238:DDS393238 DND393238:DNO393238 DWZ393238:DXK393238 EGV393238:EHG393238 EQR393238:ERC393238 FAN393238:FAY393238 FKJ393238:FKU393238 FUF393238:FUQ393238 GEB393238:GEM393238 GNX393238:GOI393238 GXT393238:GYE393238 HHP393238:HIA393238 HRL393238:HRW393238 IBH393238:IBS393238 ILD393238:ILO393238 IUZ393238:IVK393238 JEV393238:JFG393238 JOR393238:JPC393238 JYN393238:JYY393238 KIJ393238:KIU393238 KSF393238:KSQ393238 LCB393238:LCM393238 LLX393238:LMI393238 LVT393238:LWE393238 MFP393238:MGA393238 MPL393238:MPW393238 MZH393238:MZS393238 NJD393238:NJO393238 NSZ393238:NTK393238 OCV393238:ODG393238 OMR393238:ONC393238 OWN393238:OWY393238 PGJ393238:PGU393238 PQF393238:PQQ393238 QAB393238:QAM393238 QJX393238:QKI393238 QTT393238:QUE393238 RDP393238:REA393238 RNL393238:RNW393238 RXH393238:RXS393238 SHD393238:SHO393238 SQZ393238:SRK393238 TAV393238:TBG393238 TKR393238:TLC393238 TUN393238:TUY393238 UEJ393238:UEU393238 UOF393238:UOQ393238 UYB393238:UYM393238 VHX393238:VII393238 VRT393238:VSE393238 WBP393238:WCA393238 WLL393238:WLW393238 WVH393238:WVS393238 D458774:K458774 IV458774:JG458774 SR458774:TC458774 ACN458774:ACY458774 AMJ458774:AMU458774 AWF458774:AWQ458774 BGB458774:BGM458774 BPX458774:BQI458774 BZT458774:CAE458774 CJP458774:CKA458774 CTL458774:CTW458774 DDH458774:DDS458774 DND458774:DNO458774 DWZ458774:DXK458774 EGV458774:EHG458774 EQR458774:ERC458774 FAN458774:FAY458774 FKJ458774:FKU458774 FUF458774:FUQ458774 GEB458774:GEM458774 GNX458774:GOI458774 GXT458774:GYE458774 HHP458774:HIA458774 HRL458774:HRW458774 IBH458774:IBS458774 ILD458774:ILO458774 IUZ458774:IVK458774 JEV458774:JFG458774 JOR458774:JPC458774 JYN458774:JYY458774 KIJ458774:KIU458774 KSF458774:KSQ458774 LCB458774:LCM458774 LLX458774:LMI458774 LVT458774:LWE458774 MFP458774:MGA458774 MPL458774:MPW458774 MZH458774:MZS458774 NJD458774:NJO458774 NSZ458774:NTK458774 OCV458774:ODG458774 OMR458774:ONC458774 OWN458774:OWY458774 PGJ458774:PGU458774 PQF458774:PQQ458774 QAB458774:QAM458774 QJX458774:QKI458774 QTT458774:QUE458774 RDP458774:REA458774 RNL458774:RNW458774 RXH458774:RXS458774 SHD458774:SHO458774 SQZ458774:SRK458774 TAV458774:TBG458774 TKR458774:TLC458774 TUN458774:TUY458774 UEJ458774:UEU458774 UOF458774:UOQ458774 UYB458774:UYM458774 VHX458774:VII458774 VRT458774:VSE458774 WBP458774:WCA458774 WLL458774:WLW458774 WVH458774:WVS458774 D524310:K524310 IV524310:JG524310 SR524310:TC524310 ACN524310:ACY524310 AMJ524310:AMU524310 AWF524310:AWQ524310 BGB524310:BGM524310 BPX524310:BQI524310 BZT524310:CAE524310 CJP524310:CKA524310 CTL524310:CTW524310 DDH524310:DDS524310 DND524310:DNO524310 DWZ524310:DXK524310 EGV524310:EHG524310 EQR524310:ERC524310 FAN524310:FAY524310 FKJ524310:FKU524310 FUF524310:FUQ524310 GEB524310:GEM524310 GNX524310:GOI524310 GXT524310:GYE524310 HHP524310:HIA524310 HRL524310:HRW524310 IBH524310:IBS524310 ILD524310:ILO524310 IUZ524310:IVK524310 JEV524310:JFG524310 JOR524310:JPC524310 JYN524310:JYY524310 KIJ524310:KIU524310 KSF524310:KSQ524310 LCB524310:LCM524310 LLX524310:LMI524310 LVT524310:LWE524310 MFP524310:MGA524310 MPL524310:MPW524310 MZH524310:MZS524310 NJD524310:NJO524310 NSZ524310:NTK524310 OCV524310:ODG524310 OMR524310:ONC524310 OWN524310:OWY524310 PGJ524310:PGU524310 PQF524310:PQQ524310 QAB524310:QAM524310 QJX524310:QKI524310 QTT524310:QUE524310 RDP524310:REA524310 RNL524310:RNW524310 RXH524310:RXS524310 SHD524310:SHO524310 SQZ524310:SRK524310 TAV524310:TBG524310 TKR524310:TLC524310 TUN524310:TUY524310 UEJ524310:UEU524310 UOF524310:UOQ524310 UYB524310:UYM524310 VHX524310:VII524310 VRT524310:VSE524310 WBP524310:WCA524310 WLL524310:WLW524310 WVH524310:WVS524310 D589846:K589846 IV589846:JG589846 SR589846:TC589846 ACN589846:ACY589846 AMJ589846:AMU589846 AWF589846:AWQ589846 BGB589846:BGM589846 BPX589846:BQI589846 BZT589846:CAE589846 CJP589846:CKA589846 CTL589846:CTW589846 DDH589846:DDS589846 DND589846:DNO589846 DWZ589846:DXK589846 EGV589846:EHG589846 EQR589846:ERC589846 FAN589846:FAY589846 FKJ589846:FKU589846 FUF589846:FUQ589846 GEB589846:GEM589846 GNX589846:GOI589846 GXT589846:GYE589846 HHP589846:HIA589846 HRL589846:HRW589846 IBH589846:IBS589846 ILD589846:ILO589846 IUZ589846:IVK589846 JEV589846:JFG589846 JOR589846:JPC589846 JYN589846:JYY589846 KIJ589846:KIU589846 KSF589846:KSQ589846 LCB589846:LCM589846 LLX589846:LMI589846 LVT589846:LWE589846 MFP589846:MGA589846 MPL589846:MPW589846 MZH589846:MZS589846 NJD589846:NJO589846 NSZ589846:NTK589846 OCV589846:ODG589846 OMR589846:ONC589846 OWN589846:OWY589846 PGJ589846:PGU589846 PQF589846:PQQ589846 QAB589846:QAM589846 QJX589846:QKI589846 QTT589846:QUE589846 RDP589846:REA589846 RNL589846:RNW589846 RXH589846:RXS589846 SHD589846:SHO589846 SQZ589846:SRK589846 TAV589846:TBG589846 TKR589846:TLC589846 TUN589846:TUY589846 UEJ589846:UEU589846 UOF589846:UOQ589846 UYB589846:UYM589846 VHX589846:VII589846 VRT589846:VSE589846 WBP589846:WCA589846 WLL589846:WLW589846 WVH589846:WVS589846 D655382:K655382 IV655382:JG655382 SR655382:TC655382 ACN655382:ACY655382 AMJ655382:AMU655382 AWF655382:AWQ655382 BGB655382:BGM655382 BPX655382:BQI655382 BZT655382:CAE655382 CJP655382:CKA655382 CTL655382:CTW655382 DDH655382:DDS655382 DND655382:DNO655382 DWZ655382:DXK655382 EGV655382:EHG655382 EQR655382:ERC655382 FAN655382:FAY655382 FKJ655382:FKU655382 FUF655382:FUQ655382 GEB655382:GEM655382 GNX655382:GOI655382 GXT655382:GYE655382 HHP655382:HIA655382 HRL655382:HRW655382 IBH655382:IBS655382 ILD655382:ILO655382 IUZ655382:IVK655382 JEV655382:JFG655382 JOR655382:JPC655382 JYN655382:JYY655382 KIJ655382:KIU655382 KSF655382:KSQ655382 LCB655382:LCM655382 LLX655382:LMI655382 LVT655382:LWE655382 MFP655382:MGA655382 MPL655382:MPW655382 MZH655382:MZS655382 NJD655382:NJO655382 NSZ655382:NTK655382 OCV655382:ODG655382 OMR655382:ONC655382 OWN655382:OWY655382 PGJ655382:PGU655382 PQF655382:PQQ655382 QAB655382:QAM655382 QJX655382:QKI655382 QTT655382:QUE655382 RDP655382:REA655382 RNL655382:RNW655382 RXH655382:RXS655382 SHD655382:SHO655382 SQZ655382:SRK655382 TAV655382:TBG655382 TKR655382:TLC655382 TUN655382:TUY655382 UEJ655382:UEU655382 UOF655382:UOQ655382 UYB655382:UYM655382 VHX655382:VII655382 VRT655382:VSE655382 WBP655382:WCA655382 WLL655382:WLW655382 WVH655382:WVS655382 D720918:K720918 IV720918:JG720918 SR720918:TC720918 ACN720918:ACY720918 AMJ720918:AMU720918 AWF720918:AWQ720918 BGB720918:BGM720918 BPX720918:BQI720918 BZT720918:CAE720918 CJP720918:CKA720918 CTL720918:CTW720918 DDH720918:DDS720918 DND720918:DNO720918 DWZ720918:DXK720918 EGV720918:EHG720918 EQR720918:ERC720918 FAN720918:FAY720918 FKJ720918:FKU720918 FUF720918:FUQ720918 GEB720918:GEM720918 GNX720918:GOI720918 GXT720918:GYE720918 HHP720918:HIA720918 HRL720918:HRW720918 IBH720918:IBS720918 ILD720918:ILO720918 IUZ720918:IVK720918 JEV720918:JFG720918 JOR720918:JPC720918 JYN720918:JYY720918 KIJ720918:KIU720918 KSF720918:KSQ720918 LCB720918:LCM720918 LLX720918:LMI720918 LVT720918:LWE720918 MFP720918:MGA720918 MPL720918:MPW720918 MZH720918:MZS720918 NJD720918:NJO720918 NSZ720918:NTK720918 OCV720918:ODG720918 OMR720918:ONC720918 OWN720918:OWY720918 PGJ720918:PGU720918 PQF720918:PQQ720918 QAB720918:QAM720918 QJX720918:QKI720918 QTT720918:QUE720918 RDP720918:REA720918 RNL720918:RNW720918 RXH720918:RXS720918 SHD720918:SHO720918 SQZ720918:SRK720918 TAV720918:TBG720918 TKR720918:TLC720918 TUN720918:TUY720918 UEJ720918:UEU720918 UOF720918:UOQ720918 UYB720918:UYM720918 VHX720918:VII720918 VRT720918:VSE720918 WBP720918:WCA720918 WLL720918:WLW720918 WVH720918:WVS720918 D786454:K786454 IV786454:JG786454 SR786454:TC786454 ACN786454:ACY786454 AMJ786454:AMU786454 AWF786454:AWQ786454 BGB786454:BGM786454 BPX786454:BQI786454 BZT786454:CAE786454 CJP786454:CKA786454 CTL786454:CTW786454 DDH786454:DDS786454 DND786454:DNO786454 DWZ786454:DXK786454 EGV786454:EHG786454 EQR786454:ERC786454 FAN786454:FAY786454 FKJ786454:FKU786454 FUF786454:FUQ786454 GEB786454:GEM786454 GNX786454:GOI786454 GXT786454:GYE786454 HHP786454:HIA786454 HRL786454:HRW786454 IBH786454:IBS786454 ILD786454:ILO786454 IUZ786454:IVK786454 JEV786454:JFG786454 JOR786454:JPC786454 JYN786454:JYY786454 KIJ786454:KIU786454 KSF786454:KSQ786454 LCB786454:LCM786454 LLX786454:LMI786454 LVT786454:LWE786454 MFP786454:MGA786454 MPL786454:MPW786454 MZH786454:MZS786454 NJD786454:NJO786454 NSZ786454:NTK786454 OCV786454:ODG786454 OMR786454:ONC786454 OWN786454:OWY786454 PGJ786454:PGU786454 PQF786454:PQQ786454 QAB786454:QAM786454 QJX786454:QKI786454 QTT786454:QUE786454 RDP786454:REA786454 RNL786454:RNW786454 RXH786454:RXS786454 SHD786454:SHO786454 SQZ786454:SRK786454 TAV786454:TBG786454 TKR786454:TLC786454 TUN786454:TUY786454 UEJ786454:UEU786454 UOF786454:UOQ786454 UYB786454:UYM786454 VHX786454:VII786454 VRT786454:VSE786454 WBP786454:WCA786454 WLL786454:WLW786454 WVH786454:WVS786454 D851990:K851990 IV851990:JG851990 SR851990:TC851990 ACN851990:ACY851990 AMJ851990:AMU851990 AWF851990:AWQ851990 BGB851990:BGM851990 BPX851990:BQI851990 BZT851990:CAE851990 CJP851990:CKA851990 CTL851990:CTW851990 DDH851990:DDS851990 DND851990:DNO851990 DWZ851990:DXK851990 EGV851990:EHG851990 EQR851990:ERC851990 FAN851990:FAY851990 FKJ851990:FKU851990 FUF851990:FUQ851990 GEB851990:GEM851990 GNX851990:GOI851990 GXT851990:GYE851990 HHP851990:HIA851990 HRL851990:HRW851990 IBH851990:IBS851990 ILD851990:ILO851990 IUZ851990:IVK851990 JEV851990:JFG851990 JOR851990:JPC851990 JYN851990:JYY851990 KIJ851990:KIU851990 KSF851990:KSQ851990 LCB851990:LCM851990 LLX851990:LMI851990 LVT851990:LWE851990 MFP851990:MGA851990 MPL851990:MPW851990 MZH851990:MZS851990 NJD851990:NJO851990 NSZ851990:NTK851990 OCV851990:ODG851990 OMR851990:ONC851990 OWN851990:OWY851990 PGJ851990:PGU851990 PQF851990:PQQ851990 QAB851990:QAM851990 QJX851990:QKI851990 QTT851990:QUE851990 RDP851990:REA851990 RNL851990:RNW851990 RXH851990:RXS851990 SHD851990:SHO851990 SQZ851990:SRK851990 TAV851990:TBG851990 TKR851990:TLC851990 TUN851990:TUY851990 UEJ851990:UEU851990 UOF851990:UOQ851990 UYB851990:UYM851990 VHX851990:VII851990 VRT851990:VSE851990 WBP851990:WCA851990 WLL851990:WLW851990 WVH851990:WVS851990 D917526:K917526 IV917526:JG917526 SR917526:TC917526 ACN917526:ACY917526 AMJ917526:AMU917526 AWF917526:AWQ917526 BGB917526:BGM917526 BPX917526:BQI917526 BZT917526:CAE917526 CJP917526:CKA917526 CTL917526:CTW917526 DDH917526:DDS917526 DND917526:DNO917526 DWZ917526:DXK917526 EGV917526:EHG917526 EQR917526:ERC917526 FAN917526:FAY917526 FKJ917526:FKU917526 FUF917526:FUQ917526 GEB917526:GEM917526 GNX917526:GOI917526 GXT917526:GYE917526 HHP917526:HIA917526 HRL917526:HRW917526 IBH917526:IBS917526 ILD917526:ILO917526 IUZ917526:IVK917526 JEV917526:JFG917526 JOR917526:JPC917526 JYN917526:JYY917526 KIJ917526:KIU917526 KSF917526:KSQ917526 LCB917526:LCM917526 LLX917526:LMI917526 LVT917526:LWE917526 MFP917526:MGA917526 MPL917526:MPW917526 MZH917526:MZS917526 NJD917526:NJO917526 NSZ917526:NTK917526 OCV917526:ODG917526 OMR917526:ONC917526 OWN917526:OWY917526 PGJ917526:PGU917526 PQF917526:PQQ917526 QAB917526:QAM917526 QJX917526:QKI917526 QTT917526:QUE917526 RDP917526:REA917526 RNL917526:RNW917526 RXH917526:RXS917526 SHD917526:SHO917526 SQZ917526:SRK917526 TAV917526:TBG917526 TKR917526:TLC917526 TUN917526:TUY917526 UEJ917526:UEU917526 UOF917526:UOQ917526 UYB917526:UYM917526 VHX917526:VII917526 VRT917526:VSE917526 WBP917526:WCA917526 WLL917526:WLW917526 WVH917526:WVS917526 D983062:K983062 IV983062:JG983062 SR983062:TC983062 ACN983062:ACY983062 AMJ983062:AMU983062 AWF983062:AWQ983062 BGB983062:BGM983062 BPX983062:BQI983062 BZT983062:CAE983062 CJP983062:CKA983062 CTL983062:CTW983062 DDH983062:DDS983062 DND983062:DNO983062 DWZ983062:DXK983062 EGV983062:EHG983062 EQR983062:ERC983062 FAN983062:FAY983062 FKJ983062:FKU983062 FUF983062:FUQ983062 GEB983062:GEM983062 GNX983062:GOI983062 GXT983062:GYE983062 HHP983062:HIA983062 HRL983062:HRW983062 IBH983062:IBS983062 ILD983062:ILO983062 IUZ983062:IVK983062 JEV983062:JFG983062 JOR983062:JPC983062 JYN983062:JYY983062 KIJ983062:KIU983062 KSF983062:KSQ983062 LCB983062:LCM983062 LLX983062:LMI983062 LVT983062:LWE983062 MFP983062:MGA983062 MPL983062:MPW983062 MZH983062:MZS983062 NJD983062:NJO983062 NSZ983062:NTK983062 OCV983062:ODG983062 OMR983062:ONC983062 OWN983062:OWY983062 PGJ983062:PGU983062 PQF983062:PQQ983062 QAB983062:QAM983062 QJX983062:QKI983062 QTT983062:QUE983062 RDP983062:REA983062 RNL983062:RNW983062 RXH983062:RXS983062 SHD983062:SHO983062 SQZ983062:SRK983062 TAV983062:TBG983062 TKR983062:TLC983062 TUN983062:TUY983062 UEJ983062:UEU983062 UOF983062:UOQ983062 UYB983062:UYM983062 VHX983062:VII983062 VRT983062:VSE983062 WBP983062:WCA983062 WLL983062:WLW983062 WVH983062:WVS983062 D16:K16 IV16:JG16 SR16:TC16 ACN16:ACY16 AMJ16:AMU16 AWF16:AWQ16 BGB16:BGM16 BPX16:BQI16 BZT16:CAE16 CJP16:CKA16 CTL16:CTW16 DDH16:DDS16 DND16:DNO16 DWZ16:DXK16 EGV16:EHG16 EQR16:ERC16 FAN16:FAY16 FKJ16:FKU16 FUF16:FUQ16 GEB16:GEM16 GNX16:GOI16 GXT16:GYE16 HHP16:HIA16 HRL16:HRW16 IBH16:IBS16 ILD16:ILO16 IUZ16:IVK16 JEV16:JFG16 JOR16:JPC16 JYN16:JYY16 KIJ16:KIU16 KSF16:KSQ16 LCB16:LCM16 LLX16:LMI16 LVT16:LWE16 MFP16:MGA16 MPL16:MPW16 MZH16:MZS16 NJD16:NJO16 NSZ16:NTK16 OCV16:ODG16 OMR16:ONC16 OWN16:OWY16 PGJ16:PGU16 PQF16:PQQ16 QAB16:QAM16 QJX16:QKI16 QTT16:QUE16 RDP16:REA16 RNL16:RNW16 RXH16:RXS16 SHD16:SHO16 SQZ16:SRK16 TAV16:TBG16 TKR16:TLC16 TUN16:TUY16 UEJ16:UEU16 UOF16:UOQ16 UYB16:UYM16 VHX16:VII16 VRT16:VSE16 WBP16:WCA16 WLL16:WLW16 WVH16:WVS16 D65554:K65554 IV65554:JG65554 SR65554:TC65554 ACN65554:ACY65554 AMJ65554:AMU65554 AWF65554:AWQ65554 BGB65554:BGM65554 BPX65554:BQI65554 BZT65554:CAE65554 CJP65554:CKA65554 CTL65554:CTW65554 DDH65554:DDS65554 DND65554:DNO65554 DWZ65554:DXK65554 EGV65554:EHG65554 EQR65554:ERC65554 FAN65554:FAY65554 FKJ65554:FKU65554 FUF65554:FUQ65554 GEB65554:GEM65554 GNX65554:GOI65554 GXT65554:GYE65554 HHP65554:HIA65554 HRL65554:HRW65554 IBH65554:IBS65554 ILD65554:ILO65554 IUZ65554:IVK65554 JEV65554:JFG65554 JOR65554:JPC65554 JYN65554:JYY65554 KIJ65554:KIU65554 KSF65554:KSQ65554 LCB65554:LCM65554 LLX65554:LMI65554 LVT65554:LWE65554 MFP65554:MGA65554 MPL65554:MPW65554 MZH65554:MZS65554 NJD65554:NJO65554 NSZ65554:NTK65554 OCV65554:ODG65554 OMR65554:ONC65554 OWN65554:OWY65554 PGJ65554:PGU65554 PQF65554:PQQ65554 QAB65554:QAM65554 QJX65554:QKI65554 QTT65554:QUE65554 RDP65554:REA65554 RNL65554:RNW65554 RXH65554:RXS65554 SHD65554:SHO65554 SQZ65554:SRK65554 TAV65554:TBG65554 TKR65554:TLC65554 TUN65554:TUY65554 UEJ65554:UEU65554 UOF65554:UOQ65554 UYB65554:UYM65554 VHX65554:VII65554 VRT65554:VSE65554 WBP65554:WCA65554 WLL65554:WLW65554 WVH65554:WVS65554 D131090:K131090 IV131090:JG131090 SR131090:TC131090 ACN131090:ACY131090 AMJ131090:AMU131090 AWF131090:AWQ131090 BGB131090:BGM131090 BPX131090:BQI131090 BZT131090:CAE131090 CJP131090:CKA131090 CTL131090:CTW131090 DDH131090:DDS131090 DND131090:DNO131090 DWZ131090:DXK131090 EGV131090:EHG131090 EQR131090:ERC131090 FAN131090:FAY131090 FKJ131090:FKU131090 FUF131090:FUQ131090 GEB131090:GEM131090 GNX131090:GOI131090 GXT131090:GYE131090 HHP131090:HIA131090 HRL131090:HRW131090 IBH131090:IBS131090 ILD131090:ILO131090 IUZ131090:IVK131090 JEV131090:JFG131090 JOR131090:JPC131090 JYN131090:JYY131090 KIJ131090:KIU131090 KSF131090:KSQ131090 LCB131090:LCM131090 LLX131090:LMI131090 LVT131090:LWE131090 MFP131090:MGA131090 MPL131090:MPW131090 MZH131090:MZS131090 NJD131090:NJO131090 NSZ131090:NTK131090 OCV131090:ODG131090 OMR131090:ONC131090 OWN131090:OWY131090 PGJ131090:PGU131090 PQF131090:PQQ131090 QAB131090:QAM131090 QJX131090:QKI131090 QTT131090:QUE131090 RDP131090:REA131090 RNL131090:RNW131090 RXH131090:RXS131090 SHD131090:SHO131090 SQZ131090:SRK131090 TAV131090:TBG131090 TKR131090:TLC131090 TUN131090:TUY131090 UEJ131090:UEU131090 UOF131090:UOQ131090 UYB131090:UYM131090 VHX131090:VII131090 VRT131090:VSE131090 WBP131090:WCA131090 WLL131090:WLW131090 WVH131090:WVS131090 D196626:K196626 IV196626:JG196626 SR196626:TC196626 ACN196626:ACY196626 AMJ196626:AMU196626 AWF196626:AWQ196626 BGB196626:BGM196626 BPX196626:BQI196626 BZT196626:CAE196626 CJP196626:CKA196626 CTL196626:CTW196626 DDH196626:DDS196626 DND196626:DNO196626 DWZ196626:DXK196626 EGV196626:EHG196626 EQR196626:ERC196626 FAN196626:FAY196626 FKJ196626:FKU196626 FUF196626:FUQ196626 GEB196626:GEM196626 GNX196626:GOI196626 GXT196626:GYE196626 HHP196626:HIA196626 HRL196626:HRW196626 IBH196626:IBS196626 ILD196626:ILO196626 IUZ196626:IVK196626 JEV196626:JFG196626 JOR196626:JPC196626 JYN196626:JYY196626 KIJ196626:KIU196626 KSF196626:KSQ196626 LCB196626:LCM196626 LLX196626:LMI196626 LVT196626:LWE196626 MFP196626:MGA196626 MPL196626:MPW196626 MZH196626:MZS196626 NJD196626:NJO196626 NSZ196626:NTK196626 OCV196626:ODG196626 OMR196626:ONC196626 OWN196626:OWY196626 PGJ196626:PGU196626 PQF196626:PQQ196626 QAB196626:QAM196626 QJX196626:QKI196626 QTT196626:QUE196626 RDP196626:REA196626 RNL196626:RNW196626 RXH196626:RXS196626 SHD196626:SHO196626 SQZ196626:SRK196626 TAV196626:TBG196626 TKR196626:TLC196626 TUN196626:TUY196626 UEJ196626:UEU196626 UOF196626:UOQ196626 UYB196626:UYM196626 VHX196626:VII196626 VRT196626:VSE196626 WBP196626:WCA196626 WLL196626:WLW196626 WVH196626:WVS196626 D262162:K262162 IV262162:JG262162 SR262162:TC262162 ACN262162:ACY262162 AMJ262162:AMU262162 AWF262162:AWQ262162 BGB262162:BGM262162 BPX262162:BQI262162 BZT262162:CAE262162 CJP262162:CKA262162 CTL262162:CTW262162 DDH262162:DDS262162 DND262162:DNO262162 DWZ262162:DXK262162 EGV262162:EHG262162 EQR262162:ERC262162 FAN262162:FAY262162 FKJ262162:FKU262162 FUF262162:FUQ262162 GEB262162:GEM262162 GNX262162:GOI262162 GXT262162:GYE262162 HHP262162:HIA262162 HRL262162:HRW262162 IBH262162:IBS262162 ILD262162:ILO262162 IUZ262162:IVK262162 JEV262162:JFG262162 JOR262162:JPC262162 JYN262162:JYY262162 KIJ262162:KIU262162 KSF262162:KSQ262162 LCB262162:LCM262162 LLX262162:LMI262162 LVT262162:LWE262162 MFP262162:MGA262162 MPL262162:MPW262162 MZH262162:MZS262162 NJD262162:NJO262162 NSZ262162:NTK262162 OCV262162:ODG262162 OMR262162:ONC262162 OWN262162:OWY262162 PGJ262162:PGU262162 PQF262162:PQQ262162 QAB262162:QAM262162 QJX262162:QKI262162 QTT262162:QUE262162 RDP262162:REA262162 RNL262162:RNW262162 RXH262162:RXS262162 SHD262162:SHO262162 SQZ262162:SRK262162 TAV262162:TBG262162 TKR262162:TLC262162 TUN262162:TUY262162 UEJ262162:UEU262162 UOF262162:UOQ262162 UYB262162:UYM262162 VHX262162:VII262162 VRT262162:VSE262162 WBP262162:WCA262162 WLL262162:WLW262162 WVH262162:WVS262162 D327698:K327698 IV327698:JG327698 SR327698:TC327698 ACN327698:ACY327698 AMJ327698:AMU327698 AWF327698:AWQ327698 BGB327698:BGM327698 BPX327698:BQI327698 BZT327698:CAE327698 CJP327698:CKA327698 CTL327698:CTW327698 DDH327698:DDS327698 DND327698:DNO327698 DWZ327698:DXK327698 EGV327698:EHG327698 EQR327698:ERC327698 FAN327698:FAY327698 FKJ327698:FKU327698 FUF327698:FUQ327698 GEB327698:GEM327698 GNX327698:GOI327698 GXT327698:GYE327698 HHP327698:HIA327698 HRL327698:HRW327698 IBH327698:IBS327698 ILD327698:ILO327698 IUZ327698:IVK327698 JEV327698:JFG327698 JOR327698:JPC327698 JYN327698:JYY327698 KIJ327698:KIU327698 KSF327698:KSQ327698 LCB327698:LCM327698 LLX327698:LMI327698 LVT327698:LWE327698 MFP327698:MGA327698 MPL327698:MPW327698 MZH327698:MZS327698 NJD327698:NJO327698 NSZ327698:NTK327698 OCV327698:ODG327698 OMR327698:ONC327698 OWN327698:OWY327698 PGJ327698:PGU327698 PQF327698:PQQ327698 QAB327698:QAM327698 QJX327698:QKI327698 QTT327698:QUE327698 RDP327698:REA327698 RNL327698:RNW327698 RXH327698:RXS327698 SHD327698:SHO327698 SQZ327698:SRK327698 TAV327698:TBG327698 TKR327698:TLC327698 TUN327698:TUY327698 UEJ327698:UEU327698 UOF327698:UOQ327698 UYB327698:UYM327698 VHX327698:VII327698 VRT327698:VSE327698 WBP327698:WCA327698 WLL327698:WLW327698 WVH327698:WVS327698 D393234:K393234 IV393234:JG393234 SR393234:TC393234 ACN393234:ACY393234 AMJ393234:AMU393234 AWF393234:AWQ393234 BGB393234:BGM393234 BPX393234:BQI393234 BZT393234:CAE393234 CJP393234:CKA393234 CTL393234:CTW393234 DDH393234:DDS393234 DND393234:DNO393234 DWZ393234:DXK393234 EGV393234:EHG393234 EQR393234:ERC393234 FAN393234:FAY393234 FKJ393234:FKU393234 FUF393234:FUQ393234 GEB393234:GEM393234 GNX393234:GOI393234 GXT393234:GYE393234 HHP393234:HIA393234 HRL393234:HRW393234 IBH393234:IBS393234 ILD393234:ILO393234 IUZ393234:IVK393234 JEV393234:JFG393234 JOR393234:JPC393234 JYN393234:JYY393234 KIJ393234:KIU393234 KSF393234:KSQ393234 LCB393234:LCM393234 LLX393234:LMI393234 LVT393234:LWE393234 MFP393234:MGA393234 MPL393234:MPW393234 MZH393234:MZS393234 NJD393234:NJO393234 NSZ393234:NTK393234 OCV393234:ODG393234 OMR393234:ONC393234 OWN393234:OWY393234 PGJ393234:PGU393234 PQF393234:PQQ393234 QAB393234:QAM393234 QJX393234:QKI393234 QTT393234:QUE393234 RDP393234:REA393234 RNL393234:RNW393234 RXH393234:RXS393234 SHD393234:SHO393234 SQZ393234:SRK393234 TAV393234:TBG393234 TKR393234:TLC393234 TUN393234:TUY393234 UEJ393234:UEU393234 UOF393234:UOQ393234 UYB393234:UYM393234 VHX393234:VII393234 VRT393234:VSE393234 WBP393234:WCA393234 WLL393234:WLW393234 WVH393234:WVS393234 D458770:K458770 IV458770:JG458770 SR458770:TC458770 ACN458770:ACY458770 AMJ458770:AMU458770 AWF458770:AWQ458770 BGB458770:BGM458770 BPX458770:BQI458770 BZT458770:CAE458770 CJP458770:CKA458770 CTL458770:CTW458770 DDH458770:DDS458770 DND458770:DNO458770 DWZ458770:DXK458770 EGV458770:EHG458770 EQR458770:ERC458770 FAN458770:FAY458770 FKJ458770:FKU458770 FUF458770:FUQ458770 GEB458770:GEM458770 GNX458770:GOI458770 GXT458770:GYE458770 HHP458770:HIA458770 HRL458770:HRW458770 IBH458770:IBS458770 ILD458770:ILO458770 IUZ458770:IVK458770 JEV458770:JFG458770 JOR458770:JPC458770 JYN458770:JYY458770 KIJ458770:KIU458770 KSF458770:KSQ458770 LCB458770:LCM458770 LLX458770:LMI458770 LVT458770:LWE458770 MFP458770:MGA458770 MPL458770:MPW458770 MZH458770:MZS458770 NJD458770:NJO458770 NSZ458770:NTK458770 OCV458770:ODG458770 OMR458770:ONC458770 OWN458770:OWY458770 PGJ458770:PGU458770 PQF458770:PQQ458770 QAB458770:QAM458770 QJX458770:QKI458770 QTT458770:QUE458770 RDP458770:REA458770 RNL458770:RNW458770 RXH458770:RXS458770 SHD458770:SHO458770 SQZ458770:SRK458770 TAV458770:TBG458770 TKR458770:TLC458770 TUN458770:TUY458770 UEJ458770:UEU458770 UOF458770:UOQ458770 UYB458770:UYM458770 VHX458770:VII458770 VRT458770:VSE458770 WBP458770:WCA458770 WLL458770:WLW458770 WVH458770:WVS458770 D524306:K524306 IV524306:JG524306 SR524306:TC524306 ACN524306:ACY524306 AMJ524306:AMU524306 AWF524306:AWQ524306 BGB524306:BGM524306 BPX524306:BQI524306 BZT524306:CAE524306 CJP524306:CKA524306 CTL524306:CTW524306 DDH524306:DDS524306 DND524306:DNO524306 DWZ524306:DXK524306 EGV524306:EHG524306 EQR524306:ERC524306 FAN524306:FAY524306 FKJ524306:FKU524306 FUF524306:FUQ524306 GEB524306:GEM524306 GNX524306:GOI524306 GXT524306:GYE524306 HHP524306:HIA524306 HRL524306:HRW524306 IBH524306:IBS524306 ILD524306:ILO524306 IUZ524306:IVK524306 JEV524306:JFG524306 JOR524306:JPC524306 JYN524306:JYY524306 KIJ524306:KIU524306 KSF524306:KSQ524306 LCB524306:LCM524306 LLX524306:LMI524306 LVT524306:LWE524306 MFP524306:MGA524306 MPL524306:MPW524306 MZH524306:MZS524306 NJD524306:NJO524306 NSZ524306:NTK524306 OCV524306:ODG524306 OMR524306:ONC524306 OWN524306:OWY524306 PGJ524306:PGU524306 PQF524306:PQQ524306 QAB524306:QAM524306 QJX524306:QKI524306 QTT524306:QUE524306 RDP524306:REA524306 RNL524306:RNW524306 RXH524306:RXS524306 SHD524306:SHO524306 SQZ524306:SRK524306 TAV524306:TBG524306 TKR524306:TLC524306 TUN524306:TUY524306 UEJ524306:UEU524306 UOF524306:UOQ524306 UYB524306:UYM524306 VHX524306:VII524306 VRT524306:VSE524306 WBP524306:WCA524306 WLL524306:WLW524306 WVH524306:WVS524306 D589842:K589842 IV589842:JG589842 SR589842:TC589842 ACN589842:ACY589842 AMJ589842:AMU589842 AWF589842:AWQ589842 BGB589842:BGM589842 BPX589842:BQI589842 BZT589842:CAE589842 CJP589842:CKA589842 CTL589842:CTW589842 DDH589842:DDS589842 DND589842:DNO589842 DWZ589842:DXK589842 EGV589842:EHG589842 EQR589842:ERC589842 FAN589842:FAY589842 FKJ589842:FKU589842 FUF589842:FUQ589842 GEB589842:GEM589842 GNX589842:GOI589842 GXT589842:GYE589842 HHP589842:HIA589842 HRL589842:HRW589842 IBH589842:IBS589842 ILD589842:ILO589842 IUZ589842:IVK589842 JEV589842:JFG589842 JOR589842:JPC589842 JYN589842:JYY589842 KIJ589842:KIU589842 KSF589842:KSQ589842 LCB589842:LCM589842 LLX589842:LMI589842 LVT589842:LWE589842 MFP589842:MGA589842 MPL589842:MPW589842 MZH589842:MZS589842 NJD589842:NJO589842 NSZ589842:NTK589842 OCV589842:ODG589842 OMR589842:ONC589842 OWN589842:OWY589842 PGJ589842:PGU589842 PQF589842:PQQ589842 QAB589842:QAM589842 QJX589842:QKI589842 QTT589842:QUE589842 RDP589842:REA589842 RNL589842:RNW589842 RXH589842:RXS589842 SHD589842:SHO589842 SQZ589842:SRK589842 TAV589842:TBG589842 TKR589842:TLC589842 TUN589842:TUY589842 UEJ589842:UEU589842 UOF589842:UOQ589842 UYB589842:UYM589842 VHX589842:VII589842 VRT589842:VSE589842 WBP589842:WCA589842 WLL589842:WLW589842 WVH589842:WVS589842 D655378:K655378 IV655378:JG655378 SR655378:TC655378 ACN655378:ACY655378 AMJ655378:AMU655378 AWF655378:AWQ655378 BGB655378:BGM655378 BPX655378:BQI655378 BZT655378:CAE655378 CJP655378:CKA655378 CTL655378:CTW655378 DDH655378:DDS655378 DND655378:DNO655378 DWZ655378:DXK655378 EGV655378:EHG655378 EQR655378:ERC655378 FAN655378:FAY655378 FKJ655378:FKU655378 FUF655378:FUQ655378 GEB655378:GEM655378 GNX655378:GOI655378 GXT655378:GYE655378 HHP655378:HIA655378 HRL655378:HRW655378 IBH655378:IBS655378 ILD655378:ILO655378 IUZ655378:IVK655378 JEV655378:JFG655378 JOR655378:JPC655378 JYN655378:JYY655378 KIJ655378:KIU655378 KSF655378:KSQ655378 LCB655378:LCM655378 LLX655378:LMI655378 LVT655378:LWE655378 MFP655378:MGA655378 MPL655378:MPW655378 MZH655378:MZS655378 NJD655378:NJO655378 NSZ655378:NTK655378 OCV655378:ODG655378 OMR655378:ONC655378 OWN655378:OWY655378 PGJ655378:PGU655378 PQF655378:PQQ655378 QAB655378:QAM655378 QJX655378:QKI655378 QTT655378:QUE655378 RDP655378:REA655378 RNL655378:RNW655378 RXH655378:RXS655378 SHD655378:SHO655378 SQZ655378:SRK655378 TAV655378:TBG655378 TKR655378:TLC655378 TUN655378:TUY655378 UEJ655378:UEU655378 UOF655378:UOQ655378 UYB655378:UYM655378 VHX655378:VII655378 VRT655378:VSE655378 WBP655378:WCA655378 WLL655378:WLW655378 WVH655378:WVS655378 D720914:K720914 IV720914:JG720914 SR720914:TC720914 ACN720914:ACY720914 AMJ720914:AMU720914 AWF720914:AWQ720914 BGB720914:BGM720914 BPX720914:BQI720914 BZT720914:CAE720914 CJP720914:CKA720914 CTL720914:CTW720914 DDH720914:DDS720914 DND720914:DNO720914 DWZ720914:DXK720914 EGV720914:EHG720914 EQR720914:ERC720914 FAN720914:FAY720914 FKJ720914:FKU720914 FUF720914:FUQ720914 GEB720914:GEM720914 GNX720914:GOI720914 GXT720914:GYE720914 HHP720914:HIA720914 HRL720914:HRW720914 IBH720914:IBS720914 ILD720914:ILO720914 IUZ720914:IVK720914 JEV720914:JFG720914 JOR720914:JPC720914 JYN720914:JYY720914 KIJ720914:KIU720914 KSF720914:KSQ720914 LCB720914:LCM720914 LLX720914:LMI720914 LVT720914:LWE720914 MFP720914:MGA720914 MPL720914:MPW720914 MZH720914:MZS720914 NJD720914:NJO720914 NSZ720914:NTK720914 OCV720914:ODG720914 OMR720914:ONC720914 OWN720914:OWY720914 PGJ720914:PGU720914 PQF720914:PQQ720914 QAB720914:QAM720914 QJX720914:QKI720914 QTT720914:QUE720914 RDP720914:REA720914 RNL720914:RNW720914 RXH720914:RXS720914 SHD720914:SHO720914 SQZ720914:SRK720914 TAV720914:TBG720914 TKR720914:TLC720914 TUN720914:TUY720914 UEJ720914:UEU720914 UOF720914:UOQ720914 UYB720914:UYM720914 VHX720914:VII720914 VRT720914:VSE720914 WBP720914:WCA720914 WLL720914:WLW720914 WVH720914:WVS720914 D786450:K786450 IV786450:JG786450 SR786450:TC786450 ACN786450:ACY786450 AMJ786450:AMU786450 AWF786450:AWQ786450 BGB786450:BGM786450 BPX786450:BQI786450 BZT786450:CAE786450 CJP786450:CKA786450 CTL786450:CTW786450 DDH786450:DDS786450 DND786450:DNO786450 DWZ786450:DXK786450 EGV786450:EHG786450 EQR786450:ERC786450 FAN786450:FAY786450 FKJ786450:FKU786450 FUF786450:FUQ786450 GEB786450:GEM786450 GNX786450:GOI786450 GXT786450:GYE786450 HHP786450:HIA786450 HRL786450:HRW786450 IBH786450:IBS786450 ILD786450:ILO786450 IUZ786450:IVK786450 JEV786450:JFG786450 JOR786450:JPC786450 JYN786450:JYY786450 KIJ786450:KIU786450 KSF786450:KSQ786450 LCB786450:LCM786450 LLX786450:LMI786450 LVT786450:LWE786450 MFP786450:MGA786450 MPL786450:MPW786450 MZH786450:MZS786450 NJD786450:NJO786450 NSZ786450:NTK786450 OCV786450:ODG786450 OMR786450:ONC786450 OWN786450:OWY786450 PGJ786450:PGU786450 PQF786450:PQQ786450 QAB786450:QAM786450 QJX786450:QKI786450 QTT786450:QUE786450 RDP786450:REA786450 RNL786450:RNW786450 RXH786450:RXS786450 SHD786450:SHO786450 SQZ786450:SRK786450 TAV786450:TBG786450 TKR786450:TLC786450 TUN786450:TUY786450 UEJ786450:UEU786450 UOF786450:UOQ786450 UYB786450:UYM786450 VHX786450:VII786450 VRT786450:VSE786450 WBP786450:WCA786450 WLL786450:WLW786450 WVH786450:WVS786450 D851986:K851986 IV851986:JG851986 SR851986:TC851986 ACN851986:ACY851986 AMJ851986:AMU851986 AWF851986:AWQ851986 BGB851986:BGM851986 BPX851986:BQI851986 BZT851986:CAE851986 CJP851986:CKA851986 CTL851986:CTW851986 DDH851986:DDS851986 DND851986:DNO851986 DWZ851986:DXK851986 EGV851986:EHG851986 EQR851986:ERC851986 FAN851986:FAY851986 FKJ851986:FKU851986 FUF851986:FUQ851986 GEB851986:GEM851986 GNX851986:GOI851986 GXT851986:GYE851986 HHP851986:HIA851986 HRL851986:HRW851986 IBH851986:IBS851986 ILD851986:ILO851986 IUZ851986:IVK851986 JEV851986:JFG851986 JOR851986:JPC851986 JYN851986:JYY851986 KIJ851986:KIU851986 KSF851986:KSQ851986 LCB851986:LCM851986 LLX851986:LMI851986 LVT851986:LWE851986 MFP851986:MGA851986 MPL851986:MPW851986 MZH851986:MZS851986 NJD851986:NJO851986 NSZ851986:NTK851986 OCV851986:ODG851986 OMR851986:ONC851986 OWN851986:OWY851986 PGJ851986:PGU851986 PQF851986:PQQ851986 QAB851986:QAM851986 QJX851986:QKI851986 QTT851986:QUE851986 RDP851986:REA851986 RNL851986:RNW851986 RXH851986:RXS851986 SHD851986:SHO851986 SQZ851986:SRK851986 TAV851986:TBG851986 TKR851986:TLC851986 TUN851986:TUY851986 UEJ851986:UEU851986 UOF851986:UOQ851986 UYB851986:UYM851986 VHX851986:VII851986 VRT851986:VSE851986 WBP851986:WCA851986 WLL851986:WLW851986 WVH851986:WVS851986 D917522:K917522 IV917522:JG917522 SR917522:TC917522 ACN917522:ACY917522 AMJ917522:AMU917522 AWF917522:AWQ917522 BGB917522:BGM917522 BPX917522:BQI917522 BZT917522:CAE917522 CJP917522:CKA917522 CTL917522:CTW917522 DDH917522:DDS917522 DND917522:DNO917522 DWZ917522:DXK917522 EGV917522:EHG917522 EQR917522:ERC917522 FAN917522:FAY917522 FKJ917522:FKU917522 FUF917522:FUQ917522 GEB917522:GEM917522 GNX917522:GOI917522 GXT917522:GYE917522 HHP917522:HIA917522 HRL917522:HRW917522 IBH917522:IBS917522 ILD917522:ILO917522 IUZ917522:IVK917522 JEV917522:JFG917522 JOR917522:JPC917522 JYN917522:JYY917522 KIJ917522:KIU917522 KSF917522:KSQ917522 LCB917522:LCM917522 LLX917522:LMI917522 LVT917522:LWE917522 MFP917522:MGA917522 MPL917522:MPW917522 MZH917522:MZS917522 NJD917522:NJO917522 NSZ917522:NTK917522 OCV917522:ODG917522 OMR917522:ONC917522 OWN917522:OWY917522 PGJ917522:PGU917522 PQF917522:PQQ917522 QAB917522:QAM917522 QJX917522:QKI917522 QTT917522:QUE917522 RDP917522:REA917522 RNL917522:RNW917522 RXH917522:RXS917522 SHD917522:SHO917522 SQZ917522:SRK917522 TAV917522:TBG917522 TKR917522:TLC917522 TUN917522:TUY917522 UEJ917522:UEU917522 UOF917522:UOQ917522 UYB917522:UYM917522 VHX917522:VII917522 VRT917522:VSE917522 WBP917522:WCA917522 WLL917522:WLW917522 WVH917522:WVS917522 D983058:K983058 IV983058:JG983058 SR983058:TC983058 ACN983058:ACY983058 AMJ983058:AMU983058 AWF983058:AWQ983058 BGB983058:BGM983058 BPX983058:BQI983058 BZT983058:CAE983058 CJP983058:CKA983058 CTL983058:CTW983058 DDH983058:DDS983058 DND983058:DNO983058 DWZ983058:DXK983058 EGV983058:EHG983058 EQR983058:ERC983058 FAN983058:FAY983058 FKJ983058:FKU983058 FUF983058:FUQ983058 GEB983058:GEM983058 GNX983058:GOI983058 GXT983058:GYE983058 HHP983058:HIA983058 HRL983058:HRW983058 IBH983058:IBS983058 ILD983058:ILO983058 IUZ983058:IVK983058 JEV983058:JFG983058 JOR983058:JPC983058 JYN983058:JYY983058 KIJ983058:KIU983058 KSF983058:KSQ983058 LCB983058:LCM983058 LLX983058:LMI983058 LVT983058:LWE983058 MFP983058:MGA983058 MPL983058:MPW983058 MZH983058:MZS983058 NJD983058:NJO983058 NSZ983058:NTK983058 OCV983058:ODG983058 OMR983058:ONC983058 OWN983058:OWY983058 PGJ983058:PGU983058 PQF983058:PQQ983058 QAB983058:QAM983058 QJX983058:QKI983058 QTT983058:QUE983058 RDP983058:REA983058 RNL983058:RNW983058 RXH983058:RXS983058 SHD983058:SHO983058 SQZ983058:SRK983058 TAV983058:TBG983058 TKR983058:TLC983058 TUN983058:TUY983058 UEJ983058:UEU983058 UOF983058:UOQ983058 UYB983058:UYM983058 VHX983058:VII983058 VRT983058:VSE983058 WBP983058:WCA983058 WLL983058:WLW983058 WVH983058:WVS983058 D14:K14 IV14:JG14 SR14:TC14 ACN14:ACY14 AMJ14:AMU14 AWF14:AWQ14 BGB14:BGM14 BPX14:BQI14 BZT14:CAE14 CJP14:CKA14 CTL14:CTW14 DDH14:DDS14 DND14:DNO14 DWZ14:DXK14 EGV14:EHG14 EQR14:ERC14 FAN14:FAY14 FKJ14:FKU14 FUF14:FUQ14 GEB14:GEM14 GNX14:GOI14 GXT14:GYE14 HHP14:HIA14 HRL14:HRW14 IBH14:IBS14 ILD14:ILO14 IUZ14:IVK14 JEV14:JFG14 JOR14:JPC14 JYN14:JYY14 KIJ14:KIU14 KSF14:KSQ14 LCB14:LCM14 LLX14:LMI14 LVT14:LWE14 MFP14:MGA14 MPL14:MPW14 MZH14:MZS14 NJD14:NJO14 NSZ14:NTK14 OCV14:ODG14 OMR14:ONC14 OWN14:OWY14 PGJ14:PGU14 PQF14:PQQ14 QAB14:QAM14 QJX14:QKI14 QTT14:QUE14 RDP14:REA14 RNL14:RNW14 RXH14:RXS14 SHD14:SHO14 SQZ14:SRK14 TAV14:TBG14 TKR14:TLC14 TUN14:TUY14 UEJ14:UEU14 UOF14:UOQ14 UYB14:UYM14 VHX14:VII14 VRT14:VSE14 WBP14:WCA14 WLL14:WLW14 WVH14:WVS14 D65552:K65552 IV65552:JG65552 SR65552:TC65552 ACN65552:ACY65552 AMJ65552:AMU65552 AWF65552:AWQ65552 BGB65552:BGM65552 BPX65552:BQI65552 BZT65552:CAE65552 CJP65552:CKA65552 CTL65552:CTW65552 DDH65552:DDS65552 DND65552:DNO65552 DWZ65552:DXK65552 EGV65552:EHG65552 EQR65552:ERC65552 FAN65552:FAY65552 FKJ65552:FKU65552 FUF65552:FUQ65552 GEB65552:GEM65552 GNX65552:GOI65552 GXT65552:GYE65552 HHP65552:HIA65552 HRL65552:HRW65552 IBH65552:IBS65552 ILD65552:ILO65552 IUZ65552:IVK65552 JEV65552:JFG65552 JOR65552:JPC65552 JYN65552:JYY65552 KIJ65552:KIU65552 KSF65552:KSQ65552 LCB65552:LCM65552 LLX65552:LMI65552 LVT65552:LWE65552 MFP65552:MGA65552 MPL65552:MPW65552 MZH65552:MZS65552 NJD65552:NJO65552 NSZ65552:NTK65552 OCV65552:ODG65552 OMR65552:ONC65552 OWN65552:OWY65552 PGJ65552:PGU65552 PQF65552:PQQ65552 QAB65552:QAM65552 QJX65552:QKI65552 QTT65552:QUE65552 RDP65552:REA65552 RNL65552:RNW65552 RXH65552:RXS65552 SHD65552:SHO65552 SQZ65552:SRK65552 TAV65552:TBG65552 TKR65552:TLC65552 TUN65552:TUY65552 UEJ65552:UEU65552 UOF65552:UOQ65552 UYB65552:UYM65552 VHX65552:VII65552 VRT65552:VSE65552 WBP65552:WCA65552 WLL65552:WLW65552 WVH65552:WVS65552 D131088:K131088 IV131088:JG131088 SR131088:TC131088 ACN131088:ACY131088 AMJ131088:AMU131088 AWF131088:AWQ131088 BGB131088:BGM131088 BPX131088:BQI131088 BZT131088:CAE131088 CJP131088:CKA131088 CTL131088:CTW131088 DDH131088:DDS131088 DND131088:DNO131088 DWZ131088:DXK131088 EGV131088:EHG131088 EQR131088:ERC131088 FAN131088:FAY131088 FKJ131088:FKU131088 FUF131088:FUQ131088 GEB131088:GEM131088 GNX131088:GOI131088 GXT131088:GYE131088 HHP131088:HIA131088 HRL131088:HRW131088 IBH131088:IBS131088 ILD131088:ILO131088 IUZ131088:IVK131088 JEV131088:JFG131088 JOR131088:JPC131088 JYN131088:JYY131088 KIJ131088:KIU131088 KSF131088:KSQ131088 LCB131088:LCM131088 LLX131088:LMI131088 LVT131088:LWE131088 MFP131088:MGA131088 MPL131088:MPW131088 MZH131088:MZS131088 NJD131088:NJO131088 NSZ131088:NTK131088 OCV131088:ODG131088 OMR131088:ONC131088 OWN131088:OWY131088 PGJ131088:PGU131088 PQF131088:PQQ131088 QAB131088:QAM131088 QJX131088:QKI131088 QTT131088:QUE131088 RDP131088:REA131088 RNL131088:RNW131088 RXH131088:RXS131088 SHD131088:SHO131088 SQZ131088:SRK131088 TAV131088:TBG131088 TKR131088:TLC131088 TUN131088:TUY131088 UEJ131088:UEU131088 UOF131088:UOQ131088 UYB131088:UYM131088 VHX131088:VII131088 VRT131088:VSE131088 WBP131088:WCA131088 WLL131088:WLW131088 WVH131088:WVS131088 D196624:K196624 IV196624:JG196624 SR196624:TC196624 ACN196624:ACY196624 AMJ196624:AMU196624 AWF196624:AWQ196624 BGB196624:BGM196624 BPX196624:BQI196624 BZT196624:CAE196624 CJP196624:CKA196624 CTL196624:CTW196624 DDH196624:DDS196624 DND196624:DNO196624 DWZ196624:DXK196624 EGV196624:EHG196624 EQR196624:ERC196624 FAN196624:FAY196624 FKJ196624:FKU196624 FUF196624:FUQ196624 GEB196624:GEM196624 GNX196624:GOI196624 GXT196624:GYE196624 HHP196624:HIA196624 HRL196624:HRW196624 IBH196624:IBS196624 ILD196624:ILO196624 IUZ196624:IVK196624 JEV196624:JFG196624 JOR196624:JPC196624 JYN196624:JYY196624 KIJ196624:KIU196624 KSF196624:KSQ196624 LCB196624:LCM196624 LLX196624:LMI196624 LVT196624:LWE196624 MFP196624:MGA196624 MPL196624:MPW196624 MZH196624:MZS196624 NJD196624:NJO196624 NSZ196624:NTK196624 OCV196624:ODG196624 OMR196624:ONC196624 OWN196624:OWY196624 PGJ196624:PGU196624 PQF196624:PQQ196624 QAB196624:QAM196624 QJX196624:QKI196624 QTT196624:QUE196624 RDP196624:REA196624 RNL196624:RNW196624 RXH196624:RXS196624 SHD196624:SHO196624 SQZ196624:SRK196624 TAV196624:TBG196624 TKR196624:TLC196624 TUN196624:TUY196624 UEJ196624:UEU196624 UOF196624:UOQ196624 UYB196624:UYM196624 VHX196624:VII196624 VRT196624:VSE196624 WBP196624:WCA196624 WLL196624:WLW196624 WVH196624:WVS196624 D262160:K262160 IV262160:JG262160 SR262160:TC262160 ACN262160:ACY262160 AMJ262160:AMU262160 AWF262160:AWQ262160 BGB262160:BGM262160 BPX262160:BQI262160 BZT262160:CAE262160 CJP262160:CKA262160 CTL262160:CTW262160 DDH262160:DDS262160 DND262160:DNO262160 DWZ262160:DXK262160 EGV262160:EHG262160 EQR262160:ERC262160 FAN262160:FAY262160 FKJ262160:FKU262160 FUF262160:FUQ262160 GEB262160:GEM262160 GNX262160:GOI262160 GXT262160:GYE262160 HHP262160:HIA262160 HRL262160:HRW262160 IBH262160:IBS262160 ILD262160:ILO262160 IUZ262160:IVK262160 JEV262160:JFG262160 JOR262160:JPC262160 JYN262160:JYY262160 KIJ262160:KIU262160 KSF262160:KSQ262160 LCB262160:LCM262160 LLX262160:LMI262160 LVT262160:LWE262160 MFP262160:MGA262160 MPL262160:MPW262160 MZH262160:MZS262160 NJD262160:NJO262160 NSZ262160:NTK262160 OCV262160:ODG262160 OMR262160:ONC262160 OWN262160:OWY262160 PGJ262160:PGU262160 PQF262160:PQQ262160 QAB262160:QAM262160 QJX262160:QKI262160 QTT262160:QUE262160 RDP262160:REA262160 RNL262160:RNW262160 RXH262160:RXS262160 SHD262160:SHO262160 SQZ262160:SRK262160 TAV262160:TBG262160 TKR262160:TLC262160 TUN262160:TUY262160 UEJ262160:UEU262160 UOF262160:UOQ262160 UYB262160:UYM262160 VHX262160:VII262160 VRT262160:VSE262160 WBP262160:WCA262160 WLL262160:WLW262160 WVH262160:WVS262160 D327696:K327696 IV327696:JG327696 SR327696:TC327696 ACN327696:ACY327696 AMJ327696:AMU327696 AWF327696:AWQ327696 BGB327696:BGM327696 BPX327696:BQI327696 BZT327696:CAE327696 CJP327696:CKA327696 CTL327696:CTW327696 DDH327696:DDS327696 DND327696:DNO327696 DWZ327696:DXK327696 EGV327696:EHG327696 EQR327696:ERC327696 FAN327696:FAY327696 FKJ327696:FKU327696 FUF327696:FUQ327696 GEB327696:GEM327696 GNX327696:GOI327696 GXT327696:GYE327696 HHP327696:HIA327696 HRL327696:HRW327696 IBH327696:IBS327696 ILD327696:ILO327696 IUZ327696:IVK327696 JEV327696:JFG327696 JOR327696:JPC327696 JYN327696:JYY327696 KIJ327696:KIU327696 KSF327696:KSQ327696 LCB327696:LCM327696 LLX327696:LMI327696 LVT327696:LWE327696 MFP327696:MGA327696 MPL327696:MPW327696 MZH327696:MZS327696 NJD327696:NJO327696 NSZ327696:NTK327696 OCV327696:ODG327696 OMR327696:ONC327696 OWN327696:OWY327696 PGJ327696:PGU327696 PQF327696:PQQ327696 QAB327696:QAM327696 QJX327696:QKI327696 QTT327696:QUE327696 RDP327696:REA327696 RNL327696:RNW327696 RXH327696:RXS327696 SHD327696:SHO327696 SQZ327696:SRK327696 TAV327696:TBG327696 TKR327696:TLC327696 TUN327696:TUY327696 UEJ327696:UEU327696 UOF327696:UOQ327696 UYB327696:UYM327696 VHX327696:VII327696 VRT327696:VSE327696 WBP327696:WCA327696 WLL327696:WLW327696 WVH327696:WVS327696 D393232:K393232 IV393232:JG393232 SR393232:TC393232 ACN393232:ACY393232 AMJ393232:AMU393232 AWF393232:AWQ393232 BGB393232:BGM393232 BPX393232:BQI393232 BZT393232:CAE393232 CJP393232:CKA393232 CTL393232:CTW393232 DDH393232:DDS393232 DND393232:DNO393232 DWZ393232:DXK393232 EGV393232:EHG393232 EQR393232:ERC393232 FAN393232:FAY393232 FKJ393232:FKU393232 FUF393232:FUQ393232 GEB393232:GEM393232 GNX393232:GOI393232 GXT393232:GYE393232 HHP393232:HIA393232 HRL393232:HRW393232 IBH393232:IBS393232 ILD393232:ILO393232 IUZ393232:IVK393232 JEV393232:JFG393232 JOR393232:JPC393232 JYN393232:JYY393232 KIJ393232:KIU393232 KSF393232:KSQ393232 LCB393232:LCM393232 LLX393232:LMI393232 LVT393232:LWE393232 MFP393232:MGA393232 MPL393232:MPW393232 MZH393232:MZS393232 NJD393232:NJO393232 NSZ393232:NTK393232 OCV393232:ODG393232 OMR393232:ONC393232 OWN393232:OWY393232 PGJ393232:PGU393232 PQF393232:PQQ393232 QAB393232:QAM393232 QJX393232:QKI393232 QTT393232:QUE393232 RDP393232:REA393232 RNL393232:RNW393232 RXH393232:RXS393232 SHD393232:SHO393232 SQZ393232:SRK393232 TAV393232:TBG393232 TKR393232:TLC393232 TUN393232:TUY393232 UEJ393232:UEU393232 UOF393232:UOQ393232 UYB393232:UYM393232 VHX393232:VII393232 VRT393232:VSE393232 WBP393232:WCA393232 WLL393232:WLW393232 WVH393232:WVS393232 D458768:K458768 IV458768:JG458768 SR458768:TC458768 ACN458768:ACY458768 AMJ458768:AMU458768 AWF458768:AWQ458768 BGB458768:BGM458768 BPX458768:BQI458768 BZT458768:CAE458768 CJP458768:CKA458768 CTL458768:CTW458768 DDH458768:DDS458768 DND458768:DNO458768 DWZ458768:DXK458768 EGV458768:EHG458768 EQR458768:ERC458768 FAN458768:FAY458768 FKJ458768:FKU458768 FUF458768:FUQ458768 GEB458768:GEM458768 GNX458768:GOI458768 GXT458768:GYE458768 HHP458768:HIA458768 HRL458768:HRW458768 IBH458768:IBS458768 ILD458768:ILO458768 IUZ458768:IVK458768 JEV458768:JFG458768 JOR458768:JPC458768 JYN458768:JYY458768 KIJ458768:KIU458768 KSF458768:KSQ458768 LCB458768:LCM458768 LLX458768:LMI458768 LVT458768:LWE458768 MFP458768:MGA458768 MPL458768:MPW458768 MZH458768:MZS458768 NJD458768:NJO458768 NSZ458768:NTK458768 OCV458768:ODG458768 OMR458768:ONC458768 OWN458768:OWY458768 PGJ458768:PGU458768 PQF458768:PQQ458768 QAB458768:QAM458768 QJX458768:QKI458768 QTT458768:QUE458768 RDP458768:REA458768 RNL458768:RNW458768 RXH458768:RXS458768 SHD458768:SHO458768 SQZ458768:SRK458768 TAV458768:TBG458768 TKR458768:TLC458768 TUN458768:TUY458768 UEJ458768:UEU458768 UOF458768:UOQ458768 UYB458768:UYM458768 VHX458768:VII458768 VRT458768:VSE458768 WBP458768:WCA458768 WLL458768:WLW458768 WVH458768:WVS458768 D524304:K524304 IV524304:JG524304 SR524304:TC524304 ACN524304:ACY524304 AMJ524304:AMU524304 AWF524304:AWQ524304 BGB524304:BGM524304 BPX524304:BQI524304 BZT524304:CAE524304 CJP524304:CKA524304 CTL524304:CTW524304 DDH524304:DDS524304 DND524304:DNO524304 DWZ524304:DXK524304 EGV524304:EHG524304 EQR524304:ERC524304 FAN524304:FAY524304 FKJ524304:FKU524304 FUF524304:FUQ524304 GEB524304:GEM524304 GNX524304:GOI524304 GXT524304:GYE524304 HHP524304:HIA524304 HRL524304:HRW524304 IBH524304:IBS524304 ILD524304:ILO524304 IUZ524304:IVK524304 JEV524304:JFG524304 JOR524304:JPC524304 JYN524304:JYY524304 KIJ524304:KIU524304 KSF524304:KSQ524304 LCB524304:LCM524304 LLX524304:LMI524304 LVT524304:LWE524304 MFP524304:MGA524304 MPL524304:MPW524304 MZH524304:MZS524304 NJD524304:NJO524304 NSZ524304:NTK524304 OCV524304:ODG524304 OMR524304:ONC524304 OWN524304:OWY524304 PGJ524304:PGU524304 PQF524304:PQQ524304 QAB524304:QAM524304 QJX524304:QKI524304 QTT524304:QUE524304 RDP524304:REA524304 RNL524304:RNW524304 RXH524304:RXS524304 SHD524304:SHO524304 SQZ524304:SRK524304 TAV524304:TBG524304 TKR524304:TLC524304 TUN524304:TUY524304 UEJ524304:UEU524304 UOF524304:UOQ524304 UYB524304:UYM524304 VHX524304:VII524304 VRT524304:VSE524304 WBP524304:WCA524304 WLL524304:WLW524304 WVH524304:WVS524304 D589840:K589840 IV589840:JG589840 SR589840:TC589840 ACN589840:ACY589840 AMJ589840:AMU589840 AWF589840:AWQ589840 BGB589840:BGM589840 BPX589840:BQI589840 BZT589840:CAE589840 CJP589840:CKA589840 CTL589840:CTW589840 DDH589840:DDS589840 DND589840:DNO589840 DWZ589840:DXK589840 EGV589840:EHG589840 EQR589840:ERC589840 FAN589840:FAY589840 FKJ589840:FKU589840 FUF589840:FUQ589840 GEB589840:GEM589840 GNX589840:GOI589840 GXT589840:GYE589840 HHP589840:HIA589840 HRL589840:HRW589840 IBH589840:IBS589840 ILD589840:ILO589840 IUZ589840:IVK589840 JEV589840:JFG589840 JOR589840:JPC589840 JYN589840:JYY589840 KIJ589840:KIU589840 KSF589840:KSQ589840 LCB589840:LCM589840 LLX589840:LMI589840 LVT589840:LWE589840 MFP589840:MGA589840 MPL589840:MPW589840 MZH589840:MZS589840 NJD589840:NJO589840 NSZ589840:NTK589840 OCV589840:ODG589840 OMR589840:ONC589840 OWN589840:OWY589840 PGJ589840:PGU589840 PQF589840:PQQ589840 QAB589840:QAM589840 QJX589840:QKI589840 QTT589840:QUE589840 RDP589840:REA589840 RNL589840:RNW589840 RXH589840:RXS589840 SHD589840:SHO589840 SQZ589840:SRK589840 TAV589840:TBG589840 TKR589840:TLC589840 TUN589840:TUY589840 UEJ589840:UEU589840 UOF589840:UOQ589840 UYB589840:UYM589840 VHX589840:VII589840 VRT589840:VSE589840 WBP589840:WCA589840 WLL589840:WLW589840 WVH589840:WVS589840 D655376:K655376 IV655376:JG655376 SR655376:TC655376 ACN655376:ACY655376 AMJ655376:AMU655376 AWF655376:AWQ655376 BGB655376:BGM655376 BPX655376:BQI655376 BZT655376:CAE655376 CJP655376:CKA655376 CTL655376:CTW655376 DDH655376:DDS655376 DND655376:DNO655376 DWZ655376:DXK655376 EGV655376:EHG655376 EQR655376:ERC655376 FAN655376:FAY655376 FKJ655376:FKU655376 FUF655376:FUQ655376 GEB655376:GEM655376 GNX655376:GOI655376 GXT655376:GYE655376 HHP655376:HIA655376 HRL655376:HRW655376 IBH655376:IBS655376 ILD655376:ILO655376 IUZ655376:IVK655376 JEV655376:JFG655376 JOR655376:JPC655376 JYN655376:JYY655376 KIJ655376:KIU655376 KSF655376:KSQ655376 LCB655376:LCM655376 LLX655376:LMI655376 LVT655376:LWE655376 MFP655376:MGA655376 MPL655376:MPW655376 MZH655376:MZS655376 NJD655376:NJO655376 NSZ655376:NTK655376 OCV655376:ODG655376 OMR655376:ONC655376 OWN655376:OWY655376 PGJ655376:PGU655376 PQF655376:PQQ655376 QAB655376:QAM655376 QJX655376:QKI655376 QTT655376:QUE655376 RDP655376:REA655376 RNL655376:RNW655376 RXH655376:RXS655376 SHD655376:SHO655376 SQZ655376:SRK655376 TAV655376:TBG655376 TKR655376:TLC655376 TUN655376:TUY655376 UEJ655376:UEU655376 UOF655376:UOQ655376 UYB655376:UYM655376 VHX655376:VII655376 VRT655376:VSE655376 WBP655376:WCA655376 WLL655376:WLW655376 WVH655376:WVS655376 D720912:K720912 IV720912:JG720912 SR720912:TC720912 ACN720912:ACY720912 AMJ720912:AMU720912 AWF720912:AWQ720912 BGB720912:BGM720912 BPX720912:BQI720912 BZT720912:CAE720912 CJP720912:CKA720912 CTL720912:CTW720912 DDH720912:DDS720912 DND720912:DNO720912 DWZ720912:DXK720912 EGV720912:EHG720912 EQR720912:ERC720912 FAN720912:FAY720912 FKJ720912:FKU720912 FUF720912:FUQ720912 GEB720912:GEM720912 GNX720912:GOI720912 GXT720912:GYE720912 HHP720912:HIA720912 HRL720912:HRW720912 IBH720912:IBS720912 ILD720912:ILO720912 IUZ720912:IVK720912 JEV720912:JFG720912 JOR720912:JPC720912 JYN720912:JYY720912 KIJ720912:KIU720912 KSF720912:KSQ720912 LCB720912:LCM720912 LLX720912:LMI720912 LVT720912:LWE720912 MFP720912:MGA720912 MPL720912:MPW720912 MZH720912:MZS720912 NJD720912:NJO720912 NSZ720912:NTK720912 OCV720912:ODG720912 OMR720912:ONC720912 OWN720912:OWY720912 PGJ720912:PGU720912 PQF720912:PQQ720912 QAB720912:QAM720912 QJX720912:QKI720912 QTT720912:QUE720912 RDP720912:REA720912 RNL720912:RNW720912 RXH720912:RXS720912 SHD720912:SHO720912 SQZ720912:SRK720912 TAV720912:TBG720912 TKR720912:TLC720912 TUN720912:TUY720912 UEJ720912:UEU720912 UOF720912:UOQ720912 UYB720912:UYM720912 VHX720912:VII720912 VRT720912:VSE720912 WBP720912:WCA720912 WLL720912:WLW720912 WVH720912:WVS720912 D786448:K786448 IV786448:JG786448 SR786448:TC786448 ACN786448:ACY786448 AMJ786448:AMU786448 AWF786448:AWQ786448 BGB786448:BGM786448 BPX786448:BQI786448 BZT786448:CAE786448 CJP786448:CKA786448 CTL786448:CTW786448 DDH786448:DDS786448 DND786448:DNO786448 DWZ786448:DXK786448 EGV786448:EHG786448 EQR786448:ERC786448 FAN786448:FAY786448 FKJ786448:FKU786448 FUF786448:FUQ786448 GEB786448:GEM786448 GNX786448:GOI786448 GXT786448:GYE786448 HHP786448:HIA786448 HRL786448:HRW786448 IBH786448:IBS786448 ILD786448:ILO786448 IUZ786448:IVK786448 JEV786448:JFG786448 JOR786448:JPC786448 JYN786448:JYY786448 KIJ786448:KIU786448 KSF786448:KSQ786448 LCB786448:LCM786448 LLX786448:LMI786448 LVT786448:LWE786448 MFP786448:MGA786448 MPL786448:MPW786448 MZH786448:MZS786448 NJD786448:NJO786448 NSZ786448:NTK786448 OCV786448:ODG786448 OMR786448:ONC786448 OWN786448:OWY786448 PGJ786448:PGU786448 PQF786448:PQQ786448 QAB786448:QAM786448 QJX786448:QKI786448 QTT786448:QUE786448 RDP786448:REA786448 RNL786448:RNW786448 RXH786448:RXS786448 SHD786448:SHO786448 SQZ786448:SRK786448 TAV786448:TBG786448 TKR786448:TLC786448 TUN786448:TUY786448 UEJ786448:UEU786448 UOF786448:UOQ786448 UYB786448:UYM786448 VHX786448:VII786448 VRT786448:VSE786448 WBP786448:WCA786448 WLL786448:WLW786448 WVH786448:WVS786448 D851984:K851984 IV851984:JG851984 SR851984:TC851984 ACN851984:ACY851984 AMJ851984:AMU851984 AWF851984:AWQ851984 BGB851984:BGM851984 BPX851984:BQI851984 BZT851984:CAE851984 CJP851984:CKA851984 CTL851984:CTW851984 DDH851984:DDS851984 DND851984:DNO851984 DWZ851984:DXK851984 EGV851984:EHG851984 EQR851984:ERC851984 FAN851984:FAY851984 FKJ851984:FKU851984 FUF851984:FUQ851984 GEB851984:GEM851984 GNX851984:GOI851984 GXT851984:GYE851984 HHP851984:HIA851984 HRL851984:HRW851984 IBH851984:IBS851984 ILD851984:ILO851984 IUZ851984:IVK851984 JEV851984:JFG851984 JOR851984:JPC851984 JYN851984:JYY851984 KIJ851984:KIU851984 KSF851984:KSQ851984 LCB851984:LCM851984 LLX851984:LMI851984 LVT851984:LWE851984 MFP851984:MGA851984 MPL851984:MPW851984 MZH851984:MZS851984 NJD851984:NJO851984 NSZ851984:NTK851984 OCV851984:ODG851984 OMR851984:ONC851984 OWN851984:OWY851984 PGJ851984:PGU851984 PQF851984:PQQ851984 QAB851984:QAM851984 QJX851984:QKI851984 QTT851984:QUE851984 RDP851984:REA851984 RNL851984:RNW851984 RXH851984:RXS851984 SHD851984:SHO851984 SQZ851984:SRK851984 TAV851984:TBG851984 TKR851984:TLC851984 TUN851984:TUY851984 UEJ851984:UEU851984 UOF851984:UOQ851984 UYB851984:UYM851984 VHX851984:VII851984 VRT851984:VSE851984 WBP851984:WCA851984 WLL851984:WLW851984 WVH851984:WVS851984 D917520:K917520 IV917520:JG917520 SR917520:TC917520 ACN917520:ACY917520 AMJ917520:AMU917520 AWF917520:AWQ917520 BGB917520:BGM917520 BPX917520:BQI917520 BZT917520:CAE917520 CJP917520:CKA917520 CTL917520:CTW917520 DDH917520:DDS917520 DND917520:DNO917520 DWZ917520:DXK917520 EGV917520:EHG917520 EQR917520:ERC917520 FAN917520:FAY917520 FKJ917520:FKU917520 FUF917520:FUQ917520 GEB917520:GEM917520 GNX917520:GOI917520 GXT917520:GYE917520 HHP917520:HIA917520 HRL917520:HRW917520 IBH917520:IBS917520 ILD917520:ILO917520 IUZ917520:IVK917520 JEV917520:JFG917520 JOR917520:JPC917520 JYN917520:JYY917520 KIJ917520:KIU917520 KSF917520:KSQ917520 LCB917520:LCM917520 LLX917520:LMI917520 LVT917520:LWE917520 MFP917520:MGA917520 MPL917520:MPW917520 MZH917520:MZS917520 NJD917520:NJO917520 NSZ917520:NTK917520 OCV917520:ODG917520 OMR917520:ONC917520 OWN917520:OWY917520 PGJ917520:PGU917520 PQF917520:PQQ917520 QAB917520:QAM917520 QJX917520:QKI917520 QTT917520:QUE917520 RDP917520:REA917520 RNL917520:RNW917520 RXH917520:RXS917520 SHD917520:SHO917520 SQZ917520:SRK917520 TAV917520:TBG917520 TKR917520:TLC917520 TUN917520:TUY917520 UEJ917520:UEU917520 UOF917520:UOQ917520 UYB917520:UYM917520 VHX917520:VII917520 VRT917520:VSE917520 WBP917520:WCA917520 WLL917520:WLW917520 WVH917520:WVS917520 D983056:K983056 IV983056:JG983056 SR983056:TC983056 ACN983056:ACY983056 AMJ983056:AMU983056 AWF983056:AWQ983056 BGB983056:BGM983056 BPX983056:BQI983056 BZT983056:CAE983056 CJP983056:CKA983056 CTL983056:CTW983056 DDH983056:DDS983056 DND983056:DNO983056 DWZ983056:DXK983056 EGV983056:EHG983056 EQR983056:ERC983056 FAN983056:FAY983056 FKJ983056:FKU983056 FUF983056:FUQ983056 GEB983056:GEM983056 GNX983056:GOI983056 GXT983056:GYE983056 HHP983056:HIA983056 HRL983056:HRW983056 IBH983056:IBS983056 ILD983056:ILO983056 IUZ983056:IVK983056 JEV983056:JFG983056 JOR983056:JPC983056 JYN983056:JYY983056 KIJ983056:KIU983056 KSF983056:KSQ983056 LCB983056:LCM983056 LLX983056:LMI983056 LVT983056:LWE983056 MFP983056:MGA983056 MPL983056:MPW983056 MZH983056:MZS983056 NJD983056:NJO983056 NSZ983056:NTK983056 OCV983056:ODG983056 OMR983056:ONC983056 OWN983056:OWY983056 PGJ983056:PGU983056 PQF983056:PQQ983056 QAB983056:QAM983056 QJX983056:QKI983056 QTT983056:QUE983056 RDP983056:REA983056 RNL983056:RNW983056 RXH983056:RXS983056 SHD983056:SHO983056 SQZ983056:SRK983056 TAV983056:TBG983056 TKR983056:TLC983056 TUN983056:TUY983056 UEJ983056:UEU983056 UOF983056:UOQ983056 UYB983056:UYM983056 VHX983056:VII983056 VRT983056:VSE983056 WBP983056:WCA983056 WLL983056:WLW983056 WVH983056:WVS983056 D12:K12 IV12:JG12 SR12:TC12 ACN12:ACY12 AMJ12:AMU12 AWF12:AWQ12 BGB12:BGM12 BPX12:BQI12 BZT12:CAE12 CJP12:CKA12 CTL12:CTW12 DDH12:DDS12 DND12:DNO12 DWZ12:DXK12 EGV12:EHG12 EQR12:ERC12 FAN12:FAY12 FKJ12:FKU12 FUF12:FUQ12 GEB12:GEM12 GNX12:GOI12 GXT12:GYE12 HHP12:HIA12 HRL12:HRW12 IBH12:IBS12 ILD12:ILO12 IUZ12:IVK12 JEV12:JFG12 JOR12:JPC12 JYN12:JYY12 KIJ12:KIU12 KSF12:KSQ12 LCB12:LCM12 LLX12:LMI12 LVT12:LWE12 MFP12:MGA12 MPL12:MPW12 MZH12:MZS12 NJD12:NJO12 NSZ12:NTK12 OCV12:ODG12 OMR12:ONC12 OWN12:OWY12 PGJ12:PGU12 PQF12:PQQ12 QAB12:QAM12 QJX12:QKI12 QTT12:QUE12 RDP12:REA12 RNL12:RNW12 RXH12:RXS12 SHD12:SHO12 SQZ12:SRK12 TAV12:TBG12 TKR12:TLC12 TUN12:TUY12 UEJ12:UEU12 UOF12:UOQ12 UYB12:UYM12 VHX12:VII12 VRT12:VSE12 WBP12:WCA12 WLL12:WLW12 WVH12:WVS12 D65550:K65550 IV65550:JG65550 SR65550:TC65550 ACN65550:ACY65550 AMJ65550:AMU65550 AWF65550:AWQ65550 BGB65550:BGM65550 BPX65550:BQI65550 BZT65550:CAE65550 CJP65550:CKA65550 CTL65550:CTW65550 DDH65550:DDS65550 DND65550:DNO65550 DWZ65550:DXK65550 EGV65550:EHG65550 EQR65550:ERC65550 FAN65550:FAY65550 FKJ65550:FKU65550 FUF65550:FUQ65550 GEB65550:GEM65550 GNX65550:GOI65550 GXT65550:GYE65550 HHP65550:HIA65550 HRL65550:HRW65550 IBH65550:IBS65550 ILD65550:ILO65550 IUZ65550:IVK65550 JEV65550:JFG65550 JOR65550:JPC65550 JYN65550:JYY65550 KIJ65550:KIU65550 KSF65550:KSQ65550 LCB65550:LCM65550 LLX65550:LMI65550 LVT65550:LWE65550 MFP65550:MGA65550 MPL65550:MPW65550 MZH65550:MZS65550 NJD65550:NJO65550 NSZ65550:NTK65550 OCV65550:ODG65550 OMR65550:ONC65550 OWN65550:OWY65550 PGJ65550:PGU65550 PQF65550:PQQ65550 QAB65550:QAM65550 QJX65550:QKI65550 QTT65550:QUE65550 RDP65550:REA65550 RNL65550:RNW65550 RXH65550:RXS65550 SHD65550:SHO65550 SQZ65550:SRK65550 TAV65550:TBG65550 TKR65550:TLC65550 TUN65550:TUY65550 UEJ65550:UEU65550 UOF65550:UOQ65550 UYB65550:UYM65550 VHX65550:VII65550 VRT65550:VSE65550 WBP65550:WCA65550 WLL65550:WLW65550 WVH65550:WVS65550 D131086:K131086 IV131086:JG131086 SR131086:TC131086 ACN131086:ACY131086 AMJ131086:AMU131086 AWF131086:AWQ131086 BGB131086:BGM131086 BPX131086:BQI131086 BZT131086:CAE131086 CJP131086:CKA131086 CTL131086:CTW131086 DDH131086:DDS131086 DND131086:DNO131086 DWZ131086:DXK131086 EGV131086:EHG131086 EQR131086:ERC131086 FAN131086:FAY131086 FKJ131086:FKU131086 FUF131086:FUQ131086 GEB131086:GEM131086 GNX131086:GOI131086 GXT131086:GYE131086 HHP131086:HIA131086 HRL131086:HRW131086 IBH131086:IBS131086 ILD131086:ILO131086 IUZ131086:IVK131086 JEV131086:JFG131086 JOR131086:JPC131086 JYN131086:JYY131086 KIJ131086:KIU131086 KSF131086:KSQ131086 LCB131086:LCM131086 LLX131086:LMI131086 LVT131086:LWE131086 MFP131086:MGA131086 MPL131086:MPW131086 MZH131086:MZS131086 NJD131086:NJO131086 NSZ131086:NTK131086 OCV131086:ODG131086 OMR131086:ONC131086 OWN131086:OWY131086 PGJ131086:PGU131086 PQF131086:PQQ131086 QAB131086:QAM131086 QJX131086:QKI131086 QTT131086:QUE131086 RDP131086:REA131086 RNL131086:RNW131086 RXH131086:RXS131086 SHD131086:SHO131086 SQZ131086:SRK131086 TAV131086:TBG131086 TKR131086:TLC131086 TUN131086:TUY131086 UEJ131086:UEU131086 UOF131086:UOQ131086 UYB131086:UYM131086 VHX131086:VII131086 VRT131086:VSE131086 WBP131086:WCA131086 WLL131086:WLW131086 WVH131086:WVS131086 D196622:K196622 IV196622:JG196622 SR196622:TC196622 ACN196622:ACY196622 AMJ196622:AMU196622 AWF196622:AWQ196622 BGB196622:BGM196622 BPX196622:BQI196622 BZT196622:CAE196622 CJP196622:CKA196622 CTL196622:CTW196622 DDH196622:DDS196622 DND196622:DNO196622 DWZ196622:DXK196622 EGV196622:EHG196622 EQR196622:ERC196622 FAN196622:FAY196622 FKJ196622:FKU196622 FUF196622:FUQ196622 GEB196622:GEM196622 GNX196622:GOI196622 GXT196622:GYE196622 HHP196622:HIA196622 HRL196622:HRW196622 IBH196622:IBS196622 ILD196622:ILO196622 IUZ196622:IVK196622 JEV196622:JFG196622 JOR196622:JPC196622 JYN196622:JYY196622 KIJ196622:KIU196622 KSF196622:KSQ196622 LCB196622:LCM196622 LLX196622:LMI196622 LVT196622:LWE196622 MFP196622:MGA196622 MPL196622:MPW196622 MZH196622:MZS196622 NJD196622:NJO196622 NSZ196622:NTK196622 OCV196622:ODG196622 OMR196622:ONC196622 OWN196622:OWY196622 PGJ196622:PGU196622 PQF196622:PQQ196622 QAB196622:QAM196622 QJX196622:QKI196622 QTT196622:QUE196622 RDP196622:REA196622 RNL196622:RNW196622 RXH196622:RXS196622 SHD196622:SHO196622 SQZ196622:SRK196622 TAV196622:TBG196622 TKR196622:TLC196622 TUN196622:TUY196622 UEJ196622:UEU196622 UOF196622:UOQ196622 UYB196622:UYM196622 VHX196622:VII196622 VRT196622:VSE196622 WBP196622:WCA196622 WLL196622:WLW196622 WVH196622:WVS196622 D262158:K262158 IV262158:JG262158 SR262158:TC262158 ACN262158:ACY262158 AMJ262158:AMU262158 AWF262158:AWQ262158 BGB262158:BGM262158 BPX262158:BQI262158 BZT262158:CAE262158 CJP262158:CKA262158 CTL262158:CTW262158 DDH262158:DDS262158 DND262158:DNO262158 DWZ262158:DXK262158 EGV262158:EHG262158 EQR262158:ERC262158 FAN262158:FAY262158 FKJ262158:FKU262158 FUF262158:FUQ262158 GEB262158:GEM262158 GNX262158:GOI262158 GXT262158:GYE262158 HHP262158:HIA262158 HRL262158:HRW262158 IBH262158:IBS262158 ILD262158:ILO262158 IUZ262158:IVK262158 JEV262158:JFG262158 JOR262158:JPC262158 JYN262158:JYY262158 KIJ262158:KIU262158 KSF262158:KSQ262158 LCB262158:LCM262158 LLX262158:LMI262158 LVT262158:LWE262158 MFP262158:MGA262158 MPL262158:MPW262158 MZH262158:MZS262158 NJD262158:NJO262158 NSZ262158:NTK262158 OCV262158:ODG262158 OMR262158:ONC262158 OWN262158:OWY262158 PGJ262158:PGU262158 PQF262158:PQQ262158 QAB262158:QAM262158 QJX262158:QKI262158 QTT262158:QUE262158 RDP262158:REA262158 RNL262158:RNW262158 RXH262158:RXS262158 SHD262158:SHO262158 SQZ262158:SRK262158 TAV262158:TBG262158 TKR262158:TLC262158 TUN262158:TUY262158 UEJ262158:UEU262158 UOF262158:UOQ262158 UYB262158:UYM262158 VHX262158:VII262158 VRT262158:VSE262158 WBP262158:WCA262158 WLL262158:WLW262158 WVH262158:WVS262158 D327694:K327694 IV327694:JG327694 SR327694:TC327694 ACN327694:ACY327694 AMJ327694:AMU327694 AWF327694:AWQ327694 BGB327694:BGM327694 BPX327694:BQI327694 BZT327694:CAE327694 CJP327694:CKA327694 CTL327694:CTW327694 DDH327694:DDS327694 DND327694:DNO327694 DWZ327694:DXK327694 EGV327694:EHG327694 EQR327694:ERC327694 FAN327694:FAY327694 FKJ327694:FKU327694 FUF327694:FUQ327694 GEB327694:GEM327694 GNX327694:GOI327694 GXT327694:GYE327694 HHP327694:HIA327694 HRL327694:HRW327694 IBH327694:IBS327694 ILD327694:ILO327694 IUZ327694:IVK327694 JEV327694:JFG327694 JOR327694:JPC327694 JYN327694:JYY327694 KIJ327694:KIU327694 KSF327694:KSQ327694 LCB327694:LCM327694 LLX327694:LMI327694 LVT327694:LWE327694 MFP327694:MGA327694 MPL327694:MPW327694 MZH327694:MZS327694 NJD327694:NJO327694 NSZ327694:NTK327694 OCV327694:ODG327694 OMR327694:ONC327694 OWN327694:OWY327694 PGJ327694:PGU327694 PQF327694:PQQ327694 QAB327694:QAM327694 QJX327694:QKI327694 QTT327694:QUE327694 RDP327694:REA327694 RNL327694:RNW327694 RXH327694:RXS327694 SHD327694:SHO327694 SQZ327694:SRK327694 TAV327694:TBG327694 TKR327694:TLC327694 TUN327694:TUY327694 UEJ327694:UEU327694 UOF327694:UOQ327694 UYB327694:UYM327694 VHX327694:VII327694 VRT327694:VSE327694 WBP327694:WCA327694 WLL327694:WLW327694 WVH327694:WVS327694 D393230:K393230 IV393230:JG393230 SR393230:TC393230 ACN393230:ACY393230 AMJ393230:AMU393230 AWF393230:AWQ393230 BGB393230:BGM393230 BPX393230:BQI393230 BZT393230:CAE393230 CJP393230:CKA393230 CTL393230:CTW393230 DDH393230:DDS393230 DND393230:DNO393230 DWZ393230:DXK393230 EGV393230:EHG393230 EQR393230:ERC393230 FAN393230:FAY393230 FKJ393230:FKU393230 FUF393230:FUQ393230 GEB393230:GEM393230 GNX393230:GOI393230 GXT393230:GYE393230 HHP393230:HIA393230 HRL393230:HRW393230 IBH393230:IBS393230 ILD393230:ILO393230 IUZ393230:IVK393230 JEV393230:JFG393230 JOR393230:JPC393230 JYN393230:JYY393230 KIJ393230:KIU393230 KSF393230:KSQ393230 LCB393230:LCM393230 LLX393230:LMI393230 LVT393230:LWE393230 MFP393230:MGA393230 MPL393230:MPW393230 MZH393230:MZS393230 NJD393230:NJO393230 NSZ393230:NTK393230 OCV393230:ODG393230 OMR393230:ONC393230 OWN393230:OWY393230 PGJ393230:PGU393230 PQF393230:PQQ393230 QAB393230:QAM393230 QJX393230:QKI393230 QTT393230:QUE393230 RDP393230:REA393230 RNL393230:RNW393230 RXH393230:RXS393230 SHD393230:SHO393230 SQZ393230:SRK393230 TAV393230:TBG393230 TKR393230:TLC393230 TUN393230:TUY393230 UEJ393230:UEU393230 UOF393230:UOQ393230 UYB393230:UYM393230 VHX393230:VII393230 VRT393230:VSE393230 WBP393230:WCA393230 WLL393230:WLW393230 WVH393230:WVS393230 D458766:K458766 IV458766:JG458766 SR458766:TC458766 ACN458766:ACY458766 AMJ458766:AMU458766 AWF458766:AWQ458766 BGB458766:BGM458766 BPX458766:BQI458766 BZT458766:CAE458766 CJP458766:CKA458766 CTL458766:CTW458766 DDH458766:DDS458766 DND458766:DNO458766 DWZ458766:DXK458766 EGV458766:EHG458766 EQR458766:ERC458766 FAN458766:FAY458766 FKJ458766:FKU458766 FUF458766:FUQ458766 GEB458766:GEM458766 GNX458766:GOI458766 GXT458766:GYE458766 HHP458766:HIA458766 HRL458766:HRW458766 IBH458766:IBS458766 ILD458766:ILO458766 IUZ458766:IVK458766 JEV458766:JFG458766 JOR458766:JPC458766 JYN458766:JYY458766 KIJ458766:KIU458766 KSF458766:KSQ458766 LCB458766:LCM458766 LLX458766:LMI458766 LVT458766:LWE458766 MFP458766:MGA458766 MPL458766:MPW458766 MZH458766:MZS458766 NJD458766:NJO458766 NSZ458766:NTK458766 OCV458766:ODG458766 OMR458766:ONC458766 OWN458766:OWY458766 PGJ458766:PGU458766 PQF458766:PQQ458766 QAB458766:QAM458766 QJX458766:QKI458766 QTT458766:QUE458766 RDP458766:REA458766 RNL458766:RNW458766 RXH458766:RXS458766 SHD458766:SHO458766 SQZ458766:SRK458766 TAV458766:TBG458766 TKR458766:TLC458766 TUN458766:TUY458766 UEJ458766:UEU458766 UOF458766:UOQ458766 UYB458766:UYM458766 VHX458766:VII458766 VRT458766:VSE458766 WBP458766:WCA458766 WLL458766:WLW458766 WVH458766:WVS458766 D524302:K524302 IV524302:JG524302 SR524302:TC524302 ACN524302:ACY524302 AMJ524302:AMU524302 AWF524302:AWQ524302 BGB524302:BGM524302 BPX524302:BQI524302 BZT524302:CAE524302 CJP524302:CKA524302 CTL524302:CTW524302 DDH524302:DDS524302 DND524302:DNO524302 DWZ524302:DXK524302 EGV524302:EHG524302 EQR524302:ERC524302 FAN524302:FAY524302 FKJ524302:FKU524302 FUF524302:FUQ524302 GEB524302:GEM524302 GNX524302:GOI524302 GXT524302:GYE524302 HHP524302:HIA524302 HRL524302:HRW524302 IBH524302:IBS524302 ILD524302:ILO524302 IUZ524302:IVK524302 JEV524302:JFG524302 JOR524302:JPC524302 JYN524302:JYY524302 KIJ524302:KIU524302 KSF524302:KSQ524302 LCB524302:LCM524302 LLX524302:LMI524302 LVT524302:LWE524302 MFP524302:MGA524302 MPL524302:MPW524302 MZH524302:MZS524302 NJD524302:NJO524302 NSZ524302:NTK524302 OCV524302:ODG524302 OMR524302:ONC524302 OWN524302:OWY524302 PGJ524302:PGU524302 PQF524302:PQQ524302 QAB524302:QAM524302 QJX524302:QKI524302 QTT524302:QUE524302 RDP524302:REA524302 RNL524302:RNW524302 RXH524302:RXS524302 SHD524302:SHO524302 SQZ524302:SRK524302 TAV524302:TBG524302 TKR524302:TLC524302 TUN524302:TUY524302 UEJ524302:UEU524302 UOF524302:UOQ524302 UYB524302:UYM524302 VHX524302:VII524302 VRT524302:VSE524302 WBP524302:WCA524302 WLL524302:WLW524302 WVH524302:WVS524302 D589838:K589838 IV589838:JG589838 SR589838:TC589838 ACN589838:ACY589838 AMJ589838:AMU589838 AWF589838:AWQ589838 BGB589838:BGM589838 BPX589838:BQI589838 BZT589838:CAE589838 CJP589838:CKA589838 CTL589838:CTW589838 DDH589838:DDS589838 DND589838:DNO589838 DWZ589838:DXK589838 EGV589838:EHG589838 EQR589838:ERC589838 FAN589838:FAY589838 FKJ589838:FKU589838 FUF589838:FUQ589838 GEB589838:GEM589838 GNX589838:GOI589838 GXT589838:GYE589838 HHP589838:HIA589838 HRL589838:HRW589838 IBH589838:IBS589838 ILD589838:ILO589838 IUZ589838:IVK589838 JEV589838:JFG589838 JOR589838:JPC589838 JYN589838:JYY589838 KIJ589838:KIU589838 KSF589838:KSQ589838 LCB589838:LCM589838 LLX589838:LMI589838 LVT589838:LWE589838 MFP589838:MGA589838 MPL589838:MPW589838 MZH589838:MZS589838 NJD589838:NJO589838 NSZ589838:NTK589838 OCV589838:ODG589838 OMR589838:ONC589838 OWN589838:OWY589838 PGJ589838:PGU589838 PQF589838:PQQ589838 QAB589838:QAM589838 QJX589838:QKI589838 QTT589838:QUE589838 RDP589838:REA589838 RNL589838:RNW589838 RXH589838:RXS589838 SHD589838:SHO589838 SQZ589838:SRK589838 TAV589838:TBG589838 TKR589838:TLC589838 TUN589838:TUY589838 UEJ589838:UEU589838 UOF589838:UOQ589838 UYB589838:UYM589838 VHX589838:VII589838 VRT589838:VSE589838 WBP589838:WCA589838 WLL589838:WLW589838 WVH589838:WVS589838 D655374:K655374 IV655374:JG655374 SR655374:TC655374 ACN655374:ACY655374 AMJ655374:AMU655374 AWF655374:AWQ655374 BGB655374:BGM655374 BPX655374:BQI655374 BZT655374:CAE655374 CJP655374:CKA655374 CTL655374:CTW655374 DDH655374:DDS655374 DND655374:DNO655374 DWZ655374:DXK655374 EGV655374:EHG655374 EQR655374:ERC655374 FAN655374:FAY655374 FKJ655374:FKU655374 FUF655374:FUQ655374 GEB655374:GEM655374 GNX655374:GOI655374 GXT655374:GYE655374 HHP655374:HIA655374 HRL655374:HRW655374 IBH655374:IBS655374 ILD655374:ILO655374 IUZ655374:IVK655374 JEV655374:JFG655374 JOR655374:JPC655374 JYN655374:JYY655374 KIJ655374:KIU655374 KSF655374:KSQ655374 LCB655374:LCM655374 LLX655374:LMI655374 LVT655374:LWE655374 MFP655374:MGA655374 MPL655374:MPW655374 MZH655374:MZS655374 NJD655374:NJO655374 NSZ655374:NTK655374 OCV655374:ODG655374 OMR655374:ONC655374 OWN655374:OWY655374 PGJ655374:PGU655374 PQF655374:PQQ655374 QAB655374:QAM655374 QJX655374:QKI655374 QTT655374:QUE655374 RDP655374:REA655374 RNL655374:RNW655374 RXH655374:RXS655374 SHD655374:SHO655374 SQZ655374:SRK655374 TAV655374:TBG655374 TKR655374:TLC655374 TUN655374:TUY655374 UEJ655374:UEU655374 UOF655374:UOQ655374 UYB655374:UYM655374 VHX655374:VII655374 VRT655374:VSE655374 WBP655374:WCA655374 WLL655374:WLW655374 WVH655374:WVS655374 D720910:K720910 IV720910:JG720910 SR720910:TC720910 ACN720910:ACY720910 AMJ720910:AMU720910 AWF720910:AWQ720910 BGB720910:BGM720910 BPX720910:BQI720910 BZT720910:CAE720910 CJP720910:CKA720910 CTL720910:CTW720910 DDH720910:DDS720910 DND720910:DNO720910 DWZ720910:DXK720910 EGV720910:EHG720910 EQR720910:ERC720910 FAN720910:FAY720910 FKJ720910:FKU720910 FUF720910:FUQ720910 GEB720910:GEM720910 GNX720910:GOI720910 GXT720910:GYE720910 HHP720910:HIA720910 HRL720910:HRW720910 IBH720910:IBS720910 ILD720910:ILO720910 IUZ720910:IVK720910 JEV720910:JFG720910 JOR720910:JPC720910 JYN720910:JYY720910 KIJ720910:KIU720910 KSF720910:KSQ720910 LCB720910:LCM720910 LLX720910:LMI720910 LVT720910:LWE720910 MFP720910:MGA720910 MPL720910:MPW720910 MZH720910:MZS720910 NJD720910:NJO720910 NSZ720910:NTK720910 OCV720910:ODG720910 OMR720910:ONC720910 OWN720910:OWY720910 PGJ720910:PGU720910 PQF720910:PQQ720910 QAB720910:QAM720910 QJX720910:QKI720910 QTT720910:QUE720910 RDP720910:REA720910 RNL720910:RNW720910 RXH720910:RXS720910 SHD720910:SHO720910 SQZ720910:SRK720910 TAV720910:TBG720910 TKR720910:TLC720910 TUN720910:TUY720910 UEJ720910:UEU720910 UOF720910:UOQ720910 UYB720910:UYM720910 VHX720910:VII720910 VRT720910:VSE720910 WBP720910:WCA720910 WLL720910:WLW720910 WVH720910:WVS720910 D786446:K786446 IV786446:JG786446 SR786446:TC786446 ACN786446:ACY786446 AMJ786446:AMU786446 AWF786446:AWQ786446 BGB786446:BGM786446 BPX786446:BQI786446 BZT786446:CAE786446 CJP786446:CKA786446 CTL786446:CTW786446 DDH786446:DDS786446 DND786446:DNO786446 DWZ786446:DXK786446 EGV786446:EHG786446 EQR786446:ERC786446 FAN786446:FAY786446 FKJ786446:FKU786446 FUF786446:FUQ786446 GEB786446:GEM786446 GNX786446:GOI786446 GXT786446:GYE786446 HHP786446:HIA786446 HRL786446:HRW786446 IBH786446:IBS786446 ILD786446:ILO786446 IUZ786446:IVK786446 JEV786446:JFG786446 JOR786446:JPC786446 JYN786446:JYY786446 KIJ786446:KIU786446 KSF786446:KSQ786446 LCB786446:LCM786446 LLX786446:LMI786446 LVT786446:LWE786446 MFP786446:MGA786446 MPL786446:MPW786446 MZH786446:MZS786446 NJD786446:NJO786446 NSZ786446:NTK786446 OCV786446:ODG786446 OMR786446:ONC786446 OWN786446:OWY786446 PGJ786446:PGU786446 PQF786446:PQQ786446 QAB786446:QAM786446 QJX786446:QKI786446 QTT786446:QUE786446 RDP786446:REA786446 RNL786446:RNW786446 RXH786446:RXS786446 SHD786446:SHO786446 SQZ786446:SRK786446 TAV786446:TBG786446 TKR786446:TLC786446 TUN786446:TUY786446 UEJ786446:UEU786446 UOF786446:UOQ786446 UYB786446:UYM786446 VHX786446:VII786446 VRT786446:VSE786446 WBP786446:WCA786446 WLL786446:WLW786446 WVH786446:WVS786446 D851982:K851982 IV851982:JG851982 SR851982:TC851982 ACN851982:ACY851982 AMJ851982:AMU851982 AWF851982:AWQ851982 BGB851982:BGM851982 BPX851982:BQI851982 BZT851982:CAE851982 CJP851982:CKA851982 CTL851982:CTW851982 DDH851982:DDS851982 DND851982:DNO851982 DWZ851982:DXK851982 EGV851982:EHG851982 EQR851982:ERC851982 FAN851982:FAY851982 FKJ851982:FKU851982 FUF851982:FUQ851982 GEB851982:GEM851982 GNX851982:GOI851982 GXT851982:GYE851982 HHP851982:HIA851982 HRL851982:HRW851982 IBH851982:IBS851982 ILD851982:ILO851982 IUZ851982:IVK851982 JEV851982:JFG851982 JOR851982:JPC851982 JYN851982:JYY851982 KIJ851982:KIU851982 KSF851982:KSQ851982 LCB851982:LCM851982 LLX851982:LMI851982 LVT851982:LWE851982 MFP851982:MGA851982 MPL851982:MPW851982 MZH851982:MZS851982 NJD851982:NJO851982 NSZ851982:NTK851982 OCV851982:ODG851982 OMR851982:ONC851982 OWN851982:OWY851982 PGJ851982:PGU851982 PQF851982:PQQ851982 QAB851982:QAM851982 QJX851982:QKI851982 QTT851982:QUE851982 RDP851982:REA851982 RNL851982:RNW851982 RXH851982:RXS851982 SHD851982:SHO851982 SQZ851982:SRK851982 TAV851982:TBG851982 TKR851982:TLC851982 TUN851982:TUY851982 UEJ851982:UEU851982 UOF851982:UOQ851982 UYB851982:UYM851982 VHX851982:VII851982 VRT851982:VSE851982 WBP851982:WCA851982 WLL851982:WLW851982 WVH851982:WVS851982 D917518:K917518 IV917518:JG917518 SR917518:TC917518 ACN917518:ACY917518 AMJ917518:AMU917518 AWF917518:AWQ917518 BGB917518:BGM917518 BPX917518:BQI917518 BZT917518:CAE917518 CJP917518:CKA917518 CTL917518:CTW917518 DDH917518:DDS917518 DND917518:DNO917518 DWZ917518:DXK917518 EGV917518:EHG917518 EQR917518:ERC917518 FAN917518:FAY917518 FKJ917518:FKU917518 FUF917518:FUQ917518 GEB917518:GEM917518 GNX917518:GOI917518 GXT917518:GYE917518 HHP917518:HIA917518 HRL917518:HRW917518 IBH917518:IBS917518 ILD917518:ILO917518 IUZ917518:IVK917518 JEV917518:JFG917518 JOR917518:JPC917518 JYN917518:JYY917518 KIJ917518:KIU917518 KSF917518:KSQ917518 LCB917518:LCM917518 LLX917518:LMI917518 LVT917518:LWE917518 MFP917518:MGA917518 MPL917518:MPW917518 MZH917518:MZS917518 NJD917518:NJO917518 NSZ917518:NTK917518 OCV917518:ODG917518 OMR917518:ONC917518 OWN917518:OWY917518 PGJ917518:PGU917518 PQF917518:PQQ917518 QAB917518:QAM917518 QJX917518:QKI917518 QTT917518:QUE917518 RDP917518:REA917518 RNL917518:RNW917518 RXH917518:RXS917518 SHD917518:SHO917518 SQZ917518:SRK917518 TAV917518:TBG917518 TKR917518:TLC917518 TUN917518:TUY917518 UEJ917518:UEU917518 UOF917518:UOQ917518 UYB917518:UYM917518 VHX917518:VII917518 VRT917518:VSE917518 WBP917518:WCA917518 WLL917518:WLW917518 WVH917518:WVS917518 D983054:K983054 IV983054:JG983054 SR983054:TC983054 ACN983054:ACY983054 AMJ983054:AMU983054 AWF983054:AWQ983054 BGB983054:BGM983054 BPX983054:BQI983054 BZT983054:CAE983054 CJP983054:CKA983054 CTL983054:CTW983054 DDH983054:DDS983054 DND983054:DNO983054 DWZ983054:DXK983054 EGV983054:EHG983054 EQR983054:ERC983054 FAN983054:FAY983054 FKJ983054:FKU983054 FUF983054:FUQ983054 GEB983054:GEM983054 GNX983054:GOI983054 GXT983054:GYE983054 HHP983054:HIA983054 HRL983054:HRW983054 IBH983054:IBS983054 ILD983054:ILO983054 IUZ983054:IVK983054 JEV983054:JFG983054 JOR983054:JPC983054 JYN983054:JYY983054 KIJ983054:KIU983054 KSF983054:KSQ983054 LCB983054:LCM983054 LLX983054:LMI983054 LVT983054:LWE983054 MFP983054:MGA983054 MPL983054:MPW983054 MZH983054:MZS983054 NJD983054:NJO983054 NSZ983054:NTK983054 OCV983054:ODG983054 OMR983054:ONC983054 OWN983054:OWY983054 PGJ983054:PGU983054 PQF983054:PQQ983054 QAB983054:QAM983054 QJX983054:QKI983054 QTT983054:QUE983054 RDP983054:REA983054 RNL983054:RNW983054 RXH983054:RXS983054 SHD983054:SHO983054 SQZ983054:SRK983054 TAV983054:TBG983054 TKR983054:TLC983054 TUN983054:TUY983054 UEJ983054:UEU983054 UOF983054:UOQ983054 UYB983054:UYM983054 VHX983054:VII983054 VRT983054:VSE983054 WBP983054:WCA983054 WLL983054:WLW983054 WVH983054:WVS983054 D18:K18 IV18:JG18 SR18:TC18 ACN18:ACY18 AMJ18:AMU18 AWF18:AWQ18 BGB18:BGM18 BPX18:BQI18 BZT18:CAE18 CJP18:CKA18 CTL18:CTW18 DDH18:DDS18 DND18:DNO18 DWZ18:DXK18 EGV18:EHG18 EQR18:ERC18 FAN18:FAY18 FKJ18:FKU18 FUF18:FUQ18 GEB18:GEM18 GNX18:GOI18 GXT18:GYE18 HHP18:HIA18 HRL18:HRW18 IBH18:IBS18 ILD18:ILO18 IUZ18:IVK18 JEV18:JFG18 JOR18:JPC18 JYN18:JYY18 KIJ18:KIU18 KSF18:KSQ18 LCB18:LCM18 LLX18:LMI18 LVT18:LWE18 MFP18:MGA18 MPL18:MPW18 MZH18:MZS18 NJD18:NJO18 NSZ18:NTK18 OCV18:ODG18 OMR18:ONC18 OWN18:OWY18 PGJ18:PGU18 PQF18:PQQ18 QAB18:QAM18 QJX18:QKI18 QTT18:QUE18 RDP18:REA18 RNL18:RNW18 RXH18:RXS18 SHD18:SHO18 SQZ18:SRK18 TAV18:TBG18 TKR18:TLC18 TUN18:TUY18 UEJ18:UEU18 UOF18:UOQ18 UYB18:UYM18 VHX18:VII18 VRT18:VSE18 WBP18:WCA18 WLL18:WLW18 WVH18:WVS18 D65556:K65556 IV65556:JG65556 SR65556:TC65556 ACN65556:ACY65556 AMJ65556:AMU65556 AWF65556:AWQ65556 BGB65556:BGM65556 BPX65556:BQI65556 BZT65556:CAE65556 CJP65556:CKA65556 CTL65556:CTW65556 DDH65556:DDS65556 DND65556:DNO65556 DWZ65556:DXK65556 EGV65556:EHG65556 EQR65556:ERC65556 FAN65556:FAY65556 FKJ65556:FKU65556 FUF65556:FUQ65556 GEB65556:GEM65556 GNX65556:GOI65556 GXT65556:GYE65556 HHP65556:HIA65556 HRL65556:HRW65556 IBH65556:IBS65556 ILD65556:ILO65556 IUZ65556:IVK65556 JEV65556:JFG65556 JOR65556:JPC65556 JYN65556:JYY65556 KIJ65556:KIU65556 KSF65556:KSQ65556 LCB65556:LCM65556 LLX65556:LMI65556 LVT65556:LWE65556 MFP65556:MGA65556 MPL65556:MPW65556 MZH65556:MZS65556 NJD65556:NJO65556 NSZ65556:NTK65556 OCV65556:ODG65556 OMR65556:ONC65556 OWN65556:OWY65556 PGJ65556:PGU65556 PQF65556:PQQ65556 QAB65556:QAM65556 QJX65556:QKI65556 QTT65556:QUE65556 RDP65556:REA65556 RNL65556:RNW65556 RXH65556:RXS65556 SHD65556:SHO65556 SQZ65556:SRK65556 TAV65556:TBG65556 TKR65556:TLC65556 TUN65556:TUY65556 UEJ65556:UEU65556 UOF65556:UOQ65556 UYB65556:UYM65556 VHX65556:VII65556 VRT65556:VSE65556 WBP65556:WCA65556 WLL65556:WLW65556 WVH65556:WVS65556 D131092:K131092 IV131092:JG131092 SR131092:TC131092 ACN131092:ACY131092 AMJ131092:AMU131092 AWF131092:AWQ131092 BGB131092:BGM131092 BPX131092:BQI131092 BZT131092:CAE131092 CJP131092:CKA131092 CTL131092:CTW131092 DDH131092:DDS131092 DND131092:DNO131092 DWZ131092:DXK131092 EGV131092:EHG131092 EQR131092:ERC131092 FAN131092:FAY131092 FKJ131092:FKU131092 FUF131092:FUQ131092 GEB131092:GEM131092 GNX131092:GOI131092 GXT131092:GYE131092 HHP131092:HIA131092 HRL131092:HRW131092 IBH131092:IBS131092 ILD131092:ILO131092 IUZ131092:IVK131092 JEV131092:JFG131092 JOR131092:JPC131092 JYN131092:JYY131092 KIJ131092:KIU131092 KSF131092:KSQ131092 LCB131092:LCM131092 LLX131092:LMI131092 LVT131092:LWE131092 MFP131092:MGA131092 MPL131092:MPW131092 MZH131092:MZS131092 NJD131092:NJO131092 NSZ131092:NTK131092 OCV131092:ODG131092 OMR131092:ONC131092 OWN131092:OWY131092 PGJ131092:PGU131092 PQF131092:PQQ131092 QAB131092:QAM131092 QJX131092:QKI131092 QTT131092:QUE131092 RDP131092:REA131092 RNL131092:RNW131092 RXH131092:RXS131092 SHD131092:SHO131092 SQZ131092:SRK131092 TAV131092:TBG131092 TKR131092:TLC131092 TUN131092:TUY131092 UEJ131092:UEU131092 UOF131092:UOQ131092 UYB131092:UYM131092 VHX131092:VII131092 VRT131092:VSE131092 WBP131092:WCA131092 WLL131092:WLW131092 WVH131092:WVS131092 D196628:K196628 IV196628:JG196628 SR196628:TC196628 ACN196628:ACY196628 AMJ196628:AMU196628 AWF196628:AWQ196628 BGB196628:BGM196628 BPX196628:BQI196628 BZT196628:CAE196628 CJP196628:CKA196628 CTL196628:CTW196628 DDH196628:DDS196628 DND196628:DNO196628 DWZ196628:DXK196628 EGV196628:EHG196628 EQR196628:ERC196628 FAN196628:FAY196628 FKJ196628:FKU196628 FUF196628:FUQ196628 GEB196628:GEM196628 GNX196628:GOI196628 GXT196628:GYE196628 HHP196628:HIA196628 HRL196628:HRW196628 IBH196628:IBS196628 ILD196628:ILO196628 IUZ196628:IVK196628 JEV196628:JFG196628 JOR196628:JPC196628 JYN196628:JYY196628 KIJ196628:KIU196628 KSF196628:KSQ196628 LCB196628:LCM196628 LLX196628:LMI196628 LVT196628:LWE196628 MFP196628:MGA196628 MPL196628:MPW196628 MZH196628:MZS196628 NJD196628:NJO196628 NSZ196628:NTK196628 OCV196628:ODG196628 OMR196628:ONC196628 OWN196628:OWY196628 PGJ196628:PGU196628 PQF196628:PQQ196628 QAB196628:QAM196628 QJX196628:QKI196628 QTT196628:QUE196628 RDP196628:REA196628 RNL196628:RNW196628 RXH196628:RXS196628 SHD196628:SHO196628 SQZ196628:SRK196628 TAV196628:TBG196628 TKR196628:TLC196628 TUN196628:TUY196628 UEJ196628:UEU196628 UOF196628:UOQ196628 UYB196628:UYM196628 VHX196628:VII196628 VRT196628:VSE196628 WBP196628:WCA196628 WLL196628:WLW196628 WVH196628:WVS196628 D262164:K262164 IV262164:JG262164 SR262164:TC262164 ACN262164:ACY262164 AMJ262164:AMU262164 AWF262164:AWQ262164 BGB262164:BGM262164 BPX262164:BQI262164 BZT262164:CAE262164 CJP262164:CKA262164 CTL262164:CTW262164 DDH262164:DDS262164 DND262164:DNO262164 DWZ262164:DXK262164 EGV262164:EHG262164 EQR262164:ERC262164 FAN262164:FAY262164 FKJ262164:FKU262164 FUF262164:FUQ262164 GEB262164:GEM262164 GNX262164:GOI262164 GXT262164:GYE262164 HHP262164:HIA262164 HRL262164:HRW262164 IBH262164:IBS262164 ILD262164:ILO262164 IUZ262164:IVK262164 JEV262164:JFG262164 JOR262164:JPC262164 JYN262164:JYY262164 KIJ262164:KIU262164 KSF262164:KSQ262164 LCB262164:LCM262164 LLX262164:LMI262164 LVT262164:LWE262164 MFP262164:MGA262164 MPL262164:MPW262164 MZH262164:MZS262164 NJD262164:NJO262164 NSZ262164:NTK262164 OCV262164:ODG262164 OMR262164:ONC262164 OWN262164:OWY262164 PGJ262164:PGU262164 PQF262164:PQQ262164 QAB262164:QAM262164 QJX262164:QKI262164 QTT262164:QUE262164 RDP262164:REA262164 RNL262164:RNW262164 RXH262164:RXS262164 SHD262164:SHO262164 SQZ262164:SRK262164 TAV262164:TBG262164 TKR262164:TLC262164 TUN262164:TUY262164 UEJ262164:UEU262164 UOF262164:UOQ262164 UYB262164:UYM262164 VHX262164:VII262164 VRT262164:VSE262164 WBP262164:WCA262164 WLL262164:WLW262164 WVH262164:WVS262164 D327700:K327700 IV327700:JG327700 SR327700:TC327700 ACN327700:ACY327700 AMJ327700:AMU327700 AWF327700:AWQ327700 BGB327700:BGM327700 BPX327700:BQI327700 BZT327700:CAE327700 CJP327700:CKA327700 CTL327700:CTW327700 DDH327700:DDS327700 DND327700:DNO327700 DWZ327700:DXK327700 EGV327700:EHG327700 EQR327700:ERC327700 FAN327700:FAY327700 FKJ327700:FKU327700 FUF327700:FUQ327700 GEB327700:GEM327700 GNX327700:GOI327700 GXT327700:GYE327700 HHP327700:HIA327700 HRL327700:HRW327700 IBH327700:IBS327700 ILD327700:ILO327700 IUZ327700:IVK327700 JEV327700:JFG327700 JOR327700:JPC327700 JYN327700:JYY327700 KIJ327700:KIU327700 KSF327700:KSQ327700 LCB327700:LCM327700 LLX327700:LMI327700 LVT327700:LWE327700 MFP327700:MGA327700 MPL327700:MPW327700 MZH327700:MZS327700 NJD327700:NJO327700 NSZ327700:NTK327700 OCV327700:ODG327700 OMR327700:ONC327700 OWN327700:OWY327700 PGJ327700:PGU327700 PQF327700:PQQ327700 QAB327700:QAM327700 QJX327700:QKI327700 QTT327700:QUE327700 RDP327700:REA327700 RNL327700:RNW327700 RXH327700:RXS327700 SHD327700:SHO327700 SQZ327700:SRK327700 TAV327700:TBG327700 TKR327700:TLC327700 TUN327700:TUY327700 UEJ327700:UEU327700 UOF327700:UOQ327700 UYB327700:UYM327700 VHX327700:VII327700 VRT327700:VSE327700 WBP327700:WCA327700 WLL327700:WLW327700 WVH327700:WVS327700 D393236:K393236 IV393236:JG393236 SR393236:TC393236 ACN393236:ACY393236 AMJ393236:AMU393236 AWF393236:AWQ393236 BGB393236:BGM393236 BPX393236:BQI393236 BZT393236:CAE393236 CJP393236:CKA393236 CTL393236:CTW393236 DDH393236:DDS393236 DND393236:DNO393236 DWZ393236:DXK393236 EGV393236:EHG393236 EQR393236:ERC393236 FAN393236:FAY393236 FKJ393236:FKU393236 FUF393236:FUQ393236 GEB393236:GEM393236 GNX393236:GOI393236 GXT393236:GYE393236 HHP393236:HIA393236 HRL393236:HRW393236 IBH393236:IBS393236 ILD393236:ILO393236 IUZ393236:IVK393236 JEV393236:JFG393236 JOR393236:JPC393236 JYN393236:JYY393236 KIJ393236:KIU393236 KSF393236:KSQ393236 LCB393236:LCM393236 LLX393236:LMI393236 LVT393236:LWE393236 MFP393236:MGA393236 MPL393236:MPW393236 MZH393236:MZS393236 NJD393236:NJO393236 NSZ393236:NTK393236 OCV393236:ODG393236 OMR393236:ONC393236 OWN393236:OWY393236 PGJ393236:PGU393236 PQF393236:PQQ393236 QAB393236:QAM393236 QJX393236:QKI393236 QTT393236:QUE393236 RDP393236:REA393236 RNL393236:RNW393236 RXH393236:RXS393236 SHD393236:SHO393236 SQZ393236:SRK393236 TAV393236:TBG393236 TKR393236:TLC393236 TUN393236:TUY393236 UEJ393236:UEU393236 UOF393236:UOQ393236 UYB393236:UYM393236 VHX393236:VII393236 VRT393236:VSE393236 WBP393236:WCA393236 WLL393236:WLW393236 WVH393236:WVS393236 D458772:K458772 IV458772:JG458772 SR458772:TC458772 ACN458772:ACY458772 AMJ458772:AMU458772 AWF458772:AWQ458772 BGB458772:BGM458772 BPX458772:BQI458772 BZT458772:CAE458772 CJP458772:CKA458772 CTL458772:CTW458772 DDH458772:DDS458772 DND458772:DNO458772 DWZ458772:DXK458772 EGV458772:EHG458772 EQR458772:ERC458772 FAN458772:FAY458772 FKJ458772:FKU458772 FUF458772:FUQ458772 GEB458772:GEM458772 GNX458772:GOI458772 GXT458772:GYE458772 HHP458772:HIA458772 HRL458772:HRW458772 IBH458772:IBS458772 ILD458772:ILO458772 IUZ458772:IVK458772 JEV458772:JFG458772 JOR458772:JPC458772 JYN458772:JYY458772 KIJ458772:KIU458772 KSF458772:KSQ458772 LCB458772:LCM458772 LLX458772:LMI458772 LVT458772:LWE458772 MFP458772:MGA458772 MPL458772:MPW458772 MZH458772:MZS458772 NJD458772:NJO458772 NSZ458772:NTK458772 OCV458772:ODG458772 OMR458772:ONC458772 OWN458772:OWY458772 PGJ458772:PGU458772 PQF458772:PQQ458772 QAB458772:QAM458772 QJX458772:QKI458772 QTT458772:QUE458772 RDP458772:REA458772 RNL458772:RNW458772 RXH458772:RXS458772 SHD458772:SHO458772 SQZ458772:SRK458772 TAV458772:TBG458772 TKR458772:TLC458772 TUN458772:TUY458772 UEJ458772:UEU458772 UOF458772:UOQ458772 UYB458772:UYM458772 VHX458772:VII458772 VRT458772:VSE458772 WBP458772:WCA458772 WLL458772:WLW458772 WVH458772:WVS458772 D524308:K524308 IV524308:JG524308 SR524308:TC524308 ACN524308:ACY524308 AMJ524308:AMU524308 AWF524308:AWQ524308 BGB524308:BGM524308 BPX524308:BQI524308 BZT524308:CAE524308 CJP524308:CKA524308 CTL524308:CTW524308 DDH524308:DDS524308 DND524308:DNO524308 DWZ524308:DXK524308 EGV524308:EHG524308 EQR524308:ERC524308 FAN524308:FAY524308 FKJ524308:FKU524308 FUF524308:FUQ524308 GEB524308:GEM524308 GNX524308:GOI524308 GXT524308:GYE524308 HHP524308:HIA524308 HRL524308:HRW524308 IBH524308:IBS524308 ILD524308:ILO524308 IUZ524308:IVK524308 JEV524308:JFG524308 JOR524308:JPC524308 JYN524308:JYY524308 KIJ524308:KIU524308 KSF524308:KSQ524308 LCB524308:LCM524308 LLX524308:LMI524308 LVT524308:LWE524308 MFP524308:MGA524308 MPL524308:MPW524308 MZH524308:MZS524308 NJD524308:NJO524308 NSZ524308:NTK524308 OCV524308:ODG524308 OMR524308:ONC524308 OWN524308:OWY524308 PGJ524308:PGU524308 PQF524308:PQQ524308 QAB524308:QAM524308 QJX524308:QKI524308 QTT524308:QUE524308 RDP524308:REA524308 RNL524308:RNW524308 RXH524308:RXS524308 SHD524308:SHO524308 SQZ524308:SRK524308 TAV524308:TBG524308 TKR524308:TLC524308 TUN524308:TUY524308 UEJ524308:UEU524308 UOF524308:UOQ524308 UYB524308:UYM524308 VHX524308:VII524308 VRT524308:VSE524308 WBP524308:WCA524308 WLL524308:WLW524308 WVH524308:WVS524308 D589844:K589844 IV589844:JG589844 SR589844:TC589844 ACN589844:ACY589844 AMJ589844:AMU589844 AWF589844:AWQ589844 BGB589844:BGM589844 BPX589844:BQI589844 BZT589844:CAE589844 CJP589844:CKA589844 CTL589844:CTW589844 DDH589844:DDS589844 DND589844:DNO589844 DWZ589844:DXK589844 EGV589844:EHG589844 EQR589844:ERC589844 FAN589844:FAY589844 FKJ589844:FKU589844 FUF589844:FUQ589844 GEB589844:GEM589844 GNX589844:GOI589844 GXT589844:GYE589844 HHP589844:HIA589844 HRL589844:HRW589844 IBH589844:IBS589844 ILD589844:ILO589844 IUZ589844:IVK589844 JEV589844:JFG589844 JOR589844:JPC589844 JYN589844:JYY589844 KIJ589844:KIU589844 KSF589844:KSQ589844 LCB589844:LCM589844 LLX589844:LMI589844 LVT589844:LWE589844 MFP589844:MGA589844 MPL589844:MPW589844 MZH589844:MZS589844 NJD589844:NJO589844 NSZ589844:NTK589844 OCV589844:ODG589844 OMR589844:ONC589844 OWN589844:OWY589844 PGJ589844:PGU589844 PQF589844:PQQ589844 QAB589844:QAM589844 QJX589844:QKI589844 QTT589844:QUE589844 RDP589844:REA589844 RNL589844:RNW589844 RXH589844:RXS589844 SHD589844:SHO589844 SQZ589844:SRK589844 TAV589844:TBG589844 TKR589844:TLC589844 TUN589844:TUY589844 UEJ589844:UEU589844 UOF589844:UOQ589844 UYB589844:UYM589844 VHX589844:VII589844 VRT589844:VSE589844 WBP589844:WCA589844 WLL589844:WLW589844 WVH589844:WVS589844 D655380:K655380 IV655380:JG655380 SR655380:TC655380 ACN655380:ACY655380 AMJ655380:AMU655380 AWF655380:AWQ655380 BGB655380:BGM655380 BPX655380:BQI655380 BZT655380:CAE655380 CJP655380:CKA655380 CTL655380:CTW655380 DDH655380:DDS655380 DND655380:DNO655380 DWZ655380:DXK655380 EGV655380:EHG655380 EQR655380:ERC655380 FAN655380:FAY655380 FKJ655380:FKU655380 FUF655380:FUQ655380 GEB655380:GEM655380 GNX655380:GOI655380 GXT655380:GYE655380 HHP655380:HIA655380 HRL655380:HRW655380 IBH655380:IBS655380 ILD655380:ILO655380 IUZ655380:IVK655380 JEV655380:JFG655380 JOR655380:JPC655380 JYN655380:JYY655380 KIJ655380:KIU655380 KSF655380:KSQ655380 LCB655380:LCM655380 LLX655380:LMI655380 LVT655380:LWE655380 MFP655380:MGA655380 MPL655380:MPW655380 MZH655380:MZS655380 NJD655380:NJO655380 NSZ655380:NTK655380 OCV655380:ODG655380 OMR655380:ONC655380 OWN655380:OWY655380 PGJ655380:PGU655380 PQF655380:PQQ655380 QAB655380:QAM655380 QJX655380:QKI655380 QTT655380:QUE655380 RDP655380:REA655380 RNL655380:RNW655380 RXH655380:RXS655380 SHD655380:SHO655380 SQZ655380:SRK655380 TAV655380:TBG655380 TKR655380:TLC655380 TUN655380:TUY655380 UEJ655380:UEU655380 UOF655380:UOQ655380 UYB655380:UYM655380 VHX655380:VII655380 VRT655380:VSE655380 WBP655380:WCA655380 WLL655380:WLW655380 WVH655380:WVS655380 D720916:K720916 IV720916:JG720916 SR720916:TC720916 ACN720916:ACY720916 AMJ720916:AMU720916 AWF720916:AWQ720916 BGB720916:BGM720916 BPX720916:BQI720916 BZT720916:CAE720916 CJP720916:CKA720916 CTL720916:CTW720916 DDH720916:DDS720916 DND720916:DNO720916 DWZ720916:DXK720916 EGV720916:EHG720916 EQR720916:ERC720916 FAN720916:FAY720916 FKJ720916:FKU720916 FUF720916:FUQ720916 GEB720916:GEM720916 GNX720916:GOI720916 GXT720916:GYE720916 HHP720916:HIA720916 HRL720916:HRW720916 IBH720916:IBS720916 ILD720916:ILO720916 IUZ720916:IVK720916 JEV720916:JFG720916 JOR720916:JPC720916 JYN720916:JYY720916 KIJ720916:KIU720916 KSF720916:KSQ720916 LCB720916:LCM720916 LLX720916:LMI720916 LVT720916:LWE720916 MFP720916:MGA720916 MPL720916:MPW720916 MZH720916:MZS720916 NJD720916:NJO720916 NSZ720916:NTK720916 OCV720916:ODG720916 OMR720916:ONC720916 OWN720916:OWY720916 PGJ720916:PGU720916 PQF720916:PQQ720916 QAB720916:QAM720916 QJX720916:QKI720916 QTT720916:QUE720916 RDP720916:REA720916 RNL720916:RNW720916 RXH720916:RXS720916 SHD720916:SHO720916 SQZ720916:SRK720916 TAV720916:TBG720916 TKR720916:TLC720916 TUN720916:TUY720916 UEJ720916:UEU720916 UOF720916:UOQ720916 UYB720916:UYM720916 VHX720916:VII720916 VRT720916:VSE720916 WBP720916:WCA720916 WLL720916:WLW720916 WVH720916:WVS720916 D786452:K786452 IV786452:JG786452 SR786452:TC786452 ACN786452:ACY786452 AMJ786452:AMU786452 AWF786452:AWQ786452 BGB786452:BGM786452 BPX786452:BQI786452 BZT786452:CAE786452 CJP786452:CKA786452 CTL786452:CTW786452 DDH786452:DDS786452 DND786452:DNO786452 DWZ786452:DXK786452 EGV786452:EHG786452 EQR786452:ERC786452 FAN786452:FAY786452 FKJ786452:FKU786452 FUF786452:FUQ786452 GEB786452:GEM786452 GNX786452:GOI786452 GXT786452:GYE786452 HHP786452:HIA786452 HRL786452:HRW786452 IBH786452:IBS786452 ILD786452:ILO786452 IUZ786452:IVK786452 JEV786452:JFG786452 JOR786452:JPC786452 JYN786452:JYY786452 KIJ786452:KIU786452 KSF786452:KSQ786452 LCB786452:LCM786452 LLX786452:LMI786452 LVT786452:LWE786452 MFP786452:MGA786452 MPL786452:MPW786452 MZH786452:MZS786452 NJD786452:NJO786452 NSZ786452:NTK786452 OCV786452:ODG786452 OMR786452:ONC786452 OWN786452:OWY786452 PGJ786452:PGU786452 PQF786452:PQQ786452 QAB786452:QAM786452 QJX786452:QKI786452 QTT786452:QUE786452 RDP786452:REA786452 RNL786452:RNW786452 RXH786452:RXS786452 SHD786452:SHO786452 SQZ786452:SRK786452 TAV786452:TBG786452 TKR786452:TLC786452 TUN786452:TUY786452 UEJ786452:UEU786452 UOF786452:UOQ786452 UYB786452:UYM786452 VHX786452:VII786452 VRT786452:VSE786452 WBP786452:WCA786452 WLL786452:WLW786452 WVH786452:WVS786452 D851988:K851988 IV851988:JG851988 SR851988:TC851988 ACN851988:ACY851988 AMJ851988:AMU851988 AWF851988:AWQ851988 BGB851988:BGM851988 BPX851988:BQI851988 BZT851988:CAE851988 CJP851988:CKA851988 CTL851988:CTW851988 DDH851988:DDS851988 DND851988:DNO851988 DWZ851988:DXK851988 EGV851988:EHG851988 EQR851988:ERC851988 FAN851988:FAY851988 FKJ851988:FKU851988 FUF851988:FUQ851988 GEB851988:GEM851988 GNX851988:GOI851988 GXT851988:GYE851988 HHP851988:HIA851988 HRL851988:HRW851988 IBH851988:IBS851988 ILD851988:ILO851988 IUZ851988:IVK851988 JEV851988:JFG851988 JOR851988:JPC851988 JYN851988:JYY851988 KIJ851988:KIU851988 KSF851988:KSQ851988 LCB851988:LCM851988 LLX851988:LMI851988 LVT851988:LWE851988 MFP851988:MGA851988 MPL851988:MPW851988 MZH851988:MZS851988 NJD851988:NJO851988 NSZ851988:NTK851988 OCV851988:ODG851988 OMR851988:ONC851988 OWN851988:OWY851988 PGJ851988:PGU851988 PQF851988:PQQ851988 QAB851988:QAM851988 QJX851988:QKI851988 QTT851988:QUE851988 RDP851988:REA851988 RNL851988:RNW851988 RXH851988:RXS851988 SHD851988:SHO851988 SQZ851988:SRK851988 TAV851988:TBG851988 TKR851988:TLC851988 TUN851988:TUY851988 UEJ851988:UEU851988 UOF851988:UOQ851988 UYB851988:UYM851988 VHX851988:VII851988 VRT851988:VSE851988 WBP851988:WCA851988 WLL851988:WLW851988 WVH851988:WVS851988 D917524:K917524 IV917524:JG917524 SR917524:TC917524 ACN917524:ACY917524 AMJ917524:AMU917524 AWF917524:AWQ917524 BGB917524:BGM917524 BPX917524:BQI917524 BZT917524:CAE917524 CJP917524:CKA917524 CTL917524:CTW917524 DDH917524:DDS917524 DND917524:DNO917524 DWZ917524:DXK917524 EGV917524:EHG917524 EQR917524:ERC917524 FAN917524:FAY917524 FKJ917524:FKU917524 FUF917524:FUQ917524 GEB917524:GEM917524 GNX917524:GOI917524 GXT917524:GYE917524 HHP917524:HIA917524 HRL917524:HRW917524 IBH917524:IBS917524 ILD917524:ILO917524 IUZ917524:IVK917524 JEV917524:JFG917524 JOR917524:JPC917524 JYN917524:JYY917524 KIJ917524:KIU917524 KSF917524:KSQ917524 LCB917524:LCM917524 LLX917524:LMI917524 LVT917524:LWE917524 MFP917524:MGA917524 MPL917524:MPW917524 MZH917524:MZS917524 NJD917524:NJO917524 NSZ917524:NTK917524 OCV917524:ODG917524 OMR917524:ONC917524 OWN917524:OWY917524 PGJ917524:PGU917524 PQF917524:PQQ917524 QAB917524:QAM917524 QJX917524:QKI917524 QTT917524:QUE917524 RDP917524:REA917524 RNL917524:RNW917524 RXH917524:RXS917524 SHD917524:SHO917524 SQZ917524:SRK917524 TAV917524:TBG917524 TKR917524:TLC917524 TUN917524:TUY917524 UEJ917524:UEU917524 UOF917524:UOQ917524 UYB917524:UYM917524 VHX917524:VII917524 VRT917524:VSE917524 WBP917524:WCA917524 WLL917524:WLW917524 WVH917524:WVS917524 D983060:K983060 IV983060:JG983060 SR983060:TC983060 ACN983060:ACY983060 AMJ983060:AMU983060 AWF983060:AWQ983060 BGB983060:BGM983060 BPX983060:BQI983060 BZT983060:CAE983060 CJP983060:CKA983060 CTL983060:CTW983060 DDH983060:DDS983060 DND983060:DNO983060 DWZ983060:DXK983060 EGV983060:EHG983060 EQR983060:ERC983060 FAN983060:FAY983060 FKJ983060:FKU983060 FUF983060:FUQ983060 GEB983060:GEM983060 GNX983060:GOI983060 GXT983060:GYE983060 HHP983060:HIA983060 HRL983060:HRW983060 IBH983060:IBS983060 ILD983060:ILO983060 IUZ983060:IVK983060 JEV983060:JFG983060 JOR983060:JPC983060 JYN983060:JYY983060 KIJ983060:KIU983060 KSF983060:KSQ983060 LCB983060:LCM983060 LLX983060:LMI983060 LVT983060:LWE983060 MFP983060:MGA983060 MPL983060:MPW983060 MZH983060:MZS983060 NJD983060:NJO983060 NSZ983060:NTK983060 OCV983060:ODG983060 OMR983060:ONC983060 OWN983060:OWY983060 PGJ983060:PGU983060 PQF983060:PQQ983060 QAB983060:QAM983060 QJX983060:QKI983060 QTT983060:QUE983060 RDP983060:REA983060 RNL983060:RNW983060 RXH983060:RXS983060 SHD983060:SHO983060 SQZ983060:SRK983060 TAV983060:TBG983060 TKR983060:TLC983060 TUN983060:TUY983060 UEJ983060:UEU983060 UOF983060:UOQ983060 UYB983060:UYM983060 VHX983060:VII983060 VRT983060:VSE983060 WBP983060:WCA983060 WLL983060:WLW983060 WVH983060:WVS983060 D22:K22 IV22:JG22 SR22:TC22 ACN22:ACY22 AMJ22:AMU22 AWF22:AWQ22 BGB22:BGM22 BPX22:BQI22 BZT22:CAE22 CJP22:CKA22 CTL22:CTW22 DDH22:DDS22 DND22:DNO22 DWZ22:DXK22 EGV22:EHG22 EQR22:ERC22 FAN22:FAY22 FKJ22:FKU22 FUF22:FUQ22 GEB22:GEM22 GNX22:GOI22 GXT22:GYE22 HHP22:HIA22 HRL22:HRW22 IBH22:IBS22 ILD22:ILO22 IUZ22:IVK22 JEV22:JFG22 JOR22:JPC22 JYN22:JYY22 KIJ22:KIU22 KSF22:KSQ22 LCB22:LCM22 LLX22:LMI22 LVT22:LWE22 MFP22:MGA22 MPL22:MPW22 MZH22:MZS22 NJD22:NJO22 NSZ22:NTK22 OCV22:ODG22 OMR22:ONC22 OWN22:OWY22 PGJ22:PGU22 PQF22:PQQ22 QAB22:QAM22 QJX22:QKI22 QTT22:QUE22 RDP22:REA22 RNL22:RNW22 RXH22:RXS22 SHD22:SHO22 SQZ22:SRK22 TAV22:TBG22 TKR22:TLC22 TUN22:TUY22 UEJ22:UEU22 UOF22:UOQ22 UYB22:UYM22 VHX22:VII22 VRT22:VSE22 WBP22:WCA22 WLL22:WLW22 WVH22:WVS22 D65560:K65560 IV65560:JG65560 SR65560:TC65560 ACN65560:ACY65560 AMJ65560:AMU65560 AWF65560:AWQ65560 BGB65560:BGM65560 BPX65560:BQI65560 BZT65560:CAE65560 CJP65560:CKA65560 CTL65560:CTW65560 DDH65560:DDS65560 DND65560:DNO65560 DWZ65560:DXK65560 EGV65560:EHG65560 EQR65560:ERC65560 FAN65560:FAY65560 FKJ65560:FKU65560 FUF65560:FUQ65560 GEB65560:GEM65560 GNX65560:GOI65560 GXT65560:GYE65560 HHP65560:HIA65560 HRL65560:HRW65560 IBH65560:IBS65560 ILD65560:ILO65560 IUZ65560:IVK65560 JEV65560:JFG65560 JOR65560:JPC65560 JYN65560:JYY65560 KIJ65560:KIU65560 KSF65560:KSQ65560 LCB65560:LCM65560 LLX65560:LMI65560 LVT65560:LWE65560 MFP65560:MGA65560 MPL65560:MPW65560 MZH65560:MZS65560 NJD65560:NJO65560 NSZ65560:NTK65560 OCV65560:ODG65560 OMR65560:ONC65560 OWN65560:OWY65560 PGJ65560:PGU65560 PQF65560:PQQ65560 QAB65560:QAM65560 QJX65560:QKI65560 QTT65560:QUE65560 RDP65560:REA65560 RNL65560:RNW65560 RXH65560:RXS65560 SHD65560:SHO65560 SQZ65560:SRK65560 TAV65560:TBG65560 TKR65560:TLC65560 TUN65560:TUY65560 UEJ65560:UEU65560 UOF65560:UOQ65560 UYB65560:UYM65560 VHX65560:VII65560 VRT65560:VSE65560 WBP65560:WCA65560 WLL65560:WLW65560 WVH65560:WVS65560 D131096:K131096 IV131096:JG131096 SR131096:TC131096 ACN131096:ACY131096 AMJ131096:AMU131096 AWF131096:AWQ131096 BGB131096:BGM131096 BPX131096:BQI131096 BZT131096:CAE131096 CJP131096:CKA131096 CTL131096:CTW131096 DDH131096:DDS131096 DND131096:DNO131096 DWZ131096:DXK131096 EGV131096:EHG131096 EQR131096:ERC131096 FAN131096:FAY131096 FKJ131096:FKU131096 FUF131096:FUQ131096 GEB131096:GEM131096 GNX131096:GOI131096 GXT131096:GYE131096 HHP131096:HIA131096 HRL131096:HRW131096 IBH131096:IBS131096 ILD131096:ILO131096 IUZ131096:IVK131096 JEV131096:JFG131096 JOR131096:JPC131096 JYN131096:JYY131096 KIJ131096:KIU131096 KSF131096:KSQ131096 LCB131096:LCM131096 LLX131096:LMI131096 LVT131096:LWE131096 MFP131096:MGA131096 MPL131096:MPW131096 MZH131096:MZS131096 NJD131096:NJO131096 NSZ131096:NTK131096 OCV131096:ODG131096 OMR131096:ONC131096 OWN131096:OWY131096 PGJ131096:PGU131096 PQF131096:PQQ131096 QAB131096:QAM131096 QJX131096:QKI131096 QTT131096:QUE131096 RDP131096:REA131096 RNL131096:RNW131096 RXH131096:RXS131096 SHD131096:SHO131096 SQZ131096:SRK131096 TAV131096:TBG131096 TKR131096:TLC131096 TUN131096:TUY131096 UEJ131096:UEU131096 UOF131096:UOQ131096 UYB131096:UYM131096 VHX131096:VII131096 VRT131096:VSE131096 WBP131096:WCA131096 WLL131096:WLW131096 WVH131096:WVS131096 D196632:K196632 IV196632:JG196632 SR196632:TC196632 ACN196632:ACY196632 AMJ196632:AMU196632 AWF196632:AWQ196632 BGB196632:BGM196632 BPX196632:BQI196632 BZT196632:CAE196632 CJP196632:CKA196632 CTL196632:CTW196632 DDH196632:DDS196632 DND196632:DNO196632 DWZ196632:DXK196632 EGV196632:EHG196632 EQR196632:ERC196632 FAN196632:FAY196632 FKJ196632:FKU196632 FUF196632:FUQ196632 GEB196632:GEM196632 GNX196632:GOI196632 GXT196632:GYE196632 HHP196632:HIA196632 HRL196632:HRW196632 IBH196632:IBS196632 ILD196632:ILO196632 IUZ196632:IVK196632 JEV196632:JFG196632 JOR196632:JPC196632 JYN196632:JYY196632 KIJ196632:KIU196632 KSF196632:KSQ196632 LCB196632:LCM196632 LLX196632:LMI196632 LVT196632:LWE196632 MFP196632:MGA196632 MPL196632:MPW196632 MZH196632:MZS196632 NJD196632:NJO196632 NSZ196632:NTK196632 OCV196632:ODG196632 OMR196632:ONC196632 OWN196632:OWY196632 PGJ196632:PGU196632 PQF196632:PQQ196632 QAB196632:QAM196632 QJX196632:QKI196632 QTT196632:QUE196632 RDP196632:REA196632 RNL196632:RNW196632 RXH196632:RXS196632 SHD196632:SHO196632 SQZ196632:SRK196632 TAV196632:TBG196632 TKR196632:TLC196632 TUN196632:TUY196632 UEJ196632:UEU196632 UOF196632:UOQ196632 UYB196632:UYM196632 VHX196632:VII196632 VRT196632:VSE196632 WBP196632:WCA196632 WLL196632:WLW196632 WVH196632:WVS196632 D262168:K262168 IV262168:JG262168 SR262168:TC262168 ACN262168:ACY262168 AMJ262168:AMU262168 AWF262168:AWQ262168 BGB262168:BGM262168 BPX262168:BQI262168 BZT262168:CAE262168 CJP262168:CKA262168 CTL262168:CTW262168 DDH262168:DDS262168 DND262168:DNO262168 DWZ262168:DXK262168 EGV262168:EHG262168 EQR262168:ERC262168 FAN262168:FAY262168 FKJ262168:FKU262168 FUF262168:FUQ262168 GEB262168:GEM262168 GNX262168:GOI262168 GXT262168:GYE262168 HHP262168:HIA262168 HRL262168:HRW262168 IBH262168:IBS262168 ILD262168:ILO262168 IUZ262168:IVK262168 JEV262168:JFG262168 JOR262168:JPC262168 JYN262168:JYY262168 KIJ262168:KIU262168 KSF262168:KSQ262168 LCB262168:LCM262168 LLX262168:LMI262168 LVT262168:LWE262168 MFP262168:MGA262168 MPL262168:MPW262168 MZH262168:MZS262168 NJD262168:NJO262168 NSZ262168:NTK262168 OCV262168:ODG262168 OMR262168:ONC262168 OWN262168:OWY262168 PGJ262168:PGU262168 PQF262168:PQQ262168 QAB262168:QAM262168 QJX262168:QKI262168 QTT262168:QUE262168 RDP262168:REA262168 RNL262168:RNW262168 RXH262168:RXS262168 SHD262168:SHO262168 SQZ262168:SRK262168 TAV262168:TBG262168 TKR262168:TLC262168 TUN262168:TUY262168 UEJ262168:UEU262168 UOF262168:UOQ262168 UYB262168:UYM262168 VHX262168:VII262168 VRT262168:VSE262168 WBP262168:WCA262168 WLL262168:WLW262168 WVH262168:WVS262168 D327704:K327704 IV327704:JG327704 SR327704:TC327704 ACN327704:ACY327704 AMJ327704:AMU327704 AWF327704:AWQ327704 BGB327704:BGM327704 BPX327704:BQI327704 BZT327704:CAE327704 CJP327704:CKA327704 CTL327704:CTW327704 DDH327704:DDS327704 DND327704:DNO327704 DWZ327704:DXK327704 EGV327704:EHG327704 EQR327704:ERC327704 FAN327704:FAY327704 FKJ327704:FKU327704 FUF327704:FUQ327704 GEB327704:GEM327704 GNX327704:GOI327704 GXT327704:GYE327704 HHP327704:HIA327704 HRL327704:HRW327704 IBH327704:IBS327704 ILD327704:ILO327704 IUZ327704:IVK327704 JEV327704:JFG327704 JOR327704:JPC327704 JYN327704:JYY327704 KIJ327704:KIU327704 KSF327704:KSQ327704 LCB327704:LCM327704 LLX327704:LMI327704 LVT327704:LWE327704 MFP327704:MGA327704 MPL327704:MPW327704 MZH327704:MZS327704 NJD327704:NJO327704 NSZ327704:NTK327704 OCV327704:ODG327704 OMR327704:ONC327704 OWN327704:OWY327704 PGJ327704:PGU327704 PQF327704:PQQ327704 QAB327704:QAM327704 QJX327704:QKI327704 QTT327704:QUE327704 RDP327704:REA327704 RNL327704:RNW327704 RXH327704:RXS327704 SHD327704:SHO327704 SQZ327704:SRK327704 TAV327704:TBG327704 TKR327704:TLC327704 TUN327704:TUY327704 UEJ327704:UEU327704 UOF327704:UOQ327704 UYB327704:UYM327704 VHX327704:VII327704 VRT327704:VSE327704 WBP327704:WCA327704 WLL327704:WLW327704 WVH327704:WVS327704 D393240:K393240 IV393240:JG393240 SR393240:TC393240 ACN393240:ACY393240 AMJ393240:AMU393240 AWF393240:AWQ393240 BGB393240:BGM393240 BPX393240:BQI393240 BZT393240:CAE393240 CJP393240:CKA393240 CTL393240:CTW393240 DDH393240:DDS393240 DND393240:DNO393240 DWZ393240:DXK393240 EGV393240:EHG393240 EQR393240:ERC393240 FAN393240:FAY393240 FKJ393240:FKU393240 FUF393240:FUQ393240 GEB393240:GEM393240 GNX393240:GOI393240 GXT393240:GYE393240 HHP393240:HIA393240 HRL393240:HRW393240 IBH393240:IBS393240 ILD393240:ILO393240 IUZ393240:IVK393240 JEV393240:JFG393240 JOR393240:JPC393240 JYN393240:JYY393240 KIJ393240:KIU393240 KSF393240:KSQ393240 LCB393240:LCM393240 LLX393240:LMI393240 LVT393240:LWE393240 MFP393240:MGA393240 MPL393240:MPW393240 MZH393240:MZS393240 NJD393240:NJO393240 NSZ393240:NTK393240 OCV393240:ODG393240 OMR393240:ONC393240 OWN393240:OWY393240 PGJ393240:PGU393240 PQF393240:PQQ393240 QAB393240:QAM393240 QJX393240:QKI393240 QTT393240:QUE393240 RDP393240:REA393240 RNL393240:RNW393240 RXH393240:RXS393240 SHD393240:SHO393240 SQZ393240:SRK393240 TAV393240:TBG393240 TKR393240:TLC393240 TUN393240:TUY393240 UEJ393240:UEU393240 UOF393240:UOQ393240 UYB393240:UYM393240 VHX393240:VII393240 VRT393240:VSE393240 WBP393240:WCA393240 WLL393240:WLW393240 WVH393240:WVS393240 D458776:K458776 IV458776:JG458776 SR458776:TC458776 ACN458776:ACY458776 AMJ458776:AMU458776 AWF458776:AWQ458776 BGB458776:BGM458776 BPX458776:BQI458776 BZT458776:CAE458776 CJP458776:CKA458776 CTL458776:CTW458776 DDH458776:DDS458776 DND458776:DNO458776 DWZ458776:DXK458776 EGV458776:EHG458776 EQR458776:ERC458776 FAN458776:FAY458776 FKJ458776:FKU458776 FUF458776:FUQ458776 GEB458776:GEM458776 GNX458776:GOI458776 GXT458776:GYE458776 HHP458776:HIA458776 HRL458776:HRW458776 IBH458776:IBS458776 ILD458776:ILO458776 IUZ458776:IVK458776 JEV458776:JFG458776 JOR458776:JPC458776 JYN458776:JYY458776 KIJ458776:KIU458776 KSF458776:KSQ458776 LCB458776:LCM458776 LLX458776:LMI458776 LVT458776:LWE458776 MFP458776:MGA458776 MPL458776:MPW458776 MZH458776:MZS458776 NJD458776:NJO458776 NSZ458776:NTK458776 OCV458776:ODG458776 OMR458776:ONC458776 OWN458776:OWY458776 PGJ458776:PGU458776 PQF458776:PQQ458776 QAB458776:QAM458776 QJX458776:QKI458776 QTT458776:QUE458776 RDP458776:REA458776 RNL458776:RNW458776 RXH458776:RXS458776 SHD458776:SHO458776 SQZ458776:SRK458776 TAV458776:TBG458776 TKR458776:TLC458776 TUN458776:TUY458776 UEJ458776:UEU458776 UOF458776:UOQ458776 UYB458776:UYM458776 VHX458776:VII458776 VRT458776:VSE458776 WBP458776:WCA458776 WLL458776:WLW458776 WVH458776:WVS458776 D524312:K524312 IV524312:JG524312 SR524312:TC524312 ACN524312:ACY524312 AMJ524312:AMU524312 AWF524312:AWQ524312 BGB524312:BGM524312 BPX524312:BQI524312 BZT524312:CAE524312 CJP524312:CKA524312 CTL524312:CTW524312 DDH524312:DDS524312 DND524312:DNO524312 DWZ524312:DXK524312 EGV524312:EHG524312 EQR524312:ERC524312 FAN524312:FAY524312 FKJ524312:FKU524312 FUF524312:FUQ524312 GEB524312:GEM524312 GNX524312:GOI524312 GXT524312:GYE524312 HHP524312:HIA524312 HRL524312:HRW524312 IBH524312:IBS524312 ILD524312:ILO524312 IUZ524312:IVK524312 JEV524312:JFG524312 JOR524312:JPC524312 JYN524312:JYY524312 KIJ524312:KIU524312 KSF524312:KSQ524312 LCB524312:LCM524312 LLX524312:LMI524312 LVT524312:LWE524312 MFP524312:MGA524312 MPL524312:MPW524312 MZH524312:MZS524312 NJD524312:NJO524312 NSZ524312:NTK524312 OCV524312:ODG524312 OMR524312:ONC524312 OWN524312:OWY524312 PGJ524312:PGU524312 PQF524312:PQQ524312 QAB524312:QAM524312 QJX524312:QKI524312 QTT524312:QUE524312 RDP524312:REA524312 RNL524312:RNW524312 RXH524312:RXS524312 SHD524312:SHO524312 SQZ524312:SRK524312 TAV524312:TBG524312 TKR524312:TLC524312 TUN524312:TUY524312 UEJ524312:UEU524312 UOF524312:UOQ524312 UYB524312:UYM524312 VHX524312:VII524312 VRT524312:VSE524312 WBP524312:WCA524312 WLL524312:WLW524312 WVH524312:WVS524312 D589848:K589848 IV589848:JG589848 SR589848:TC589848 ACN589848:ACY589848 AMJ589848:AMU589848 AWF589848:AWQ589848 BGB589848:BGM589848 BPX589848:BQI589848 BZT589848:CAE589848 CJP589848:CKA589848 CTL589848:CTW589848 DDH589848:DDS589848 DND589848:DNO589848 DWZ589848:DXK589848 EGV589848:EHG589848 EQR589848:ERC589848 FAN589848:FAY589848 FKJ589848:FKU589848 FUF589848:FUQ589848 GEB589848:GEM589848 GNX589848:GOI589848 GXT589848:GYE589848 HHP589848:HIA589848 HRL589848:HRW589848 IBH589848:IBS589848 ILD589848:ILO589848 IUZ589848:IVK589848 JEV589848:JFG589848 JOR589848:JPC589848 JYN589848:JYY589848 KIJ589848:KIU589848 KSF589848:KSQ589848 LCB589848:LCM589848 LLX589848:LMI589848 LVT589848:LWE589848 MFP589848:MGA589848 MPL589848:MPW589848 MZH589848:MZS589848 NJD589848:NJO589848 NSZ589848:NTK589848 OCV589848:ODG589848 OMR589848:ONC589848 OWN589848:OWY589848 PGJ589848:PGU589848 PQF589848:PQQ589848 QAB589848:QAM589848 QJX589848:QKI589848 QTT589848:QUE589848 RDP589848:REA589848 RNL589848:RNW589848 RXH589848:RXS589848 SHD589848:SHO589848 SQZ589848:SRK589848 TAV589848:TBG589848 TKR589848:TLC589848 TUN589848:TUY589848 UEJ589848:UEU589848 UOF589848:UOQ589848 UYB589848:UYM589848 VHX589848:VII589848 VRT589848:VSE589848 WBP589848:WCA589848 WLL589848:WLW589848 WVH589848:WVS589848 D655384:K655384 IV655384:JG655384 SR655384:TC655384 ACN655384:ACY655384 AMJ655384:AMU655384 AWF655384:AWQ655384 BGB655384:BGM655384 BPX655384:BQI655384 BZT655384:CAE655384 CJP655384:CKA655384 CTL655384:CTW655384 DDH655384:DDS655384 DND655384:DNO655384 DWZ655384:DXK655384 EGV655384:EHG655384 EQR655384:ERC655384 FAN655384:FAY655384 FKJ655384:FKU655384 FUF655384:FUQ655384 GEB655384:GEM655384 GNX655384:GOI655384 GXT655384:GYE655384 HHP655384:HIA655384 HRL655384:HRW655384 IBH655384:IBS655384 ILD655384:ILO655384 IUZ655384:IVK655384 JEV655384:JFG655384 JOR655384:JPC655384 JYN655384:JYY655384 KIJ655384:KIU655384 KSF655384:KSQ655384 LCB655384:LCM655384 LLX655384:LMI655384 LVT655384:LWE655384 MFP655384:MGA655384 MPL655384:MPW655384 MZH655384:MZS655384 NJD655384:NJO655384 NSZ655384:NTK655384 OCV655384:ODG655384 OMR655384:ONC655384 OWN655384:OWY655384 PGJ655384:PGU655384 PQF655384:PQQ655384 QAB655384:QAM655384 QJX655384:QKI655384 QTT655384:QUE655384 RDP655384:REA655384 RNL655384:RNW655384 RXH655384:RXS655384 SHD655384:SHO655384 SQZ655384:SRK655384 TAV655384:TBG655384 TKR655384:TLC655384 TUN655384:TUY655384 UEJ655384:UEU655384 UOF655384:UOQ655384 UYB655384:UYM655384 VHX655384:VII655384 VRT655384:VSE655384 WBP655384:WCA655384 WLL655384:WLW655384 WVH655384:WVS655384 D720920:K720920 IV720920:JG720920 SR720920:TC720920 ACN720920:ACY720920 AMJ720920:AMU720920 AWF720920:AWQ720920 BGB720920:BGM720920 BPX720920:BQI720920 BZT720920:CAE720920 CJP720920:CKA720920 CTL720920:CTW720920 DDH720920:DDS720920 DND720920:DNO720920 DWZ720920:DXK720920 EGV720920:EHG720920 EQR720920:ERC720920 FAN720920:FAY720920 FKJ720920:FKU720920 FUF720920:FUQ720920 GEB720920:GEM720920 GNX720920:GOI720920 GXT720920:GYE720920 HHP720920:HIA720920 HRL720920:HRW720920 IBH720920:IBS720920 ILD720920:ILO720920 IUZ720920:IVK720920 JEV720920:JFG720920 JOR720920:JPC720920 JYN720920:JYY720920 KIJ720920:KIU720920 KSF720920:KSQ720920 LCB720920:LCM720920 LLX720920:LMI720920 LVT720920:LWE720920 MFP720920:MGA720920 MPL720920:MPW720920 MZH720920:MZS720920 NJD720920:NJO720920 NSZ720920:NTK720920 OCV720920:ODG720920 OMR720920:ONC720920 OWN720920:OWY720920 PGJ720920:PGU720920 PQF720920:PQQ720920 QAB720920:QAM720920 QJX720920:QKI720920 QTT720920:QUE720920 RDP720920:REA720920 RNL720920:RNW720920 RXH720920:RXS720920 SHD720920:SHO720920 SQZ720920:SRK720920 TAV720920:TBG720920 TKR720920:TLC720920 TUN720920:TUY720920 UEJ720920:UEU720920 UOF720920:UOQ720920 UYB720920:UYM720920 VHX720920:VII720920 VRT720920:VSE720920 WBP720920:WCA720920 WLL720920:WLW720920 WVH720920:WVS720920 D786456:K786456 IV786456:JG786456 SR786456:TC786456 ACN786456:ACY786456 AMJ786456:AMU786456 AWF786456:AWQ786456 BGB786456:BGM786456 BPX786456:BQI786456 BZT786456:CAE786456 CJP786456:CKA786456 CTL786456:CTW786456 DDH786456:DDS786456 DND786456:DNO786456 DWZ786456:DXK786456 EGV786456:EHG786456 EQR786456:ERC786456 FAN786456:FAY786456 FKJ786456:FKU786456 FUF786456:FUQ786456 GEB786456:GEM786456 GNX786456:GOI786456 GXT786456:GYE786456 HHP786456:HIA786456 HRL786456:HRW786456 IBH786456:IBS786456 ILD786456:ILO786456 IUZ786456:IVK786456 JEV786456:JFG786456 JOR786456:JPC786456 JYN786456:JYY786456 KIJ786456:KIU786456 KSF786456:KSQ786456 LCB786456:LCM786456 LLX786456:LMI786456 LVT786456:LWE786456 MFP786456:MGA786456 MPL786456:MPW786456 MZH786456:MZS786456 NJD786456:NJO786456 NSZ786456:NTK786456 OCV786456:ODG786456 OMR786456:ONC786456 OWN786456:OWY786456 PGJ786456:PGU786456 PQF786456:PQQ786456 QAB786456:QAM786456 QJX786456:QKI786456 QTT786456:QUE786456 RDP786456:REA786456 RNL786456:RNW786456 RXH786456:RXS786456 SHD786456:SHO786456 SQZ786456:SRK786456 TAV786456:TBG786456 TKR786456:TLC786456 TUN786456:TUY786456 UEJ786456:UEU786456 UOF786456:UOQ786456 UYB786456:UYM786456 VHX786456:VII786456 VRT786456:VSE786456 WBP786456:WCA786456 WLL786456:WLW786456 WVH786456:WVS786456 D851992:K851992 IV851992:JG851992 SR851992:TC851992 ACN851992:ACY851992 AMJ851992:AMU851992 AWF851992:AWQ851992 BGB851992:BGM851992 BPX851992:BQI851992 BZT851992:CAE851992 CJP851992:CKA851992 CTL851992:CTW851992 DDH851992:DDS851992 DND851992:DNO851992 DWZ851992:DXK851992 EGV851992:EHG851992 EQR851992:ERC851992 FAN851992:FAY851992 FKJ851992:FKU851992 FUF851992:FUQ851992 GEB851992:GEM851992 GNX851992:GOI851992 GXT851992:GYE851992 HHP851992:HIA851992 HRL851992:HRW851992 IBH851992:IBS851992 ILD851992:ILO851992 IUZ851992:IVK851992 JEV851992:JFG851992 JOR851992:JPC851992 JYN851992:JYY851992 KIJ851992:KIU851992 KSF851992:KSQ851992 LCB851992:LCM851992 LLX851992:LMI851992 LVT851992:LWE851992 MFP851992:MGA851992 MPL851992:MPW851992 MZH851992:MZS851992 NJD851992:NJO851992 NSZ851992:NTK851992 OCV851992:ODG851992 OMR851992:ONC851992 OWN851992:OWY851992 PGJ851992:PGU851992 PQF851992:PQQ851992 QAB851992:QAM851992 QJX851992:QKI851992 QTT851992:QUE851992 RDP851992:REA851992 RNL851992:RNW851992 RXH851992:RXS851992 SHD851992:SHO851992 SQZ851992:SRK851992 TAV851992:TBG851992 TKR851992:TLC851992 TUN851992:TUY851992 UEJ851992:UEU851992 UOF851992:UOQ851992 UYB851992:UYM851992 VHX851992:VII851992 VRT851992:VSE851992 WBP851992:WCA851992 WLL851992:WLW851992 WVH851992:WVS851992 D917528:K917528 IV917528:JG917528 SR917528:TC917528 ACN917528:ACY917528 AMJ917528:AMU917528 AWF917528:AWQ917528 BGB917528:BGM917528 BPX917528:BQI917528 BZT917528:CAE917528 CJP917528:CKA917528 CTL917528:CTW917528 DDH917528:DDS917528 DND917528:DNO917528 DWZ917528:DXK917528 EGV917528:EHG917528 EQR917528:ERC917528 FAN917528:FAY917528 FKJ917528:FKU917528 FUF917528:FUQ917528 GEB917528:GEM917528 GNX917528:GOI917528 GXT917528:GYE917528 HHP917528:HIA917528 HRL917528:HRW917528 IBH917528:IBS917528 ILD917528:ILO917528 IUZ917528:IVK917528 JEV917528:JFG917528 JOR917528:JPC917528 JYN917528:JYY917528 KIJ917528:KIU917528 KSF917528:KSQ917528 LCB917528:LCM917528 LLX917528:LMI917528 LVT917528:LWE917528 MFP917528:MGA917528 MPL917528:MPW917528 MZH917528:MZS917528 NJD917528:NJO917528 NSZ917528:NTK917528 OCV917528:ODG917528 OMR917528:ONC917528 OWN917528:OWY917528 PGJ917528:PGU917528 PQF917528:PQQ917528 QAB917528:QAM917528 QJX917528:QKI917528 QTT917528:QUE917528 RDP917528:REA917528 RNL917528:RNW917528 RXH917528:RXS917528 SHD917528:SHO917528 SQZ917528:SRK917528 TAV917528:TBG917528 TKR917528:TLC917528 TUN917528:TUY917528 UEJ917528:UEU917528 UOF917528:UOQ917528 UYB917528:UYM917528 VHX917528:VII917528 VRT917528:VSE917528 WBP917528:WCA917528 WLL917528:WLW917528 WVH917528:WVS917528 D983064:K983064 IV983064:JG983064 SR983064:TC983064 ACN983064:ACY983064 AMJ983064:AMU983064 AWF983064:AWQ983064 BGB983064:BGM983064 BPX983064:BQI983064 BZT983064:CAE983064 CJP983064:CKA983064 CTL983064:CTW983064 DDH983064:DDS983064 DND983064:DNO983064 DWZ983064:DXK983064 EGV983064:EHG983064 EQR983064:ERC983064 FAN983064:FAY983064 FKJ983064:FKU983064 FUF983064:FUQ983064 GEB983064:GEM983064 GNX983064:GOI983064 GXT983064:GYE983064 HHP983064:HIA983064 HRL983064:HRW983064 IBH983064:IBS983064 ILD983064:ILO983064 IUZ983064:IVK983064 JEV983064:JFG983064 JOR983064:JPC983064 JYN983064:JYY983064 KIJ983064:KIU983064 KSF983064:KSQ983064 LCB983064:LCM983064 LLX983064:LMI983064 LVT983064:LWE983064 MFP983064:MGA983064 MPL983064:MPW983064 MZH983064:MZS983064 NJD983064:NJO983064 NSZ983064:NTK983064 OCV983064:ODG983064 OMR983064:ONC983064 OWN983064:OWY983064 PGJ983064:PGU983064 PQF983064:PQQ983064 QAB983064:QAM983064 QJX983064:QKI983064 QTT983064:QUE983064 RDP983064:REA983064 RNL983064:RNW983064 RXH983064:RXS983064 SHD983064:SHO983064 SQZ983064:SRK983064 TAV983064:TBG983064 TKR983064:TLC983064 TUN983064:TUY983064 UEJ983064:UEU983064 UOF983064:UOQ983064 UYB983064:UYM983064 VHX983064:VII983064 VRT983064:VSE983064 WBP983064:WCA983064 WLL983064:WLW983064 D24:K24 IV26:JG26 SR26:TC26 ACN26:ACY26 AMJ26:AMU26 AWF26:AWQ26 BGB26:BGM26 BPX26:BQI26 BZT26:CAE26 CJP26:CKA26 CTL26:CTW26 DDH26:DDS26 DND26:DNO26 DWZ26:DXK26 EGV26:EHG26 EQR26:ERC26 FAN26:FAY26 FKJ26:FKU26 FUF26:FUQ26 GEB26:GEM26 GNX26:GOI26 GXT26:GYE26 HHP26:HIA26 HRL26:HRW26 IBH26:IBS26 ILD26:ILO26 IUZ26:IVK26 JEV26:JFG26 JOR26:JPC26 JYN26:JYY26 KIJ26:KIU26 KSF26:KSQ26 LCB26:LCM26 LLX26:LMI26 LVT26:LWE26 MFP26:MGA26 MPL26:MPW26 MZH26:MZS26 NJD26:NJO26 NSZ26:NTK26 OCV26:ODG26 OMR26:ONC26 OWN26:OWY26 PGJ26:PGU26 PQF26:PQQ26 QAB26:QAM26 QJX26:QKI26 QTT26:QUE26 RDP26:REA26 RNL26:RNW26 RXH26:RXS26 SHD26:SHO26 SQZ26:SRK26 TAV26:TBG26 TKR26:TLC26 TUN26:TUY26 UEJ26:UEU26 UOF26:UOQ26 UYB26:UYM26 VHX26:VII26 VRT26:VSE26 WBP26:WCA26 WLL26:WLW26 WVH26:WVS26 D26:K26</xm:sqref>
        </x14:dataValidation>
        <x14:dataValidation allowBlank="1" showInputMessage="1" showErrorMessage="1" prompt="Preencha na célula de baixo. Se o acompanhamento for PLE, preencha no botão PREENCHIMENTO POR EVENTOS, acima." xr:uid="{77799313-9ADE-45C5-9907-0A9A245945C9}">
          <xm:sqref>D21:K21 IV21:JG21 SR21:TC21 ACN21:ACY21 AMJ21:AMU21 AWF21:AWQ21 BGB21:BGM21 BPX21:BQI21 BZT21:CAE21 CJP21:CKA21 CTL21:CTW21 DDH21:DDS21 DND21:DNO21 DWZ21:DXK21 EGV21:EHG21 EQR21:ERC21 FAN21:FAY21 FKJ21:FKU21 FUF21:FUQ21 GEB21:GEM21 GNX21:GOI21 GXT21:GYE21 HHP21:HIA21 HRL21:HRW21 IBH21:IBS21 ILD21:ILO21 IUZ21:IVK21 JEV21:JFG21 JOR21:JPC21 JYN21:JYY21 KIJ21:KIU21 KSF21:KSQ21 LCB21:LCM21 LLX21:LMI21 LVT21:LWE21 MFP21:MGA21 MPL21:MPW21 MZH21:MZS21 NJD21:NJO21 NSZ21:NTK21 OCV21:ODG21 OMR21:ONC21 OWN21:OWY21 PGJ21:PGU21 PQF21:PQQ21 QAB21:QAM21 QJX21:QKI21 QTT21:QUE21 RDP21:REA21 RNL21:RNW21 RXH21:RXS21 SHD21:SHO21 SQZ21:SRK21 TAV21:TBG21 TKR21:TLC21 TUN21:TUY21 UEJ21:UEU21 UOF21:UOQ21 UYB21:UYM21 VHX21:VII21 VRT21:VSE21 WBP21:WCA21 WLL21:WLW21 WVH21:WVS21 D65559:K65559 IV65559:JG65559 SR65559:TC65559 ACN65559:ACY65559 AMJ65559:AMU65559 AWF65559:AWQ65559 BGB65559:BGM65559 BPX65559:BQI65559 BZT65559:CAE65559 CJP65559:CKA65559 CTL65559:CTW65559 DDH65559:DDS65559 DND65559:DNO65559 DWZ65559:DXK65559 EGV65559:EHG65559 EQR65559:ERC65559 FAN65559:FAY65559 FKJ65559:FKU65559 FUF65559:FUQ65559 GEB65559:GEM65559 GNX65559:GOI65559 GXT65559:GYE65559 HHP65559:HIA65559 HRL65559:HRW65559 IBH65559:IBS65559 ILD65559:ILO65559 IUZ65559:IVK65559 JEV65559:JFG65559 JOR65559:JPC65559 JYN65559:JYY65559 KIJ65559:KIU65559 KSF65559:KSQ65559 LCB65559:LCM65559 LLX65559:LMI65559 LVT65559:LWE65559 MFP65559:MGA65559 MPL65559:MPW65559 MZH65559:MZS65559 NJD65559:NJO65559 NSZ65559:NTK65559 OCV65559:ODG65559 OMR65559:ONC65559 OWN65559:OWY65559 PGJ65559:PGU65559 PQF65559:PQQ65559 QAB65559:QAM65559 QJX65559:QKI65559 QTT65559:QUE65559 RDP65559:REA65559 RNL65559:RNW65559 RXH65559:RXS65559 SHD65559:SHO65559 SQZ65559:SRK65559 TAV65559:TBG65559 TKR65559:TLC65559 TUN65559:TUY65559 UEJ65559:UEU65559 UOF65559:UOQ65559 UYB65559:UYM65559 VHX65559:VII65559 VRT65559:VSE65559 WBP65559:WCA65559 WLL65559:WLW65559 WVH65559:WVS65559 D131095:K131095 IV131095:JG131095 SR131095:TC131095 ACN131095:ACY131095 AMJ131095:AMU131095 AWF131095:AWQ131095 BGB131095:BGM131095 BPX131095:BQI131095 BZT131095:CAE131095 CJP131095:CKA131095 CTL131095:CTW131095 DDH131095:DDS131095 DND131095:DNO131095 DWZ131095:DXK131095 EGV131095:EHG131095 EQR131095:ERC131095 FAN131095:FAY131095 FKJ131095:FKU131095 FUF131095:FUQ131095 GEB131095:GEM131095 GNX131095:GOI131095 GXT131095:GYE131095 HHP131095:HIA131095 HRL131095:HRW131095 IBH131095:IBS131095 ILD131095:ILO131095 IUZ131095:IVK131095 JEV131095:JFG131095 JOR131095:JPC131095 JYN131095:JYY131095 KIJ131095:KIU131095 KSF131095:KSQ131095 LCB131095:LCM131095 LLX131095:LMI131095 LVT131095:LWE131095 MFP131095:MGA131095 MPL131095:MPW131095 MZH131095:MZS131095 NJD131095:NJO131095 NSZ131095:NTK131095 OCV131095:ODG131095 OMR131095:ONC131095 OWN131095:OWY131095 PGJ131095:PGU131095 PQF131095:PQQ131095 QAB131095:QAM131095 QJX131095:QKI131095 QTT131095:QUE131095 RDP131095:REA131095 RNL131095:RNW131095 RXH131095:RXS131095 SHD131095:SHO131095 SQZ131095:SRK131095 TAV131095:TBG131095 TKR131095:TLC131095 TUN131095:TUY131095 UEJ131095:UEU131095 UOF131095:UOQ131095 UYB131095:UYM131095 VHX131095:VII131095 VRT131095:VSE131095 WBP131095:WCA131095 WLL131095:WLW131095 WVH131095:WVS131095 D196631:K196631 IV196631:JG196631 SR196631:TC196631 ACN196631:ACY196631 AMJ196631:AMU196631 AWF196631:AWQ196631 BGB196631:BGM196631 BPX196631:BQI196631 BZT196631:CAE196631 CJP196631:CKA196631 CTL196631:CTW196631 DDH196631:DDS196631 DND196631:DNO196631 DWZ196631:DXK196631 EGV196631:EHG196631 EQR196631:ERC196631 FAN196631:FAY196631 FKJ196631:FKU196631 FUF196631:FUQ196631 GEB196631:GEM196631 GNX196631:GOI196631 GXT196631:GYE196631 HHP196631:HIA196631 HRL196631:HRW196631 IBH196631:IBS196631 ILD196631:ILO196631 IUZ196631:IVK196631 JEV196631:JFG196631 JOR196631:JPC196631 JYN196631:JYY196631 KIJ196631:KIU196631 KSF196631:KSQ196631 LCB196631:LCM196631 LLX196631:LMI196631 LVT196631:LWE196631 MFP196631:MGA196631 MPL196631:MPW196631 MZH196631:MZS196631 NJD196631:NJO196631 NSZ196631:NTK196631 OCV196631:ODG196631 OMR196631:ONC196631 OWN196631:OWY196631 PGJ196631:PGU196631 PQF196631:PQQ196631 QAB196631:QAM196631 QJX196631:QKI196631 QTT196631:QUE196631 RDP196631:REA196631 RNL196631:RNW196631 RXH196631:RXS196631 SHD196631:SHO196631 SQZ196631:SRK196631 TAV196631:TBG196631 TKR196631:TLC196631 TUN196631:TUY196631 UEJ196631:UEU196631 UOF196631:UOQ196631 UYB196631:UYM196631 VHX196631:VII196631 VRT196631:VSE196631 WBP196631:WCA196631 WLL196631:WLW196631 WVH196631:WVS196631 D262167:K262167 IV262167:JG262167 SR262167:TC262167 ACN262167:ACY262167 AMJ262167:AMU262167 AWF262167:AWQ262167 BGB262167:BGM262167 BPX262167:BQI262167 BZT262167:CAE262167 CJP262167:CKA262167 CTL262167:CTW262167 DDH262167:DDS262167 DND262167:DNO262167 DWZ262167:DXK262167 EGV262167:EHG262167 EQR262167:ERC262167 FAN262167:FAY262167 FKJ262167:FKU262167 FUF262167:FUQ262167 GEB262167:GEM262167 GNX262167:GOI262167 GXT262167:GYE262167 HHP262167:HIA262167 HRL262167:HRW262167 IBH262167:IBS262167 ILD262167:ILO262167 IUZ262167:IVK262167 JEV262167:JFG262167 JOR262167:JPC262167 JYN262167:JYY262167 KIJ262167:KIU262167 KSF262167:KSQ262167 LCB262167:LCM262167 LLX262167:LMI262167 LVT262167:LWE262167 MFP262167:MGA262167 MPL262167:MPW262167 MZH262167:MZS262167 NJD262167:NJO262167 NSZ262167:NTK262167 OCV262167:ODG262167 OMR262167:ONC262167 OWN262167:OWY262167 PGJ262167:PGU262167 PQF262167:PQQ262167 QAB262167:QAM262167 QJX262167:QKI262167 QTT262167:QUE262167 RDP262167:REA262167 RNL262167:RNW262167 RXH262167:RXS262167 SHD262167:SHO262167 SQZ262167:SRK262167 TAV262167:TBG262167 TKR262167:TLC262167 TUN262167:TUY262167 UEJ262167:UEU262167 UOF262167:UOQ262167 UYB262167:UYM262167 VHX262167:VII262167 VRT262167:VSE262167 WBP262167:WCA262167 WLL262167:WLW262167 WVH262167:WVS262167 D327703:K327703 IV327703:JG327703 SR327703:TC327703 ACN327703:ACY327703 AMJ327703:AMU327703 AWF327703:AWQ327703 BGB327703:BGM327703 BPX327703:BQI327703 BZT327703:CAE327703 CJP327703:CKA327703 CTL327703:CTW327703 DDH327703:DDS327703 DND327703:DNO327703 DWZ327703:DXK327703 EGV327703:EHG327703 EQR327703:ERC327703 FAN327703:FAY327703 FKJ327703:FKU327703 FUF327703:FUQ327703 GEB327703:GEM327703 GNX327703:GOI327703 GXT327703:GYE327703 HHP327703:HIA327703 HRL327703:HRW327703 IBH327703:IBS327703 ILD327703:ILO327703 IUZ327703:IVK327703 JEV327703:JFG327703 JOR327703:JPC327703 JYN327703:JYY327703 KIJ327703:KIU327703 KSF327703:KSQ327703 LCB327703:LCM327703 LLX327703:LMI327703 LVT327703:LWE327703 MFP327703:MGA327703 MPL327703:MPW327703 MZH327703:MZS327703 NJD327703:NJO327703 NSZ327703:NTK327703 OCV327703:ODG327703 OMR327703:ONC327703 OWN327703:OWY327703 PGJ327703:PGU327703 PQF327703:PQQ327703 QAB327703:QAM327703 QJX327703:QKI327703 QTT327703:QUE327703 RDP327703:REA327703 RNL327703:RNW327703 RXH327703:RXS327703 SHD327703:SHO327703 SQZ327703:SRK327703 TAV327703:TBG327703 TKR327703:TLC327703 TUN327703:TUY327703 UEJ327703:UEU327703 UOF327703:UOQ327703 UYB327703:UYM327703 VHX327703:VII327703 VRT327703:VSE327703 WBP327703:WCA327703 WLL327703:WLW327703 WVH327703:WVS327703 D393239:K393239 IV393239:JG393239 SR393239:TC393239 ACN393239:ACY393239 AMJ393239:AMU393239 AWF393239:AWQ393239 BGB393239:BGM393239 BPX393239:BQI393239 BZT393239:CAE393239 CJP393239:CKA393239 CTL393239:CTW393239 DDH393239:DDS393239 DND393239:DNO393239 DWZ393239:DXK393239 EGV393239:EHG393239 EQR393239:ERC393239 FAN393239:FAY393239 FKJ393239:FKU393239 FUF393239:FUQ393239 GEB393239:GEM393239 GNX393239:GOI393239 GXT393239:GYE393239 HHP393239:HIA393239 HRL393239:HRW393239 IBH393239:IBS393239 ILD393239:ILO393239 IUZ393239:IVK393239 JEV393239:JFG393239 JOR393239:JPC393239 JYN393239:JYY393239 KIJ393239:KIU393239 KSF393239:KSQ393239 LCB393239:LCM393239 LLX393239:LMI393239 LVT393239:LWE393239 MFP393239:MGA393239 MPL393239:MPW393239 MZH393239:MZS393239 NJD393239:NJO393239 NSZ393239:NTK393239 OCV393239:ODG393239 OMR393239:ONC393239 OWN393239:OWY393239 PGJ393239:PGU393239 PQF393239:PQQ393239 QAB393239:QAM393239 QJX393239:QKI393239 QTT393239:QUE393239 RDP393239:REA393239 RNL393239:RNW393239 RXH393239:RXS393239 SHD393239:SHO393239 SQZ393239:SRK393239 TAV393239:TBG393239 TKR393239:TLC393239 TUN393239:TUY393239 UEJ393239:UEU393239 UOF393239:UOQ393239 UYB393239:UYM393239 VHX393239:VII393239 VRT393239:VSE393239 WBP393239:WCA393239 WLL393239:WLW393239 WVH393239:WVS393239 D458775:K458775 IV458775:JG458775 SR458775:TC458775 ACN458775:ACY458775 AMJ458775:AMU458775 AWF458775:AWQ458775 BGB458775:BGM458775 BPX458775:BQI458775 BZT458775:CAE458775 CJP458775:CKA458775 CTL458775:CTW458775 DDH458775:DDS458775 DND458775:DNO458775 DWZ458775:DXK458775 EGV458775:EHG458775 EQR458775:ERC458775 FAN458775:FAY458775 FKJ458775:FKU458775 FUF458775:FUQ458775 GEB458775:GEM458775 GNX458775:GOI458775 GXT458775:GYE458775 HHP458775:HIA458775 HRL458775:HRW458775 IBH458775:IBS458775 ILD458775:ILO458775 IUZ458775:IVK458775 JEV458775:JFG458775 JOR458775:JPC458775 JYN458775:JYY458775 KIJ458775:KIU458775 KSF458775:KSQ458775 LCB458775:LCM458775 LLX458775:LMI458775 LVT458775:LWE458775 MFP458775:MGA458775 MPL458775:MPW458775 MZH458775:MZS458775 NJD458775:NJO458775 NSZ458775:NTK458775 OCV458775:ODG458775 OMR458775:ONC458775 OWN458775:OWY458775 PGJ458775:PGU458775 PQF458775:PQQ458775 QAB458775:QAM458775 QJX458775:QKI458775 QTT458775:QUE458775 RDP458775:REA458775 RNL458775:RNW458775 RXH458775:RXS458775 SHD458775:SHO458775 SQZ458775:SRK458775 TAV458775:TBG458775 TKR458775:TLC458775 TUN458775:TUY458775 UEJ458775:UEU458775 UOF458775:UOQ458775 UYB458775:UYM458775 VHX458775:VII458775 VRT458775:VSE458775 WBP458775:WCA458775 WLL458775:WLW458775 WVH458775:WVS458775 D524311:K524311 IV524311:JG524311 SR524311:TC524311 ACN524311:ACY524311 AMJ524311:AMU524311 AWF524311:AWQ524311 BGB524311:BGM524311 BPX524311:BQI524311 BZT524311:CAE524311 CJP524311:CKA524311 CTL524311:CTW524311 DDH524311:DDS524311 DND524311:DNO524311 DWZ524311:DXK524311 EGV524311:EHG524311 EQR524311:ERC524311 FAN524311:FAY524311 FKJ524311:FKU524311 FUF524311:FUQ524311 GEB524311:GEM524311 GNX524311:GOI524311 GXT524311:GYE524311 HHP524311:HIA524311 HRL524311:HRW524311 IBH524311:IBS524311 ILD524311:ILO524311 IUZ524311:IVK524311 JEV524311:JFG524311 JOR524311:JPC524311 JYN524311:JYY524311 KIJ524311:KIU524311 KSF524311:KSQ524311 LCB524311:LCM524311 LLX524311:LMI524311 LVT524311:LWE524311 MFP524311:MGA524311 MPL524311:MPW524311 MZH524311:MZS524311 NJD524311:NJO524311 NSZ524311:NTK524311 OCV524311:ODG524311 OMR524311:ONC524311 OWN524311:OWY524311 PGJ524311:PGU524311 PQF524311:PQQ524311 QAB524311:QAM524311 QJX524311:QKI524311 QTT524311:QUE524311 RDP524311:REA524311 RNL524311:RNW524311 RXH524311:RXS524311 SHD524311:SHO524311 SQZ524311:SRK524311 TAV524311:TBG524311 TKR524311:TLC524311 TUN524311:TUY524311 UEJ524311:UEU524311 UOF524311:UOQ524311 UYB524311:UYM524311 VHX524311:VII524311 VRT524311:VSE524311 WBP524311:WCA524311 WLL524311:WLW524311 WVH524311:WVS524311 D589847:K589847 IV589847:JG589847 SR589847:TC589847 ACN589847:ACY589847 AMJ589847:AMU589847 AWF589847:AWQ589847 BGB589847:BGM589847 BPX589847:BQI589847 BZT589847:CAE589847 CJP589847:CKA589847 CTL589847:CTW589847 DDH589847:DDS589847 DND589847:DNO589847 DWZ589847:DXK589847 EGV589847:EHG589847 EQR589847:ERC589847 FAN589847:FAY589847 FKJ589847:FKU589847 FUF589847:FUQ589847 GEB589847:GEM589847 GNX589847:GOI589847 GXT589847:GYE589847 HHP589847:HIA589847 HRL589847:HRW589847 IBH589847:IBS589847 ILD589847:ILO589847 IUZ589847:IVK589847 JEV589847:JFG589847 JOR589847:JPC589847 JYN589847:JYY589847 KIJ589847:KIU589847 KSF589847:KSQ589847 LCB589847:LCM589847 LLX589847:LMI589847 LVT589847:LWE589847 MFP589847:MGA589847 MPL589847:MPW589847 MZH589847:MZS589847 NJD589847:NJO589847 NSZ589847:NTK589847 OCV589847:ODG589847 OMR589847:ONC589847 OWN589847:OWY589847 PGJ589847:PGU589847 PQF589847:PQQ589847 QAB589847:QAM589847 QJX589847:QKI589847 QTT589847:QUE589847 RDP589847:REA589847 RNL589847:RNW589847 RXH589847:RXS589847 SHD589847:SHO589847 SQZ589847:SRK589847 TAV589847:TBG589847 TKR589847:TLC589847 TUN589847:TUY589847 UEJ589847:UEU589847 UOF589847:UOQ589847 UYB589847:UYM589847 VHX589847:VII589847 VRT589847:VSE589847 WBP589847:WCA589847 WLL589847:WLW589847 WVH589847:WVS589847 D655383:K655383 IV655383:JG655383 SR655383:TC655383 ACN655383:ACY655383 AMJ655383:AMU655383 AWF655383:AWQ655383 BGB655383:BGM655383 BPX655383:BQI655383 BZT655383:CAE655383 CJP655383:CKA655383 CTL655383:CTW655383 DDH655383:DDS655383 DND655383:DNO655383 DWZ655383:DXK655383 EGV655383:EHG655383 EQR655383:ERC655383 FAN655383:FAY655383 FKJ655383:FKU655383 FUF655383:FUQ655383 GEB655383:GEM655383 GNX655383:GOI655383 GXT655383:GYE655383 HHP655383:HIA655383 HRL655383:HRW655383 IBH655383:IBS655383 ILD655383:ILO655383 IUZ655383:IVK655383 JEV655383:JFG655383 JOR655383:JPC655383 JYN655383:JYY655383 KIJ655383:KIU655383 KSF655383:KSQ655383 LCB655383:LCM655383 LLX655383:LMI655383 LVT655383:LWE655383 MFP655383:MGA655383 MPL655383:MPW655383 MZH655383:MZS655383 NJD655383:NJO655383 NSZ655383:NTK655383 OCV655383:ODG655383 OMR655383:ONC655383 OWN655383:OWY655383 PGJ655383:PGU655383 PQF655383:PQQ655383 QAB655383:QAM655383 QJX655383:QKI655383 QTT655383:QUE655383 RDP655383:REA655383 RNL655383:RNW655383 RXH655383:RXS655383 SHD655383:SHO655383 SQZ655383:SRK655383 TAV655383:TBG655383 TKR655383:TLC655383 TUN655383:TUY655383 UEJ655383:UEU655383 UOF655383:UOQ655383 UYB655383:UYM655383 VHX655383:VII655383 VRT655383:VSE655383 WBP655383:WCA655383 WLL655383:WLW655383 WVH655383:WVS655383 D720919:K720919 IV720919:JG720919 SR720919:TC720919 ACN720919:ACY720919 AMJ720919:AMU720919 AWF720919:AWQ720919 BGB720919:BGM720919 BPX720919:BQI720919 BZT720919:CAE720919 CJP720919:CKA720919 CTL720919:CTW720919 DDH720919:DDS720919 DND720919:DNO720919 DWZ720919:DXK720919 EGV720919:EHG720919 EQR720919:ERC720919 FAN720919:FAY720919 FKJ720919:FKU720919 FUF720919:FUQ720919 GEB720919:GEM720919 GNX720919:GOI720919 GXT720919:GYE720919 HHP720919:HIA720919 HRL720919:HRW720919 IBH720919:IBS720919 ILD720919:ILO720919 IUZ720919:IVK720919 JEV720919:JFG720919 JOR720919:JPC720919 JYN720919:JYY720919 KIJ720919:KIU720919 KSF720919:KSQ720919 LCB720919:LCM720919 LLX720919:LMI720919 LVT720919:LWE720919 MFP720919:MGA720919 MPL720919:MPW720919 MZH720919:MZS720919 NJD720919:NJO720919 NSZ720919:NTK720919 OCV720919:ODG720919 OMR720919:ONC720919 OWN720919:OWY720919 PGJ720919:PGU720919 PQF720919:PQQ720919 QAB720919:QAM720919 QJX720919:QKI720919 QTT720919:QUE720919 RDP720919:REA720919 RNL720919:RNW720919 RXH720919:RXS720919 SHD720919:SHO720919 SQZ720919:SRK720919 TAV720919:TBG720919 TKR720919:TLC720919 TUN720919:TUY720919 UEJ720919:UEU720919 UOF720919:UOQ720919 UYB720919:UYM720919 VHX720919:VII720919 VRT720919:VSE720919 WBP720919:WCA720919 WLL720919:WLW720919 WVH720919:WVS720919 D786455:K786455 IV786455:JG786455 SR786455:TC786455 ACN786455:ACY786455 AMJ786455:AMU786455 AWF786455:AWQ786455 BGB786455:BGM786455 BPX786455:BQI786455 BZT786455:CAE786455 CJP786455:CKA786455 CTL786455:CTW786455 DDH786455:DDS786455 DND786455:DNO786455 DWZ786455:DXK786455 EGV786455:EHG786455 EQR786455:ERC786455 FAN786455:FAY786455 FKJ786455:FKU786455 FUF786455:FUQ786455 GEB786455:GEM786455 GNX786455:GOI786455 GXT786455:GYE786455 HHP786455:HIA786455 HRL786455:HRW786455 IBH786455:IBS786455 ILD786455:ILO786455 IUZ786455:IVK786455 JEV786455:JFG786455 JOR786455:JPC786455 JYN786455:JYY786455 KIJ786455:KIU786455 KSF786455:KSQ786455 LCB786455:LCM786455 LLX786455:LMI786455 LVT786455:LWE786455 MFP786455:MGA786455 MPL786455:MPW786455 MZH786455:MZS786455 NJD786455:NJO786455 NSZ786455:NTK786455 OCV786455:ODG786455 OMR786455:ONC786455 OWN786455:OWY786455 PGJ786455:PGU786455 PQF786455:PQQ786455 QAB786455:QAM786455 QJX786455:QKI786455 QTT786455:QUE786455 RDP786455:REA786455 RNL786455:RNW786455 RXH786455:RXS786455 SHD786455:SHO786455 SQZ786455:SRK786455 TAV786455:TBG786455 TKR786455:TLC786455 TUN786455:TUY786455 UEJ786455:UEU786455 UOF786455:UOQ786455 UYB786455:UYM786455 VHX786455:VII786455 VRT786455:VSE786455 WBP786455:WCA786455 WLL786455:WLW786455 WVH786455:WVS786455 D851991:K851991 IV851991:JG851991 SR851991:TC851991 ACN851991:ACY851991 AMJ851991:AMU851991 AWF851991:AWQ851991 BGB851991:BGM851991 BPX851991:BQI851991 BZT851991:CAE851991 CJP851991:CKA851991 CTL851991:CTW851991 DDH851991:DDS851991 DND851991:DNO851991 DWZ851991:DXK851991 EGV851991:EHG851991 EQR851991:ERC851991 FAN851991:FAY851991 FKJ851991:FKU851991 FUF851991:FUQ851991 GEB851991:GEM851991 GNX851991:GOI851991 GXT851991:GYE851991 HHP851991:HIA851991 HRL851991:HRW851991 IBH851991:IBS851991 ILD851991:ILO851991 IUZ851991:IVK851991 JEV851991:JFG851991 JOR851991:JPC851991 JYN851991:JYY851991 KIJ851991:KIU851991 KSF851991:KSQ851991 LCB851991:LCM851991 LLX851991:LMI851991 LVT851991:LWE851991 MFP851991:MGA851991 MPL851991:MPW851991 MZH851991:MZS851991 NJD851991:NJO851991 NSZ851991:NTK851991 OCV851991:ODG851991 OMR851991:ONC851991 OWN851991:OWY851991 PGJ851991:PGU851991 PQF851991:PQQ851991 QAB851991:QAM851991 QJX851991:QKI851991 QTT851991:QUE851991 RDP851991:REA851991 RNL851991:RNW851991 RXH851991:RXS851991 SHD851991:SHO851991 SQZ851991:SRK851991 TAV851991:TBG851991 TKR851991:TLC851991 TUN851991:TUY851991 UEJ851991:UEU851991 UOF851991:UOQ851991 UYB851991:UYM851991 VHX851991:VII851991 VRT851991:VSE851991 WBP851991:WCA851991 WLL851991:WLW851991 WVH851991:WVS851991 D917527:K917527 IV917527:JG917527 SR917527:TC917527 ACN917527:ACY917527 AMJ917527:AMU917527 AWF917527:AWQ917527 BGB917527:BGM917527 BPX917527:BQI917527 BZT917527:CAE917527 CJP917527:CKA917527 CTL917527:CTW917527 DDH917527:DDS917527 DND917527:DNO917527 DWZ917527:DXK917527 EGV917527:EHG917527 EQR917527:ERC917527 FAN917527:FAY917527 FKJ917527:FKU917527 FUF917527:FUQ917527 GEB917527:GEM917527 GNX917527:GOI917527 GXT917527:GYE917527 HHP917527:HIA917527 HRL917527:HRW917527 IBH917527:IBS917527 ILD917527:ILO917527 IUZ917527:IVK917527 JEV917527:JFG917527 JOR917527:JPC917527 JYN917527:JYY917527 KIJ917527:KIU917527 KSF917527:KSQ917527 LCB917527:LCM917527 LLX917527:LMI917527 LVT917527:LWE917527 MFP917527:MGA917527 MPL917527:MPW917527 MZH917527:MZS917527 NJD917527:NJO917527 NSZ917527:NTK917527 OCV917527:ODG917527 OMR917527:ONC917527 OWN917527:OWY917527 PGJ917527:PGU917527 PQF917527:PQQ917527 QAB917527:QAM917527 QJX917527:QKI917527 QTT917527:QUE917527 RDP917527:REA917527 RNL917527:RNW917527 RXH917527:RXS917527 SHD917527:SHO917527 SQZ917527:SRK917527 TAV917527:TBG917527 TKR917527:TLC917527 TUN917527:TUY917527 UEJ917527:UEU917527 UOF917527:UOQ917527 UYB917527:UYM917527 VHX917527:VII917527 VRT917527:VSE917527 WBP917527:WCA917527 WLL917527:WLW917527 WVH917527:WVS917527 D983063:K983063 IV983063:JG983063 SR983063:TC983063 ACN983063:ACY983063 AMJ983063:AMU983063 AWF983063:AWQ983063 BGB983063:BGM983063 BPX983063:BQI983063 BZT983063:CAE983063 CJP983063:CKA983063 CTL983063:CTW983063 DDH983063:DDS983063 DND983063:DNO983063 DWZ983063:DXK983063 EGV983063:EHG983063 EQR983063:ERC983063 FAN983063:FAY983063 FKJ983063:FKU983063 FUF983063:FUQ983063 GEB983063:GEM983063 GNX983063:GOI983063 GXT983063:GYE983063 HHP983063:HIA983063 HRL983063:HRW983063 IBH983063:IBS983063 ILD983063:ILO983063 IUZ983063:IVK983063 JEV983063:JFG983063 JOR983063:JPC983063 JYN983063:JYY983063 KIJ983063:KIU983063 KSF983063:KSQ983063 LCB983063:LCM983063 LLX983063:LMI983063 LVT983063:LWE983063 MFP983063:MGA983063 MPL983063:MPW983063 MZH983063:MZS983063 NJD983063:NJO983063 NSZ983063:NTK983063 OCV983063:ODG983063 OMR983063:ONC983063 OWN983063:OWY983063 PGJ983063:PGU983063 PQF983063:PQQ983063 QAB983063:QAM983063 QJX983063:QKI983063 QTT983063:QUE983063 RDP983063:REA983063 RNL983063:RNW983063 RXH983063:RXS983063 SHD983063:SHO983063 SQZ983063:SRK983063 TAV983063:TBG983063 TKR983063:TLC983063 TUN983063:TUY983063 UEJ983063:UEU983063 UOF983063:UOQ983063 UYB983063:UYM983063 VHX983063:VII983063 VRT983063:VSE983063 WBP983063:WCA983063 WLL983063:WLW983063 WVH983063:WVS983063 D23:K23 IV19:JG19 SR19:TC19 ACN19:ACY19 AMJ19:AMU19 AWF19:AWQ19 BGB19:BGM19 BPX19:BQI19 BZT19:CAE19 CJP19:CKA19 CTL19:CTW19 DDH19:DDS19 DND19:DNO19 DWZ19:DXK19 EGV19:EHG19 EQR19:ERC19 FAN19:FAY19 FKJ19:FKU19 FUF19:FUQ19 GEB19:GEM19 GNX19:GOI19 GXT19:GYE19 HHP19:HIA19 HRL19:HRW19 IBH19:IBS19 ILD19:ILO19 IUZ19:IVK19 JEV19:JFG19 JOR19:JPC19 JYN19:JYY19 KIJ19:KIU19 KSF19:KSQ19 LCB19:LCM19 LLX19:LMI19 LVT19:LWE19 MFP19:MGA19 MPL19:MPW19 MZH19:MZS19 NJD19:NJO19 NSZ19:NTK19 OCV19:ODG19 OMR19:ONC19 OWN19:OWY19 PGJ19:PGU19 PQF19:PQQ19 QAB19:QAM19 QJX19:QKI19 QTT19:QUE19 RDP19:REA19 RNL19:RNW19 RXH19:RXS19 SHD19:SHO19 SQZ19:SRK19 TAV19:TBG19 TKR19:TLC19 TUN19:TUY19 UEJ19:UEU19 UOF19:UOQ19 UYB19:UYM19 VHX19:VII19 VRT19:VSE19 WBP19:WCA19 WLL19:WLW19 WVH19:WVS19 D65557:K65557 IV65557:JG65557 SR65557:TC65557 ACN65557:ACY65557 AMJ65557:AMU65557 AWF65557:AWQ65557 BGB65557:BGM65557 BPX65557:BQI65557 BZT65557:CAE65557 CJP65557:CKA65557 CTL65557:CTW65557 DDH65557:DDS65557 DND65557:DNO65557 DWZ65557:DXK65557 EGV65557:EHG65557 EQR65557:ERC65557 FAN65557:FAY65557 FKJ65557:FKU65557 FUF65557:FUQ65557 GEB65557:GEM65557 GNX65557:GOI65557 GXT65557:GYE65557 HHP65557:HIA65557 HRL65557:HRW65557 IBH65557:IBS65557 ILD65557:ILO65557 IUZ65557:IVK65557 JEV65557:JFG65557 JOR65557:JPC65557 JYN65557:JYY65557 KIJ65557:KIU65557 KSF65557:KSQ65557 LCB65557:LCM65557 LLX65557:LMI65557 LVT65557:LWE65557 MFP65557:MGA65557 MPL65557:MPW65557 MZH65557:MZS65557 NJD65557:NJO65557 NSZ65557:NTK65557 OCV65557:ODG65557 OMR65557:ONC65557 OWN65557:OWY65557 PGJ65557:PGU65557 PQF65557:PQQ65557 QAB65557:QAM65557 QJX65557:QKI65557 QTT65557:QUE65557 RDP65557:REA65557 RNL65557:RNW65557 RXH65557:RXS65557 SHD65557:SHO65557 SQZ65557:SRK65557 TAV65557:TBG65557 TKR65557:TLC65557 TUN65557:TUY65557 UEJ65557:UEU65557 UOF65557:UOQ65557 UYB65557:UYM65557 VHX65557:VII65557 VRT65557:VSE65557 WBP65557:WCA65557 WLL65557:WLW65557 WVH65557:WVS65557 D131093:K131093 IV131093:JG131093 SR131093:TC131093 ACN131093:ACY131093 AMJ131093:AMU131093 AWF131093:AWQ131093 BGB131093:BGM131093 BPX131093:BQI131093 BZT131093:CAE131093 CJP131093:CKA131093 CTL131093:CTW131093 DDH131093:DDS131093 DND131093:DNO131093 DWZ131093:DXK131093 EGV131093:EHG131093 EQR131093:ERC131093 FAN131093:FAY131093 FKJ131093:FKU131093 FUF131093:FUQ131093 GEB131093:GEM131093 GNX131093:GOI131093 GXT131093:GYE131093 HHP131093:HIA131093 HRL131093:HRW131093 IBH131093:IBS131093 ILD131093:ILO131093 IUZ131093:IVK131093 JEV131093:JFG131093 JOR131093:JPC131093 JYN131093:JYY131093 KIJ131093:KIU131093 KSF131093:KSQ131093 LCB131093:LCM131093 LLX131093:LMI131093 LVT131093:LWE131093 MFP131093:MGA131093 MPL131093:MPW131093 MZH131093:MZS131093 NJD131093:NJO131093 NSZ131093:NTK131093 OCV131093:ODG131093 OMR131093:ONC131093 OWN131093:OWY131093 PGJ131093:PGU131093 PQF131093:PQQ131093 QAB131093:QAM131093 QJX131093:QKI131093 QTT131093:QUE131093 RDP131093:REA131093 RNL131093:RNW131093 RXH131093:RXS131093 SHD131093:SHO131093 SQZ131093:SRK131093 TAV131093:TBG131093 TKR131093:TLC131093 TUN131093:TUY131093 UEJ131093:UEU131093 UOF131093:UOQ131093 UYB131093:UYM131093 VHX131093:VII131093 VRT131093:VSE131093 WBP131093:WCA131093 WLL131093:WLW131093 WVH131093:WVS131093 D196629:K196629 IV196629:JG196629 SR196629:TC196629 ACN196629:ACY196629 AMJ196629:AMU196629 AWF196629:AWQ196629 BGB196629:BGM196629 BPX196629:BQI196629 BZT196629:CAE196629 CJP196629:CKA196629 CTL196629:CTW196629 DDH196629:DDS196629 DND196629:DNO196629 DWZ196629:DXK196629 EGV196629:EHG196629 EQR196629:ERC196629 FAN196629:FAY196629 FKJ196629:FKU196629 FUF196629:FUQ196629 GEB196629:GEM196629 GNX196629:GOI196629 GXT196629:GYE196629 HHP196629:HIA196629 HRL196629:HRW196629 IBH196629:IBS196629 ILD196629:ILO196629 IUZ196629:IVK196629 JEV196629:JFG196629 JOR196629:JPC196629 JYN196629:JYY196629 KIJ196629:KIU196629 KSF196629:KSQ196629 LCB196629:LCM196629 LLX196629:LMI196629 LVT196629:LWE196629 MFP196629:MGA196629 MPL196629:MPW196629 MZH196629:MZS196629 NJD196629:NJO196629 NSZ196629:NTK196629 OCV196629:ODG196629 OMR196629:ONC196629 OWN196629:OWY196629 PGJ196629:PGU196629 PQF196629:PQQ196629 QAB196629:QAM196629 QJX196629:QKI196629 QTT196629:QUE196629 RDP196629:REA196629 RNL196629:RNW196629 RXH196629:RXS196629 SHD196629:SHO196629 SQZ196629:SRK196629 TAV196629:TBG196629 TKR196629:TLC196629 TUN196629:TUY196629 UEJ196629:UEU196629 UOF196629:UOQ196629 UYB196629:UYM196629 VHX196629:VII196629 VRT196629:VSE196629 WBP196629:WCA196629 WLL196629:WLW196629 WVH196629:WVS196629 D262165:K262165 IV262165:JG262165 SR262165:TC262165 ACN262165:ACY262165 AMJ262165:AMU262165 AWF262165:AWQ262165 BGB262165:BGM262165 BPX262165:BQI262165 BZT262165:CAE262165 CJP262165:CKA262165 CTL262165:CTW262165 DDH262165:DDS262165 DND262165:DNO262165 DWZ262165:DXK262165 EGV262165:EHG262165 EQR262165:ERC262165 FAN262165:FAY262165 FKJ262165:FKU262165 FUF262165:FUQ262165 GEB262165:GEM262165 GNX262165:GOI262165 GXT262165:GYE262165 HHP262165:HIA262165 HRL262165:HRW262165 IBH262165:IBS262165 ILD262165:ILO262165 IUZ262165:IVK262165 JEV262165:JFG262165 JOR262165:JPC262165 JYN262165:JYY262165 KIJ262165:KIU262165 KSF262165:KSQ262165 LCB262165:LCM262165 LLX262165:LMI262165 LVT262165:LWE262165 MFP262165:MGA262165 MPL262165:MPW262165 MZH262165:MZS262165 NJD262165:NJO262165 NSZ262165:NTK262165 OCV262165:ODG262165 OMR262165:ONC262165 OWN262165:OWY262165 PGJ262165:PGU262165 PQF262165:PQQ262165 QAB262165:QAM262165 QJX262165:QKI262165 QTT262165:QUE262165 RDP262165:REA262165 RNL262165:RNW262165 RXH262165:RXS262165 SHD262165:SHO262165 SQZ262165:SRK262165 TAV262165:TBG262165 TKR262165:TLC262165 TUN262165:TUY262165 UEJ262165:UEU262165 UOF262165:UOQ262165 UYB262165:UYM262165 VHX262165:VII262165 VRT262165:VSE262165 WBP262165:WCA262165 WLL262165:WLW262165 WVH262165:WVS262165 D327701:K327701 IV327701:JG327701 SR327701:TC327701 ACN327701:ACY327701 AMJ327701:AMU327701 AWF327701:AWQ327701 BGB327701:BGM327701 BPX327701:BQI327701 BZT327701:CAE327701 CJP327701:CKA327701 CTL327701:CTW327701 DDH327701:DDS327701 DND327701:DNO327701 DWZ327701:DXK327701 EGV327701:EHG327701 EQR327701:ERC327701 FAN327701:FAY327701 FKJ327701:FKU327701 FUF327701:FUQ327701 GEB327701:GEM327701 GNX327701:GOI327701 GXT327701:GYE327701 HHP327701:HIA327701 HRL327701:HRW327701 IBH327701:IBS327701 ILD327701:ILO327701 IUZ327701:IVK327701 JEV327701:JFG327701 JOR327701:JPC327701 JYN327701:JYY327701 KIJ327701:KIU327701 KSF327701:KSQ327701 LCB327701:LCM327701 LLX327701:LMI327701 LVT327701:LWE327701 MFP327701:MGA327701 MPL327701:MPW327701 MZH327701:MZS327701 NJD327701:NJO327701 NSZ327701:NTK327701 OCV327701:ODG327701 OMR327701:ONC327701 OWN327701:OWY327701 PGJ327701:PGU327701 PQF327701:PQQ327701 QAB327701:QAM327701 QJX327701:QKI327701 QTT327701:QUE327701 RDP327701:REA327701 RNL327701:RNW327701 RXH327701:RXS327701 SHD327701:SHO327701 SQZ327701:SRK327701 TAV327701:TBG327701 TKR327701:TLC327701 TUN327701:TUY327701 UEJ327701:UEU327701 UOF327701:UOQ327701 UYB327701:UYM327701 VHX327701:VII327701 VRT327701:VSE327701 WBP327701:WCA327701 WLL327701:WLW327701 WVH327701:WVS327701 D393237:K393237 IV393237:JG393237 SR393237:TC393237 ACN393237:ACY393237 AMJ393237:AMU393237 AWF393237:AWQ393237 BGB393237:BGM393237 BPX393237:BQI393237 BZT393237:CAE393237 CJP393237:CKA393237 CTL393237:CTW393237 DDH393237:DDS393237 DND393237:DNO393237 DWZ393237:DXK393237 EGV393237:EHG393237 EQR393237:ERC393237 FAN393237:FAY393237 FKJ393237:FKU393237 FUF393237:FUQ393237 GEB393237:GEM393237 GNX393237:GOI393237 GXT393237:GYE393237 HHP393237:HIA393237 HRL393237:HRW393237 IBH393237:IBS393237 ILD393237:ILO393237 IUZ393237:IVK393237 JEV393237:JFG393237 JOR393237:JPC393237 JYN393237:JYY393237 KIJ393237:KIU393237 KSF393237:KSQ393237 LCB393237:LCM393237 LLX393237:LMI393237 LVT393237:LWE393237 MFP393237:MGA393237 MPL393237:MPW393237 MZH393237:MZS393237 NJD393237:NJO393237 NSZ393237:NTK393237 OCV393237:ODG393237 OMR393237:ONC393237 OWN393237:OWY393237 PGJ393237:PGU393237 PQF393237:PQQ393237 QAB393237:QAM393237 QJX393237:QKI393237 QTT393237:QUE393237 RDP393237:REA393237 RNL393237:RNW393237 RXH393237:RXS393237 SHD393237:SHO393237 SQZ393237:SRK393237 TAV393237:TBG393237 TKR393237:TLC393237 TUN393237:TUY393237 UEJ393237:UEU393237 UOF393237:UOQ393237 UYB393237:UYM393237 VHX393237:VII393237 VRT393237:VSE393237 WBP393237:WCA393237 WLL393237:WLW393237 WVH393237:WVS393237 D458773:K458773 IV458773:JG458773 SR458773:TC458773 ACN458773:ACY458773 AMJ458773:AMU458773 AWF458773:AWQ458773 BGB458773:BGM458773 BPX458773:BQI458773 BZT458773:CAE458773 CJP458773:CKA458773 CTL458773:CTW458773 DDH458773:DDS458773 DND458773:DNO458773 DWZ458773:DXK458773 EGV458773:EHG458773 EQR458773:ERC458773 FAN458773:FAY458773 FKJ458773:FKU458773 FUF458773:FUQ458773 GEB458773:GEM458773 GNX458773:GOI458773 GXT458773:GYE458773 HHP458773:HIA458773 HRL458773:HRW458773 IBH458773:IBS458773 ILD458773:ILO458773 IUZ458773:IVK458773 JEV458773:JFG458773 JOR458773:JPC458773 JYN458773:JYY458773 KIJ458773:KIU458773 KSF458773:KSQ458773 LCB458773:LCM458773 LLX458773:LMI458773 LVT458773:LWE458773 MFP458773:MGA458773 MPL458773:MPW458773 MZH458773:MZS458773 NJD458773:NJO458773 NSZ458773:NTK458773 OCV458773:ODG458773 OMR458773:ONC458773 OWN458773:OWY458773 PGJ458773:PGU458773 PQF458773:PQQ458773 QAB458773:QAM458773 QJX458773:QKI458773 QTT458773:QUE458773 RDP458773:REA458773 RNL458773:RNW458773 RXH458773:RXS458773 SHD458773:SHO458773 SQZ458773:SRK458773 TAV458773:TBG458773 TKR458773:TLC458773 TUN458773:TUY458773 UEJ458773:UEU458773 UOF458773:UOQ458773 UYB458773:UYM458773 VHX458773:VII458773 VRT458773:VSE458773 WBP458773:WCA458773 WLL458773:WLW458773 WVH458773:WVS458773 D524309:K524309 IV524309:JG524309 SR524309:TC524309 ACN524309:ACY524309 AMJ524309:AMU524309 AWF524309:AWQ524309 BGB524309:BGM524309 BPX524309:BQI524309 BZT524309:CAE524309 CJP524309:CKA524309 CTL524309:CTW524309 DDH524309:DDS524309 DND524309:DNO524309 DWZ524309:DXK524309 EGV524309:EHG524309 EQR524309:ERC524309 FAN524309:FAY524309 FKJ524309:FKU524309 FUF524309:FUQ524309 GEB524309:GEM524309 GNX524309:GOI524309 GXT524309:GYE524309 HHP524309:HIA524309 HRL524309:HRW524309 IBH524309:IBS524309 ILD524309:ILO524309 IUZ524309:IVK524309 JEV524309:JFG524309 JOR524309:JPC524309 JYN524309:JYY524309 KIJ524309:KIU524309 KSF524309:KSQ524309 LCB524309:LCM524309 LLX524309:LMI524309 LVT524309:LWE524309 MFP524309:MGA524309 MPL524309:MPW524309 MZH524309:MZS524309 NJD524309:NJO524309 NSZ524309:NTK524309 OCV524309:ODG524309 OMR524309:ONC524309 OWN524309:OWY524309 PGJ524309:PGU524309 PQF524309:PQQ524309 QAB524309:QAM524309 QJX524309:QKI524309 QTT524309:QUE524309 RDP524309:REA524309 RNL524309:RNW524309 RXH524309:RXS524309 SHD524309:SHO524309 SQZ524309:SRK524309 TAV524309:TBG524309 TKR524309:TLC524309 TUN524309:TUY524309 UEJ524309:UEU524309 UOF524309:UOQ524309 UYB524309:UYM524309 VHX524309:VII524309 VRT524309:VSE524309 WBP524309:WCA524309 WLL524309:WLW524309 WVH524309:WVS524309 D589845:K589845 IV589845:JG589845 SR589845:TC589845 ACN589845:ACY589845 AMJ589845:AMU589845 AWF589845:AWQ589845 BGB589845:BGM589845 BPX589845:BQI589845 BZT589845:CAE589845 CJP589845:CKA589845 CTL589845:CTW589845 DDH589845:DDS589845 DND589845:DNO589845 DWZ589845:DXK589845 EGV589845:EHG589845 EQR589845:ERC589845 FAN589845:FAY589845 FKJ589845:FKU589845 FUF589845:FUQ589845 GEB589845:GEM589845 GNX589845:GOI589845 GXT589845:GYE589845 HHP589845:HIA589845 HRL589845:HRW589845 IBH589845:IBS589845 ILD589845:ILO589845 IUZ589845:IVK589845 JEV589845:JFG589845 JOR589845:JPC589845 JYN589845:JYY589845 KIJ589845:KIU589845 KSF589845:KSQ589845 LCB589845:LCM589845 LLX589845:LMI589845 LVT589845:LWE589845 MFP589845:MGA589845 MPL589845:MPW589845 MZH589845:MZS589845 NJD589845:NJO589845 NSZ589845:NTK589845 OCV589845:ODG589845 OMR589845:ONC589845 OWN589845:OWY589845 PGJ589845:PGU589845 PQF589845:PQQ589845 QAB589845:QAM589845 QJX589845:QKI589845 QTT589845:QUE589845 RDP589845:REA589845 RNL589845:RNW589845 RXH589845:RXS589845 SHD589845:SHO589845 SQZ589845:SRK589845 TAV589845:TBG589845 TKR589845:TLC589845 TUN589845:TUY589845 UEJ589845:UEU589845 UOF589845:UOQ589845 UYB589845:UYM589845 VHX589845:VII589845 VRT589845:VSE589845 WBP589845:WCA589845 WLL589845:WLW589845 WVH589845:WVS589845 D655381:K655381 IV655381:JG655381 SR655381:TC655381 ACN655381:ACY655381 AMJ655381:AMU655381 AWF655381:AWQ655381 BGB655381:BGM655381 BPX655381:BQI655381 BZT655381:CAE655381 CJP655381:CKA655381 CTL655381:CTW655381 DDH655381:DDS655381 DND655381:DNO655381 DWZ655381:DXK655381 EGV655381:EHG655381 EQR655381:ERC655381 FAN655381:FAY655381 FKJ655381:FKU655381 FUF655381:FUQ655381 GEB655381:GEM655381 GNX655381:GOI655381 GXT655381:GYE655381 HHP655381:HIA655381 HRL655381:HRW655381 IBH655381:IBS655381 ILD655381:ILO655381 IUZ655381:IVK655381 JEV655381:JFG655381 JOR655381:JPC655381 JYN655381:JYY655381 KIJ655381:KIU655381 KSF655381:KSQ655381 LCB655381:LCM655381 LLX655381:LMI655381 LVT655381:LWE655381 MFP655381:MGA655381 MPL655381:MPW655381 MZH655381:MZS655381 NJD655381:NJO655381 NSZ655381:NTK655381 OCV655381:ODG655381 OMR655381:ONC655381 OWN655381:OWY655381 PGJ655381:PGU655381 PQF655381:PQQ655381 QAB655381:QAM655381 QJX655381:QKI655381 QTT655381:QUE655381 RDP655381:REA655381 RNL655381:RNW655381 RXH655381:RXS655381 SHD655381:SHO655381 SQZ655381:SRK655381 TAV655381:TBG655381 TKR655381:TLC655381 TUN655381:TUY655381 UEJ655381:UEU655381 UOF655381:UOQ655381 UYB655381:UYM655381 VHX655381:VII655381 VRT655381:VSE655381 WBP655381:WCA655381 WLL655381:WLW655381 WVH655381:WVS655381 D720917:K720917 IV720917:JG720917 SR720917:TC720917 ACN720917:ACY720917 AMJ720917:AMU720917 AWF720917:AWQ720917 BGB720917:BGM720917 BPX720917:BQI720917 BZT720917:CAE720917 CJP720917:CKA720917 CTL720917:CTW720917 DDH720917:DDS720917 DND720917:DNO720917 DWZ720917:DXK720917 EGV720917:EHG720917 EQR720917:ERC720917 FAN720917:FAY720917 FKJ720917:FKU720917 FUF720917:FUQ720917 GEB720917:GEM720917 GNX720917:GOI720917 GXT720917:GYE720917 HHP720917:HIA720917 HRL720917:HRW720917 IBH720917:IBS720917 ILD720917:ILO720917 IUZ720917:IVK720917 JEV720917:JFG720917 JOR720917:JPC720917 JYN720917:JYY720917 KIJ720917:KIU720917 KSF720917:KSQ720917 LCB720917:LCM720917 LLX720917:LMI720917 LVT720917:LWE720917 MFP720917:MGA720917 MPL720917:MPW720917 MZH720917:MZS720917 NJD720917:NJO720917 NSZ720917:NTK720917 OCV720917:ODG720917 OMR720917:ONC720917 OWN720917:OWY720917 PGJ720917:PGU720917 PQF720917:PQQ720917 QAB720917:QAM720917 QJX720917:QKI720917 QTT720917:QUE720917 RDP720917:REA720917 RNL720917:RNW720917 RXH720917:RXS720917 SHD720917:SHO720917 SQZ720917:SRK720917 TAV720917:TBG720917 TKR720917:TLC720917 TUN720917:TUY720917 UEJ720917:UEU720917 UOF720917:UOQ720917 UYB720917:UYM720917 VHX720917:VII720917 VRT720917:VSE720917 WBP720917:WCA720917 WLL720917:WLW720917 WVH720917:WVS720917 D786453:K786453 IV786453:JG786453 SR786453:TC786453 ACN786453:ACY786453 AMJ786453:AMU786453 AWF786453:AWQ786453 BGB786453:BGM786453 BPX786453:BQI786453 BZT786453:CAE786453 CJP786453:CKA786453 CTL786453:CTW786453 DDH786453:DDS786453 DND786453:DNO786453 DWZ786453:DXK786453 EGV786453:EHG786453 EQR786453:ERC786453 FAN786453:FAY786453 FKJ786453:FKU786453 FUF786453:FUQ786453 GEB786453:GEM786453 GNX786453:GOI786453 GXT786453:GYE786453 HHP786453:HIA786453 HRL786453:HRW786453 IBH786453:IBS786453 ILD786453:ILO786453 IUZ786453:IVK786453 JEV786453:JFG786453 JOR786453:JPC786453 JYN786453:JYY786453 KIJ786453:KIU786453 KSF786453:KSQ786453 LCB786453:LCM786453 LLX786453:LMI786453 LVT786453:LWE786453 MFP786453:MGA786453 MPL786453:MPW786453 MZH786453:MZS786453 NJD786453:NJO786453 NSZ786453:NTK786453 OCV786453:ODG786453 OMR786453:ONC786453 OWN786453:OWY786453 PGJ786453:PGU786453 PQF786453:PQQ786453 QAB786453:QAM786453 QJX786453:QKI786453 QTT786453:QUE786453 RDP786453:REA786453 RNL786453:RNW786453 RXH786453:RXS786453 SHD786453:SHO786453 SQZ786453:SRK786453 TAV786453:TBG786453 TKR786453:TLC786453 TUN786453:TUY786453 UEJ786453:UEU786453 UOF786453:UOQ786453 UYB786453:UYM786453 VHX786453:VII786453 VRT786453:VSE786453 WBP786453:WCA786453 WLL786453:WLW786453 WVH786453:WVS786453 D851989:K851989 IV851989:JG851989 SR851989:TC851989 ACN851989:ACY851989 AMJ851989:AMU851989 AWF851989:AWQ851989 BGB851989:BGM851989 BPX851989:BQI851989 BZT851989:CAE851989 CJP851989:CKA851989 CTL851989:CTW851989 DDH851989:DDS851989 DND851989:DNO851989 DWZ851989:DXK851989 EGV851989:EHG851989 EQR851989:ERC851989 FAN851989:FAY851989 FKJ851989:FKU851989 FUF851989:FUQ851989 GEB851989:GEM851989 GNX851989:GOI851989 GXT851989:GYE851989 HHP851989:HIA851989 HRL851989:HRW851989 IBH851989:IBS851989 ILD851989:ILO851989 IUZ851989:IVK851989 JEV851989:JFG851989 JOR851989:JPC851989 JYN851989:JYY851989 KIJ851989:KIU851989 KSF851989:KSQ851989 LCB851989:LCM851989 LLX851989:LMI851989 LVT851989:LWE851989 MFP851989:MGA851989 MPL851989:MPW851989 MZH851989:MZS851989 NJD851989:NJO851989 NSZ851989:NTK851989 OCV851989:ODG851989 OMR851989:ONC851989 OWN851989:OWY851989 PGJ851989:PGU851989 PQF851989:PQQ851989 QAB851989:QAM851989 QJX851989:QKI851989 QTT851989:QUE851989 RDP851989:REA851989 RNL851989:RNW851989 RXH851989:RXS851989 SHD851989:SHO851989 SQZ851989:SRK851989 TAV851989:TBG851989 TKR851989:TLC851989 TUN851989:TUY851989 UEJ851989:UEU851989 UOF851989:UOQ851989 UYB851989:UYM851989 VHX851989:VII851989 VRT851989:VSE851989 WBP851989:WCA851989 WLL851989:WLW851989 WVH851989:WVS851989 D917525:K917525 IV917525:JG917525 SR917525:TC917525 ACN917525:ACY917525 AMJ917525:AMU917525 AWF917525:AWQ917525 BGB917525:BGM917525 BPX917525:BQI917525 BZT917525:CAE917525 CJP917525:CKA917525 CTL917525:CTW917525 DDH917525:DDS917525 DND917525:DNO917525 DWZ917525:DXK917525 EGV917525:EHG917525 EQR917525:ERC917525 FAN917525:FAY917525 FKJ917525:FKU917525 FUF917525:FUQ917525 GEB917525:GEM917525 GNX917525:GOI917525 GXT917525:GYE917525 HHP917525:HIA917525 HRL917525:HRW917525 IBH917525:IBS917525 ILD917525:ILO917525 IUZ917525:IVK917525 JEV917525:JFG917525 JOR917525:JPC917525 JYN917525:JYY917525 KIJ917525:KIU917525 KSF917525:KSQ917525 LCB917525:LCM917525 LLX917525:LMI917525 LVT917525:LWE917525 MFP917525:MGA917525 MPL917525:MPW917525 MZH917525:MZS917525 NJD917525:NJO917525 NSZ917525:NTK917525 OCV917525:ODG917525 OMR917525:ONC917525 OWN917525:OWY917525 PGJ917525:PGU917525 PQF917525:PQQ917525 QAB917525:QAM917525 QJX917525:QKI917525 QTT917525:QUE917525 RDP917525:REA917525 RNL917525:RNW917525 RXH917525:RXS917525 SHD917525:SHO917525 SQZ917525:SRK917525 TAV917525:TBG917525 TKR917525:TLC917525 TUN917525:TUY917525 UEJ917525:UEU917525 UOF917525:UOQ917525 UYB917525:UYM917525 VHX917525:VII917525 VRT917525:VSE917525 WBP917525:WCA917525 WLL917525:WLW917525 WVH917525:WVS917525 D983061:K983061 IV983061:JG983061 SR983061:TC983061 ACN983061:ACY983061 AMJ983061:AMU983061 AWF983061:AWQ983061 BGB983061:BGM983061 BPX983061:BQI983061 BZT983061:CAE983061 CJP983061:CKA983061 CTL983061:CTW983061 DDH983061:DDS983061 DND983061:DNO983061 DWZ983061:DXK983061 EGV983061:EHG983061 EQR983061:ERC983061 FAN983061:FAY983061 FKJ983061:FKU983061 FUF983061:FUQ983061 GEB983061:GEM983061 GNX983061:GOI983061 GXT983061:GYE983061 HHP983061:HIA983061 HRL983061:HRW983061 IBH983061:IBS983061 ILD983061:ILO983061 IUZ983061:IVK983061 JEV983061:JFG983061 JOR983061:JPC983061 JYN983061:JYY983061 KIJ983061:KIU983061 KSF983061:KSQ983061 LCB983061:LCM983061 LLX983061:LMI983061 LVT983061:LWE983061 MFP983061:MGA983061 MPL983061:MPW983061 MZH983061:MZS983061 NJD983061:NJO983061 NSZ983061:NTK983061 OCV983061:ODG983061 OMR983061:ONC983061 OWN983061:OWY983061 PGJ983061:PGU983061 PQF983061:PQQ983061 QAB983061:QAM983061 QJX983061:QKI983061 QTT983061:QUE983061 RDP983061:REA983061 RNL983061:RNW983061 RXH983061:RXS983061 SHD983061:SHO983061 SQZ983061:SRK983061 TAV983061:TBG983061 TKR983061:TLC983061 TUN983061:TUY983061 UEJ983061:UEU983061 UOF983061:UOQ983061 UYB983061:UYM983061 VHX983061:VII983061 VRT983061:VSE983061 WBP983061:WCA983061 WLL983061:WLW983061 WVH983061:WVS983061 D15:K15 IV17:JG17 SR17:TC17 ACN17:ACY17 AMJ17:AMU17 AWF17:AWQ17 BGB17:BGM17 BPX17:BQI17 BZT17:CAE17 CJP17:CKA17 CTL17:CTW17 DDH17:DDS17 DND17:DNO17 DWZ17:DXK17 EGV17:EHG17 EQR17:ERC17 FAN17:FAY17 FKJ17:FKU17 FUF17:FUQ17 GEB17:GEM17 GNX17:GOI17 GXT17:GYE17 HHP17:HIA17 HRL17:HRW17 IBH17:IBS17 ILD17:ILO17 IUZ17:IVK17 JEV17:JFG17 JOR17:JPC17 JYN17:JYY17 KIJ17:KIU17 KSF17:KSQ17 LCB17:LCM17 LLX17:LMI17 LVT17:LWE17 MFP17:MGA17 MPL17:MPW17 MZH17:MZS17 NJD17:NJO17 NSZ17:NTK17 OCV17:ODG17 OMR17:ONC17 OWN17:OWY17 PGJ17:PGU17 PQF17:PQQ17 QAB17:QAM17 QJX17:QKI17 QTT17:QUE17 RDP17:REA17 RNL17:RNW17 RXH17:RXS17 SHD17:SHO17 SQZ17:SRK17 TAV17:TBG17 TKR17:TLC17 TUN17:TUY17 UEJ17:UEU17 UOF17:UOQ17 UYB17:UYM17 VHX17:VII17 VRT17:VSE17 WBP17:WCA17 WLL17:WLW17 WVH17:WVS17 D65555:K65555 IV65555:JG65555 SR65555:TC65555 ACN65555:ACY65555 AMJ65555:AMU65555 AWF65555:AWQ65555 BGB65555:BGM65555 BPX65555:BQI65555 BZT65555:CAE65555 CJP65555:CKA65555 CTL65555:CTW65555 DDH65555:DDS65555 DND65555:DNO65555 DWZ65555:DXK65555 EGV65555:EHG65555 EQR65555:ERC65555 FAN65555:FAY65555 FKJ65555:FKU65555 FUF65555:FUQ65555 GEB65555:GEM65555 GNX65555:GOI65555 GXT65555:GYE65555 HHP65555:HIA65555 HRL65555:HRW65555 IBH65555:IBS65555 ILD65555:ILO65555 IUZ65555:IVK65555 JEV65555:JFG65555 JOR65555:JPC65555 JYN65555:JYY65555 KIJ65555:KIU65555 KSF65555:KSQ65555 LCB65555:LCM65555 LLX65555:LMI65555 LVT65555:LWE65555 MFP65555:MGA65555 MPL65555:MPW65555 MZH65555:MZS65555 NJD65555:NJO65555 NSZ65555:NTK65555 OCV65555:ODG65555 OMR65555:ONC65555 OWN65555:OWY65555 PGJ65555:PGU65555 PQF65555:PQQ65555 QAB65555:QAM65555 QJX65555:QKI65555 QTT65555:QUE65555 RDP65555:REA65555 RNL65555:RNW65555 RXH65555:RXS65555 SHD65555:SHO65555 SQZ65555:SRK65555 TAV65555:TBG65555 TKR65555:TLC65555 TUN65555:TUY65555 UEJ65555:UEU65555 UOF65555:UOQ65555 UYB65555:UYM65555 VHX65555:VII65555 VRT65555:VSE65555 WBP65555:WCA65555 WLL65555:WLW65555 WVH65555:WVS65555 D131091:K131091 IV131091:JG131091 SR131091:TC131091 ACN131091:ACY131091 AMJ131091:AMU131091 AWF131091:AWQ131091 BGB131091:BGM131091 BPX131091:BQI131091 BZT131091:CAE131091 CJP131091:CKA131091 CTL131091:CTW131091 DDH131091:DDS131091 DND131091:DNO131091 DWZ131091:DXK131091 EGV131091:EHG131091 EQR131091:ERC131091 FAN131091:FAY131091 FKJ131091:FKU131091 FUF131091:FUQ131091 GEB131091:GEM131091 GNX131091:GOI131091 GXT131091:GYE131091 HHP131091:HIA131091 HRL131091:HRW131091 IBH131091:IBS131091 ILD131091:ILO131091 IUZ131091:IVK131091 JEV131091:JFG131091 JOR131091:JPC131091 JYN131091:JYY131091 KIJ131091:KIU131091 KSF131091:KSQ131091 LCB131091:LCM131091 LLX131091:LMI131091 LVT131091:LWE131091 MFP131091:MGA131091 MPL131091:MPW131091 MZH131091:MZS131091 NJD131091:NJO131091 NSZ131091:NTK131091 OCV131091:ODG131091 OMR131091:ONC131091 OWN131091:OWY131091 PGJ131091:PGU131091 PQF131091:PQQ131091 QAB131091:QAM131091 QJX131091:QKI131091 QTT131091:QUE131091 RDP131091:REA131091 RNL131091:RNW131091 RXH131091:RXS131091 SHD131091:SHO131091 SQZ131091:SRK131091 TAV131091:TBG131091 TKR131091:TLC131091 TUN131091:TUY131091 UEJ131091:UEU131091 UOF131091:UOQ131091 UYB131091:UYM131091 VHX131091:VII131091 VRT131091:VSE131091 WBP131091:WCA131091 WLL131091:WLW131091 WVH131091:WVS131091 D196627:K196627 IV196627:JG196627 SR196627:TC196627 ACN196627:ACY196627 AMJ196627:AMU196627 AWF196627:AWQ196627 BGB196627:BGM196627 BPX196627:BQI196627 BZT196627:CAE196627 CJP196627:CKA196627 CTL196627:CTW196627 DDH196627:DDS196627 DND196627:DNO196627 DWZ196627:DXK196627 EGV196627:EHG196627 EQR196627:ERC196627 FAN196627:FAY196627 FKJ196627:FKU196627 FUF196627:FUQ196627 GEB196627:GEM196627 GNX196627:GOI196627 GXT196627:GYE196627 HHP196627:HIA196627 HRL196627:HRW196627 IBH196627:IBS196627 ILD196627:ILO196627 IUZ196627:IVK196627 JEV196627:JFG196627 JOR196627:JPC196627 JYN196627:JYY196627 KIJ196627:KIU196627 KSF196627:KSQ196627 LCB196627:LCM196627 LLX196627:LMI196627 LVT196627:LWE196627 MFP196627:MGA196627 MPL196627:MPW196627 MZH196627:MZS196627 NJD196627:NJO196627 NSZ196627:NTK196627 OCV196627:ODG196627 OMR196627:ONC196627 OWN196627:OWY196627 PGJ196627:PGU196627 PQF196627:PQQ196627 QAB196627:QAM196627 QJX196627:QKI196627 QTT196627:QUE196627 RDP196627:REA196627 RNL196627:RNW196627 RXH196627:RXS196627 SHD196627:SHO196627 SQZ196627:SRK196627 TAV196627:TBG196627 TKR196627:TLC196627 TUN196627:TUY196627 UEJ196627:UEU196627 UOF196627:UOQ196627 UYB196627:UYM196627 VHX196627:VII196627 VRT196627:VSE196627 WBP196627:WCA196627 WLL196627:WLW196627 WVH196627:WVS196627 D262163:K262163 IV262163:JG262163 SR262163:TC262163 ACN262163:ACY262163 AMJ262163:AMU262163 AWF262163:AWQ262163 BGB262163:BGM262163 BPX262163:BQI262163 BZT262163:CAE262163 CJP262163:CKA262163 CTL262163:CTW262163 DDH262163:DDS262163 DND262163:DNO262163 DWZ262163:DXK262163 EGV262163:EHG262163 EQR262163:ERC262163 FAN262163:FAY262163 FKJ262163:FKU262163 FUF262163:FUQ262163 GEB262163:GEM262163 GNX262163:GOI262163 GXT262163:GYE262163 HHP262163:HIA262163 HRL262163:HRW262163 IBH262163:IBS262163 ILD262163:ILO262163 IUZ262163:IVK262163 JEV262163:JFG262163 JOR262163:JPC262163 JYN262163:JYY262163 KIJ262163:KIU262163 KSF262163:KSQ262163 LCB262163:LCM262163 LLX262163:LMI262163 LVT262163:LWE262163 MFP262163:MGA262163 MPL262163:MPW262163 MZH262163:MZS262163 NJD262163:NJO262163 NSZ262163:NTK262163 OCV262163:ODG262163 OMR262163:ONC262163 OWN262163:OWY262163 PGJ262163:PGU262163 PQF262163:PQQ262163 QAB262163:QAM262163 QJX262163:QKI262163 QTT262163:QUE262163 RDP262163:REA262163 RNL262163:RNW262163 RXH262163:RXS262163 SHD262163:SHO262163 SQZ262163:SRK262163 TAV262163:TBG262163 TKR262163:TLC262163 TUN262163:TUY262163 UEJ262163:UEU262163 UOF262163:UOQ262163 UYB262163:UYM262163 VHX262163:VII262163 VRT262163:VSE262163 WBP262163:WCA262163 WLL262163:WLW262163 WVH262163:WVS262163 D327699:K327699 IV327699:JG327699 SR327699:TC327699 ACN327699:ACY327699 AMJ327699:AMU327699 AWF327699:AWQ327699 BGB327699:BGM327699 BPX327699:BQI327699 BZT327699:CAE327699 CJP327699:CKA327699 CTL327699:CTW327699 DDH327699:DDS327699 DND327699:DNO327699 DWZ327699:DXK327699 EGV327699:EHG327699 EQR327699:ERC327699 FAN327699:FAY327699 FKJ327699:FKU327699 FUF327699:FUQ327699 GEB327699:GEM327699 GNX327699:GOI327699 GXT327699:GYE327699 HHP327699:HIA327699 HRL327699:HRW327699 IBH327699:IBS327699 ILD327699:ILO327699 IUZ327699:IVK327699 JEV327699:JFG327699 JOR327699:JPC327699 JYN327699:JYY327699 KIJ327699:KIU327699 KSF327699:KSQ327699 LCB327699:LCM327699 LLX327699:LMI327699 LVT327699:LWE327699 MFP327699:MGA327699 MPL327699:MPW327699 MZH327699:MZS327699 NJD327699:NJO327699 NSZ327699:NTK327699 OCV327699:ODG327699 OMR327699:ONC327699 OWN327699:OWY327699 PGJ327699:PGU327699 PQF327699:PQQ327699 QAB327699:QAM327699 QJX327699:QKI327699 QTT327699:QUE327699 RDP327699:REA327699 RNL327699:RNW327699 RXH327699:RXS327699 SHD327699:SHO327699 SQZ327699:SRK327699 TAV327699:TBG327699 TKR327699:TLC327699 TUN327699:TUY327699 UEJ327699:UEU327699 UOF327699:UOQ327699 UYB327699:UYM327699 VHX327699:VII327699 VRT327699:VSE327699 WBP327699:WCA327699 WLL327699:WLW327699 WVH327699:WVS327699 D393235:K393235 IV393235:JG393235 SR393235:TC393235 ACN393235:ACY393235 AMJ393235:AMU393235 AWF393235:AWQ393235 BGB393235:BGM393235 BPX393235:BQI393235 BZT393235:CAE393235 CJP393235:CKA393235 CTL393235:CTW393235 DDH393235:DDS393235 DND393235:DNO393235 DWZ393235:DXK393235 EGV393235:EHG393235 EQR393235:ERC393235 FAN393235:FAY393235 FKJ393235:FKU393235 FUF393235:FUQ393235 GEB393235:GEM393235 GNX393235:GOI393235 GXT393235:GYE393235 HHP393235:HIA393235 HRL393235:HRW393235 IBH393235:IBS393235 ILD393235:ILO393235 IUZ393235:IVK393235 JEV393235:JFG393235 JOR393235:JPC393235 JYN393235:JYY393235 KIJ393235:KIU393235 KSF393235:KSQ393235 LCB393235:LCM393235 LLX393235:LMI393235 LVT393235:LWE393235 MFP393235:MGA393235 MPL393235:MPW393235 MZH393235:MZS393235 NJD393235:NJO393235 NSZ393235:NTK393235 OCV393235:ODG393235 OMR393235:ONC393235 OWN393235:OWY393235 PGJ393235:PGU393235 PQF393235:PQQ393235 QAB393235:QAM393235 QJX393235:QKI393235 QTT393235:QUE393235 RDP393235:REA393235 RNL393235:RNW393235 RXH393235:RXS393235 SHD393235:SHO393235 SQZ393235:SRK393235 TAV393235:TBG393235 TKR393235:TLC393235 TUN393235:TUY393235 UEJ393235:UEU393235 UOF393235:UOQ393235 UYB393235:UYM393235 VHX393235:VII393235 VRT393235:VSE393235 WBP393235:WCA393235 WLL393235:WLW393235 WVH393235:WVS393235 D458771:K458771 IV458771:JG458771 SR458771:TC458771 ACN458771:ACY458771 AMJ458771:AMU458771 AWF458771:AWQ458771 BGB458771:BGM458771 BPX458771:BQI458771 BZT458771:CAE458771 CJP458771:CKA458771 CTL458771:CTW458771 DDH458771:DDS458771 DND458771:DNO458771 DWZ458771:DXK458771 EGV458771:EHG458771 EQR458771:ERC458771 FAN458771:FAY458771 FKJ458771:FKU458771 FUF458771:FUQ458771 GEB458771:GEM458771 GNX458771:GOI458771 GXT458771:GYE458771 HHP458771:HIA458771 HRL458771:HRW458771 IBH458771:IBS458771 ILD458771:ILO458771 IUZ458771:IVK458771 JEV458771:JFG458771 JOR458771:JPC458771 JYN458771:JYY458771 KIJ458771:KIU458771 KSF458771:KSQ458771 LCB458771:LCM458771 LLX458771:LMI458771 LVT458771:LWE458771 MFP458771:MGA458771 MPL458771:MPW458771 MZH458771:MZS458771 NJD458771:NJO458771 NSZ458771:NTK458771 OCV458771:ODG458771 OMR458771:ONC458771 OWN458771:OWY458771 PGJ458771:PGU458771 PQF458771:PQQ458771 QAB458771:QAM458771 QJX458771:QKI458771 QTT458771:QUE458771 RDP458771:REA458771 RNL458771:RNW458771 RXH458771:RXS458771 SHD458771:SHO458771 SQZ458771:SRK458771 TAV458771:TBG458771 TKR458771:TLC458771 TUN458771:TUY458771 UEJ458771:UEU458771 UOF458771:UOQ458771 UYB458771:UYM458771 VHX458771:VII458771 VRT458771:VSE458771 WBP458771:WCA458771 WLL458771:WLW458771 WVH458771:WVS458771 D524307:K524307 IV524307:JG524307 SR524307:TC524307 ACN524307:ACY524307 AMJ524307:AMU524307 AWF524307:AWQ524307 BGB524307:BGM524307 BPX524307:BQI524307 BZT524307:CAE524307 CJP524307:CKA524307 CTL524307:CTW524307 DDH524307:DDS524307 DND524307:DNO524307 DWZ524307:DXK524307 EGV524307:EHG524307 EQR524307:ERC524307 FAN524307:FAY524307 FKJ524307:FKU524307 FUF524307:FUQ524307 GEB524307:GEM524307 GNX524307:GOI524307 GXT524307:GYE524307 HHP524307:HIA524307 HRL524307:HRW524307 IBH524307:IBS524307 ILD524307:ILO524307 IUZ524307:IVK524307 JEV524307:JFG524307 JOR524307:JPC524307 JYN524307:JYY524307 KIJ524307:KIU524307 KSF524307:KSQ524307 LCB524307:LCM524307 LLX524307:LMI524307 LVT524307:LWE524307 MFP524307:MGA524307 MPL524307:MPW524307 MZH524307:MZS524307 NJD524307:NJO524307 NSZ524307:NTK524307 OCV524307:ODG524307 OMR524307:ONC524307 OWN524307:OWY524307 PGJ524307:PGU524307 PQF524307:PQQ524307 QAB524307:QAM524307 QJX524307:QKI524307 QTT524307:QUE524307 RDP524307:REA524307 RNL524307:RNW524307 RXH524307:RXS524307 SHD524307:SHO524307 SQZ524307:SRK524307 TAV524307:TBG524307 TKR524307:TLC524307 TUN524307:TUY524307 UEJ524307:UEU524307 UOF524307:UOQ524307 UYB524307:UYM524307 VHX524307:VII524307 VRT524307:VSE524307 WBP524307:WCA524307 WLL524307:WLW524307 WVH524307:WVS524307 D589843:K589843 IV589843:JG589843 SR589843:TC589843 ACN589843:ACY589843 AMJ589843:AMU589843 AWF589843:AWQ589843 BGB589843:BGM589843 BPX589843:BQI589843 BZT589843:CAE589843 CJP589843:CKA589843 CTL589843:CTW589843 DDH589843:DDS589843 DND589843:DNO589843 DWZ589843:DXK589843 EGV589843:EHG589843 EQR589843:ERC589843 FAN589843:FAY589843 FKJ589843:FKU589843 FUF589843:FUQ589843 GEB589843:GEM589843 GNX589843:GOI589843 GXT589843:GYE589843 HHP589843:HIA589843 HRL589843:HRW589843 IBH589843:IBS589843 ILD589843:ILO589843 IUZ589843:IVK589843 JEV589843:JFG589843 JOR589843:JPC589843 JYN589843:JYY589843 KIJ589843:KIU589843 KSF589843:KSQ589843 LCB589843:LCM589843 LLX589843:LMI589843 LVT589843:LWE589843 MFP589843:MGA589843 MPL589843:MPW589843 MZH589843:MZS589843 NJD589843:NJO589843 NSZ589843:NTK589843 OCV589843:ODG589843 OMR589843:ONC589843 OWN589843:OWY589843 PGJ589843:PGU589843 PQF589843:PQQ589843 QAB589843:QAM589843 QJX589843:QKI589843 QTT589843:QUE589843 RDP589843:REA589843 RNL589843:RNW589843 RXH589843:RXS589843 SHD589843:SHO589843 SQZ589843:SRK589843 TAV589843:TBG589843 TKR589843:TLC589843 TUN589843:TUY589843 UEJ589843:UEU589843 UOF589843:UOQ589843 UYB589843:UYM589843 VHX589843:VII589843 VRT589843:VSE589843 WBP589843:WCA589843 WLL589843:WLW589843 WVH589843:WVS589843 D655379:K655379 IV655379:JG655379 SR655379:TC655379 ACN655379:ACY655379 AMJ655379:AMU655379 AWF655379:AWQ655379 BGB655379:BGM655379 BPX655379:BQI655379 BZT655379:CAE655379 CJP655379:CKA655379 CTL655379:CTW655379 DDH655379:DDS655379 DND655379:DNO655379 DWZ655379:DXK655379 EGV655379:EHG655379 EQR655379:ERC655379 FAN655379:FAY655379 FKJ655379:FKU655379 FUF655379:FUQ655379 GEB655379:GEM655379 GNX655379:GOI655379 GXT655379:GYE655379 HHP655379:HIA655379 HRL655379:HRW655379 IBH655379:IBS655379 ILD655379:ILO655379 IUZ655379:IVK655379 JEV655379:JFG655379 JOR655379:JPC655379 JYN655379:JYY655379 KIJ655379:KIU655379 KSF655379:KSQ655379 LCB655379:LCM655379 LLX655379:LMI655379 LVT655379:LWE655379 MFP655379:MGA655379 MPL655379:MPW655379 MZH655379:MZS655379 NJD655379:NJO655379 NSZ655379:NTK655379 OCV655379:ODG655379 OMR655379:ONC655379 OWN655379:OWY655379 PGJ655379:PGU655379 PQF655379:PQQ655379 QAB655379:QAM655379 QJX655379:QKI655379 QTT655379:QUE655379 RDP655379:REA655379 RNL655379:RNW655379 RXH655379:RXS655379 SHD655379:SHO655379 SQZ655379:SRK655379 TAV655379:TBG655379 TKR655379:TLC655379 TUN655379:TUY655379 UEJ655379:UEU655379 UOF655379:UOQ655379 UYB655379:UYM655379 VHX655379:VII655379 VRT655379:VSE655379 WBP655379:WCA655379 WLL655379:WLW655379 WVH655379:WVS655379 D720915:K720915 IV720915:JG720915 SR720915:TC720915 ACN720915:ACY720915 AMJ720915:AMU720915 AWF720915:AWQ720915 BGB720915:BGM720915 BPX720915:BQI720915 BZT720915:CAE720915 CJP720915:CKA720915 CTL720915:CTW720915 DDH720915:DDS720915 DND720915:DNO720915 DWZ720915:DXK720915 EGV720915:EHG720915 EQR720915:ERC720915 FAN720915:FAY720915 FKJ720915:FKU720915 FUF720915:FUQ720915 GEB720915:GEM720915 GNX720915:GOI720915 GXT720915:GYE720915 HHP720915:HIA720915 HRL720915:HRW720915 IBH720915:IBS720915 ILD720915:ILO720915 IUZ720915:IVK720915 JEV720915:JFG720915 JOR720915:JPC720915 JYN720915:JYY720915 KIJ720915:KIU720915 KSF720915:KSQ720915 LCB720915:LCM720915 LLX720915:LMI720915 LVT720915:LWE720915 MFP720915:MGA720915 MPL720915:MPW720915 MZH720915:MZS720915 NJD720915:NJO720915 NSZ720915:NTK720915 OCV720915:ODG720915 OMR720915:ONC720915 OWN720915:OWY720915 PGJ720915:PGU720915 PQF720915:PQQ720915 QAB720915:QAM720915 QJX720915:QKI720915 QTT720915:QUE720915 RDP720915:REA720915 RNL720915:RNW720915 RXH720915:RXS720915 SHD720915:SHO720915 SQZ720915:SRK720915 TAV720915:TBG720915 TKR720915:TLC720915 TUN720915:TUY720915 UEJ720915:UEU720915 UOF720915:UOQ720915 UYB720915:UYM720915 VHX720915:VII720915 VRT720915:VSE720915 WBP720915:WCA720915 WLL720915:WLW720915 WVH720915:WVS720915 D786451:K786451 IV786451:JG786451 SR786451:TC786451 ACN786451:ACY786451 AMJ786451:AMU786451 AWF786451:AWQ786451 BGB786451:BGM786451 BPX786451:BQI786451 BZT786451:CAE786451 CJP786451:CKA786451 CTL786451:CTW786451 DDH786451:DDS786451 DND786451:DNO786451 DWZ786451:DXK786451 EGV786451:EHG786451 EQR786451:ERC786451 FAN786451:FAY786451 FKJ786451:FKU786451 FUF786451:FUQ786451 GEB786451:GEM786451 GNX786451:GOI786451 GXT786451:GYE786451 HHP786451:HIA786451 HRL786451:HRW786451 IBH786451:IBS786451 ILD786451:ILO786451 IUZ786451:IVK786451 JEV786451:JFG786451 JOR786451:JPC786451 JYN786451:JYY786451 KIJ786451:KIU786451 KSF786451:KSQ786451 LCB786451:LCM786451 LLX786451:LMI786451 LVT786451:LWE786451 MFP786451:MGA786451 MPL786451:MPW786451 MZH786451:MZS786451 NJD786451:NJO786451 NSZ786451:NTK786451 OCV786451:ODG786451 OMR786451:ONC786451 OWN786451:OWY786451 PGJ786451:PGU786451 PQF786451:PQQ786451 QAB786451:QAM786451 QJX786451:QKI786451 QTT786451:QUE786451 RDP786451:REA786451 RNL786451:RNW786451 RXH786451:RXS786451 SHD786451:SHO786451 SQZ786451:SRK786451 TAV786451:TBG786451 TKR786451:TLC786451 TUN786451:TUY786451 UEJ786451:UEU786451 UOF786451:UOQ786451 UYB786451:UYM786451 VHX786451:VII786451 VRT786451:VSE786451 WBP786451:WCA786451 WLL786451:WLW786451 WVH786451:WVS786451 D851987:K851987 IV851987:JG851987 SR851987:TC851987 ACN851987:ACY851987 AMJ851987:AMU851987 AWF851987:AWQ851987 BGB851987:BGM851987 BPX851987:BQI851987 BZT851987:CAE851987 CJP851987:CKA851987 CTL851987:CTW851987 DDH851987:DDS851987 DND851987:DNO851987 DWZ851987:DXK851987 EGV851987:EHG851987 EQR851987:ERC851987 FAN851987:FAY851987 FKJ851987:FKU851987 FUF851987:FUQ851987 GEB851987:GEM851987 GNX851987:GOI851987 GXT851987:GYE851987 HHP851987:HIA851987 HRL851987:HRW851987 IBH851987:IBS851987 ILD851987:ILO851987 IUZ851987:IVK851987 JEV851987:JFG851987 JOR851987:JPC851987 JYN851987:JYY851987 KIJ851987:KIU851987 KSF851987:KSQ851987 LCB851987:LCM851987 LLX851987:LMI851987 LVT851987:LWE851987 MFP851987:MGA851987 MPL851987:MPW851987 MZH851987:MZS851987 NJD851987:NJO851987 NSZ851987:NTK851987 OCV851987:ODG851987 OMR851987:ONC851987 OWN851987:OWY851987 PGJ851987:PGU851987 PQF851987:PQQ851987 QAB851987:QAM851987 QJX851987:QKI851987 QTT851987:QUE851987 RDP851987:REA851987 RNL851987:RNW851987 RXH851987:RXS851987 SHD851987:SHO851987 SQZ851987:SRK851987 TAV851987:TBG851987 TKR851987:TLC851987 TUN851987:TUY851987 UEJ851987:UEU851987 UOF851987:UOQ851987 UYB851987:UYM851987 VHX851987:VII851987 VRT851987:VSE851987 WBP851987:WCA851987 WLL851987:WLW851987 WVH851987:WVS851987 D917523:K917523 IV917523:JG917523 SR917523:TC917523 ACN917523:ACY917523 AMJ917523:AMU917523 AWF917523:AWQ917523 BGB917523:BGM917523 BPX917523:BQI917523 BZT917523:CAE917523 CJP917523:CKA917523 CTL917523:CTW917523 DDH917523:DDS917523 DND917523:DNO917523 DWZ917523:DXK917523 EGV917523:EHG917523 EQR917523:ERC917523 FAN917523:FAY917523 FKJ917523:FKU917523 FUF917523:FUQ917523 GEB917523:GEM917523 GNX917523:GOI917523 GXT917523:GYE917523 HHP917523:HIA917523 HRL917523:HRW917523 IBH917523:IBS917523 ILD917523:ILO917523 IUZ917523:IVK917523 JEV917523:JFG917523 JOR917523:JPC917523 JYN917523:JYY917523 KIJ917523:KIU917523 KSF917523:KSQ917523 LCB917523:LCM917523 LLX917523:LMI917523 LVT917523:LWE917523 MFP917523:MGA917523 MPL917523:MPW917523 MZH917523:MZS917523 NJD917523:NJO917523 NSZ917523:NTK917523 OCV917523:ODG917523 OMR917523:ONC917523 OWN917523:OWY917523 PGJ917523:PGU917523 PQF917523:PQQ917523 QAB917523:QAM917523 QJX917523:QKI917523 QTT917523:QUE917523 RDP917523:REA917523 RNL917523:RNW917523 RXH917523:RXS917523 SHD917523:SHO917523 SQZ917523:SRK917523 TAV917523:TBG917523 TKR917523:TLC917523 TUN917523:TUY917523 UEJ917523:UEU917523 UOF917523:UOQ917523 UYB917523:UYM917523 VHX917523:VII917523 VRT917523:VSE917523 WBP917523:WCA917523 WLL917523:WLW917523 WVH917523:WVS917523 D983059:K983059 IV983059:JG983059 SR983059:TC983059 ACN983059:ACY983059 AMJ983059:AMU983059 AWF983059:AWQ983059 BGB983059:BGM983059 BPX983059:BQI983059 BZT983059:CAE983059 CJP983059:CKA983059 CTL983059:CTW983059 DDH983059:DDS983059 DND983059:DNO983059 DWZ983059:DXK983059 EGV983059:EHG983059 EQR983059:ERC983059 FAN983059:FAY983059 FKJ983059:FKU983059 FUF983059:FUQ983059 GEB983059:GEM983059 GNX983059:GOI983059 GXT983059:GYE983059 HHP983059:HIA983059 HRL983059:HRW983059 IBH983059:IBS983059 ILD983059:ILO983059 IUZ983059:IVK983059 JEV983059:JFG983059 JOR983059:JPC983059 JYN983059:JYY983059 KIJ983059:KIU983059 KSF983059:KSQ983059 LCB983059:LCM983059 LLX983059:LMI983059 LVT983059:LWE983059 MFP983059:MGA983059 MPL983059:MPW983059 MZH983059:MZS983059 NJD983059:NJO983059 NSZ983059:NTK983059 OCV983059:ODG983059 OMR983059:ONC983059 OWN983059:OWY983059 PGJ983059:PGU983059 PQF983059:PQQ983059 QAB983059:QAM983059 QJX983059:QKI983059 QTT983059:QUE983059 RDP983059:REA983059 RNL983059:RNW983059 RXH983059:RXS983059 SHD983059:SHO983059 SQZ983059:SRK983059 TAV983059:TBG983059 TKR983059:TLC983059 TUN983059:TUY983059 UEJ983059:UEU983059 UOF983059:UOQ983059 UYB983059:UYM983059 VHX983059:VII983059 VRT983059:VSE983059 WBP983059:WCA983059 WLL983059:WLW983059 WVH983059:WVS983059 WVH25:WVS25 IV9:JG9 SR9:TC9 ACN9:ACY9 AMJ9:AMU9 AWF9:AWQ9 BGB9:BGM9 BPX9:BQI9 BZT9:CAE9 CJP9:CKA9 CTL9:CTW9 DDH9:DDS9 DND9:DNO9 DWZ9:DXK9 EGV9:EHG9 EQR9:ERC9 FAN9:FAY9 FKJ9:FKU9 FUF9:FUQ9 GEB9:GEM9 GNX9:GOI9 GXT9:GYE9 HHP9:HIA9 HRL9:HRW9 IBH9:IBS9 ILD9:ILO9 IUZ9:IVK9 JEV9:JFG9 JOR9:JPC9 JYN9:JYY9 KIJ9:KIU9 KSF9:KSQ9 LCB9:LCM9 LLX9:LMI9 LVT9:LWE9 MFP9:MGA9 MPL9:MPW9 MZH9:MZS9 NJD9:NJO9 NSZ9:NTK9 OCV9:ODG9 OMR9:ONC9 OWN9:OWY9 PGJ9:PGU9 PQF9:PQQ9 QAB9:QAM9 QJX9:QKI9 QTT9:QUE9 RDP9:REA9 RNL9:RNW9 RXH9:RXS9 SHD9:SHO9 SQZ9:SRK9 TAV9:TBG9 TKR9:TLC9 TUN9:TUY9 UEJ9:UEU9 UOF9:UOQ9 UYB9:UYM9 VHX9:VII9 VRT9:VSE9 WBP9:WCA9 WLL9:WLW9 WVH9:WVS9 D65547:K65547 IV65547:JG65547 SR65547:TC65547 ACN65547:ACY65547 AMJ65547:AMU65547 AWF65547:AWQ65547 BGB65547:BGM65547 BPX65547:BQI65547 BZT65547:CAE65547 CJP65547:CKA65547 CTL65547:CTW65547 DDH65547:DDS65547 DND65547:DNO65547 DWZ65547:DXK65547 EGV65547:EHG65547 EQR65547:ERC65547 FAN65547:FAY65547 FKJ65547:FKU65547 FUF65547:FUQ65547 GEB65547:GEM65547 GNX65547:GOI65547 GXT65547:GYE65547 HHP65547:HIA65547 HRL65547:HRW65547 IBH65547:IBS65547 ILD65547:ILO65547 IUZ65547:IVK65547 JEV65547:JFG65547 JOR65547:JPC65547 JYN65547:JYY65547 KIJ65547:KIU65547 KSF65547:KSQ65547 LCB65547:LCM65547 LLX65547:LMI65547 LVT65547:LWE65547 MFP65547:MGA65547 MPL65547:MPW65547 MZH65547:MZS65547 NJD65547:NJO65547 NSZ65547:NTK65547 OCV65547:ODG65547 OMR65547:ONC65547 OWN65547:OWY65547 PGJ65547:PGU65547 PQF65547:PQQ65547 QAB65547:QAM65547 QJX65547:QKI65547 QTT65547:QUE65547 RDP65547:REA65547 RNL65547:RNW65547 RXH65547:RXS65547 SHD65547:SHO65547 SQZ65547:SRK65547 TAV65547:TBG65547 TKR65547:TLC65547 TUN65547:TUY65547 UEJ65547:UEU65547 UOF65547:UOQ65547 UYB65547:UYM65547 VHX65547:VII65547 VRT65547:VSE65547 WBP65547:WCA65547 WLL65547:WLW65547 WVH65547:WVS65547 D131083:K131083 IV131083:JG131083 SR131083:TC131083 ACN131083:ACY131083 AMJ131083:AMU131083 AWF131083:AWQ131083 BGB131083:BGM131083 BPX131083:BQI131083 BZT131083:CAE131083 CJP131083:CKA131083 CTL131083:CTW131083 DDH131083:DDS131083 DND131083:DNO131083 DWZ131083:DXK131083 EGV131083:EHG131083 EQR131083:ERC131083 FAN131083:FAY131083 FKJ131083:FKU131083 FUF131083:FUQ131083 GEB131083:GEM131083 GNX131083:GOI131083 GXT131083:GYE131083 HHP131083:HIA131083 HRL131083:HRW131083 IBH131083:IBS131083 ILD131083:ILO131083 IUZ131083:IVK131083 JEV131083:JFG131083 JOR131083:JPC131083 JYN131083:JYY131083 KIJ131083:KIU131083 KSF131083:KSQ131083 LCB131083:LCM131083 LLX131083:LMI131083 LVT131083:LWE131083 MFP131083:MGA131083 MPL131083:MPW131083 MZH131083:MZS131083 NJD131083:NJO131083 NSZ131083:NTK131083 OCV131083:ODG131083 OMR131083:ONC131083 OWN131083:OWY131083 PGJ131083:PGU131083 PQF131083:PQQ131083 QAB131083:QAM131083 QJX131083:QKI131083 QTT131083:QUE131083 RDP131083:REA131083 RNL131083:RNW131083 RXH131083:RXS131083 SHD131083:SHO131083 SQZ131083:SRK131083 TAV131083:TBG131083 TKR131083:TLC131083 TUN131083:TUY131083 UEJ131083:UEU131083 UOF131083:UOQ131083 UYB131083:UYM131083 VHX131083:VII131083 VRT131083:VSE131083 WBP131083:WCA131083 WLL131083:WLW131083 WVH131083:WVS131083 D196619:K196619 IV196619:JG196619 SR196619:TC196619 ACN196619:ACY196619 AMJ196619:AMU196619 AWF196619:AWQ196619 BGB196619:BGM196619 BPX196619:BQI196619 BZT196619:CAE196619 CJP196619:CKA196619 CTL196619:CTW196619 DDH196619:DDS196619 DND196619:DNO196619 DWZ196619:DXK196619 EGV196619:EHG196619 EQR196619:ERC196619 FAN196619:FAY196619 FKJ196619:FKU196619 FUF196619:FUQ196619 GEB196619:GEM196619 GNX196619:GOI196619 GXT196619:GYE196619 HHP196619:HIA196619 HRL196619:HRW196619 IBH196619:IBS196619 ILD196619:ILO196619 IUZ196619:IVK196619 JEV196619:JFG196619 JOR196619:JPC196619 JYN196619:JYY196619 KIJ196619:KIU196619 KSF196619:KSQ196619 LCB196619:LCM196619 LLX196619:LMI196619 LVT196619:LWE196619 MFP196619:MGA196619 MPL196619:MPW196619 MZH196619:MZS196619 NJD196619:NJO196619 NSZ196619:NTK196619 OCV196619:ODG196619 OMR196619:ONC196619 OWN196619:OWY196619 PGJ196619:PGU196619 PQF196619:PQQ196619 QAB196619:QAM196619 QJX196619:QKI196619 QTT196619:QUE196619 RDP196619:REA196619 RNL196619:RNW196619 RXH196619:RXS196619 SHD196619:SHO196619 SQZ196619:SRK196619 TAV196619:TBG196619 TKR196619:TLC196619 TUN196619:TUY196619 UEJ196619:UEU196619 UOF196619:UOQ196619 UYB196619:UYM196619 VHX196619:VII196619 VRT196619:VSE196619 WBP196619:WCA196619 WLL196619:WLW196619 WVH196619:WVS196619 D262155:K262155 IV262155:JG262155 SR262155:TC262155 ACN262155:ACY262155 AMJ262155:AMU262155 AWF262155:AWQ262155 BGB262155:BGM262155 BPX262155:BQI262155 BZT262155:CAE262155 CJP262155:CKA262155 CTL262155:CTW262155 DDH262155:DDS262155 DND262155:DNO262155 DWZ262155:DXK262155 EGV262155:EHG262155 EQR262155:ERC262155 FAN262155:FAY262155 FKJ262155:FKU262155 FUF262155:FUQ262155 GEB262155:GEM262155 GNX262155:GOI262155 GXT262155:GYE262155 HHP262155:HIA262155 HRL262155:HRW262155 IBH262155:IBS262155 ILD262155:ILO262155 IUZ262155:IVK262155 JEV262155:JFG262155 JOR262155:JPC262155 JYN262155:JYY262155 KIJ262155:KIU262155 KSF262155:KSQ262155 LCB262155:LCM262155 LLX262155:LMI262155 LVT262155:LWE262155 MFP262155:MGA262155 MPL262155:MPW262155 MZH262155:MZS262155 NJD262155:NJO262155 NSZ262155:NTK262155 OCV262155:ODG262155 OMR262155:ONC262155 OWN262155:OWY262155 PGJ262155:PGU262155 PQF262155:PQQ262155 QAB262155:QAM262155 QJX262155:QKI262155 QTT262155:QUE262155 RDP262155:REA262155 RNL262155:RNW262155 RXH262155:RXS262155 SHD262155:SHO262155 SQZ262155:SRK262155 TAV262155:TBG262155 TKR262155:TLC262155 TUN262155:TUY262155 UEJ262155:UEU262155 UOF262155:UOQ262155 UYB262155:UYM262155 VHX262155:VII262155 VRT262155:VSE262155 WBP262155:WCA262155 WLL262155:WLW262155 WVH262155:WVS262155 D327691:K327691 IV327691:JG327691 SR327691:TC327691 ACN327691:ACY327691 AMJ327691:AMU327691 AWF327691:AWQ327691 BGB327691:BGM327691 BPX327691:BQI327691 BZT327691:CAE327691 CJP327691:CKA327691 CTL327691:CTW327691 DDH327691:DDS327691 DND327691:DNO327691 DWZ327691:DXK327691 EGV327691:EHG327691 EQR327691:ERC327691 FAN327691:FAY327691 FKJ327691:FKU327691 FUF327691:FUQ327691 GEB327691:GEM327691 GNX327691:GOI327691 GXT327691:GYE327691 HHP327691:HIA327691 HRL327691:HRW327691 IBH327691:IBS327691 ILD327691:ILO327691 IUZ327691:IVK327691 JEV327691:JFG327691 JOR327691:JPC327691 JYN327691:JYY327691 KIJ327691:KIU327691 KSF327691:KSQ327691 LCB327691:LCM327691 LLX327691:LMI327691 LVT327691:LWE327691 MFP327691:MGA327691 MPL327691:MPW327691 MZH327691:MZS327691 NJD327691:NJO327691 NSZ327691:NTK327691 OCV327691:ODG327691 OMR327691:ONC327691 OWN327691:OWY327691 PGJ327691:PGU327691 PQF327691:PQQ327691 QAB327691:QAM327691 QJX327691:QKI327691 QTT327691:QUE327691 RDP327691:REA327691 RNL327691:RNW327691 RXH327691:RXS327691 SHD327691:SHO327691 SQZ327691:SRK327691 TAV327691:TBG327691 TKR327691:TLC327691 TUN327691:TUY327691 UEJ327691:UEU327691 UOF327691:UOQ327691 UYB327691:UYM327691 VHX327691:VII327691 VRT327691:VSE327691 WBP327691:WCA327691 WLL327691:WLW327691 WVH327691:WVS327691 D393227:K393227 IV393227:JG393227 SR393227:TC393227 ACN393227:ACY393227 AMJ393227:AMU393227 AWF393227:AWQ393227 BGB393227:BGM393227 BPX393227:BQI393227 BZT393227:CAE393227 CJP393227:CKA393227 CTL393227:CTW393227 DDH393227:DDS393227 DND393227:DNO393227 DWZ393227:DXK393227 EGV393227:EHG393227 EQR393227:ERC393227 FAN393227:FAY393227 FKJ393227:FKU393227 FUF393227:FUQ393227 GEB393227:GEM393227 GNX393227:GOI393227 GXT393227:GYE393227 HHP393227:HIA393227 HRL393227:HRW393227 IBH393227:IBS393227 ILD393227:ILO393227 IUZ393227:IVK393227 JEV393227:JFG393227 JOR393227:JPC393227 JYN393227:JYY393227 KIJ393227:KIU393227 KSF393227:KSQ393227 LCB393227:LCM393227 LLX393227:LMI393227 LVT393227:LWE393227 MFP393227:MGA393227 MPL393227:MPW393227 MZH393227:MZS393227 NJD393227:NJO393227 NSZ393227:NTK393227 OCV393227:ODG393227 OMR393227:ONC393227 OWN393227:OWY393227 PGJ393227:PGU393227 PQF393227:PQQ393227 QAB393227:QAM393227 QJX393227:QKI393227 QTT393227:QUE393227 RDP393227:REA393227 RNL393227:RNW393227 RXH393227:RXS393227 SHD393227:SHO393227 SQZ393227:SRK393227 TAV393227:TBG393227 TKR393227:TLC393227 TUN393227:TUY393227 UEJ393227:UEU393227 UOF393227:UOQ393227 UYB393227:UYM393227 VHX393227:VII393227 VRT393227:VSE393227 WBP393227:WCA393227 WLL393227:WLW393227 WVH393227:WVS393227 D458763:K458763 IV458763:JG458763 SR458763:TC458763 ACN458763:ACY458763 AMJ458763:AMU458763 AWF458763:AWQ458763 BGB458763:BGM458763 BPX458763:BQI458763 BZT458763:CAE458763 CJP458763:CKA458763 CTL458763:CTW458763 DDH458763:DDS458763 DND458763:DNO458763 DWZ458763:DXK458763 EGV458763:EHG458763 EQR458763:ERC458763 FAN458763:FAY458763 FKJ458763:FKU458763 FUF458763:FUQ458763 GEB458763:GEM458763 GNX458763:GOI458763 GXT458763:GYE458763 HHP458763:HIA458763 HRL458763:HRW458763 IBH458763:IBS458763 ILD458763:ILO458763 IUZ458763:IVK458763 JEV458763:JFG458763 JOR458763:JPC458763 JYN458763:JYY458763 KIJ458763:KIU458763 KSF458763:KSQ458763 LCB458763:LCM458763 LLX458763:LMI458763 LVT458763:LWE458763 MFP458763:MGA458763 MPL458763:MPW458763 MZH458763:MZS458763 NJD458763:NJO458763 NSZ458763:NTK458763 OCV458763:ODG458763 OMR458763:ONC458763 OWN458763:OWY458763 PGJ458763:PGU458763 PQF458763:PQQ458763 QAB458763:QAM458763 QJX458763:QKI458763 QTT458763:QUE458763 RDP458763:REA458763 RNL458763:RNW458763 RXH458763:RXS458763 SHD458763:SHO458763 SQZ458763:SRK458763 TAV458763:TBG458763 TKR458763:TLC458763 TUN458763:TUY458763 UEJ458763:UEU458763 UOF458763:UOQ458763 UYB458763:UYM458763 VHX458763:VII458763 VRT458763:VSE458763 WBP458763:WCA458763 WLL458763:WLW458763 WVH458763:WVS458763 D524299:K524299 IV524299:JG524299 SR524299:TC524299 ACN524299:ACY524299 AMJ524299:AMU524299 AWF524299:AWQ524299 BGB524299:BGM524299 BPX524299:BQI524299 BZT524299:CAE524299 CJP524299:CKA524299 CTL524299:CTW524299 DDH524299:DDS524299 DND524299:DNO524299 DWZ524299:DXK524299 EGV524299:EHG524299 EQR524299:ERC524299 FAN524299:FAY524299 FKJ524299:FKU524299 FUF524299:FUQ524299 GEB524299:GEM524299 GNX524299:GOI524299 GXT524299:GYE524299 HHP524299:HIA524299 HRL524299:HRW524299 IBH524299:IBS524299 ILD524299:ILO524299 IUZ524299:IVK524299 JEV524299:JFG524299 JOR524299:JPC524299 JYN524299:JYY524299 KIJ524299:KIU524299 KSF524299:KSQ524299 LCB524299:LCM524299 LLX524299:LMI524299 LVT524299:LWE524299 MFP524299:MGA524299 MPL524299:MPW524299 MZH524299:MZS524299 NJD524299:NJO524299 NSZ524299:NTK524299 OCV524299:ODG524299 OMR524299:ONC524299 OWN524299:OWY524299 PGJ524299:PGU524299 PQF524299:PQQ524299 QAB524299:QAM524299 QJX524299:QKI524299 QTT524299:QUE524299 RDP524299:REA524299 RNL524299:RNW524299 RXH524299:RXS524299 SHD524299:SHO524299 SQZ524299:SRK524299 TAV524299:TBG524299 TKR524299:TLC524299 TUN524299:TUY524299 UEJ524299:UEU524299 UOF524299:UOQ524299 UYB524299:UYM524299 VHX524299:VII524299 VRT524299:VSE524299 WBP524299:WCA524299 WLL524299:WLW524299 WVH524299:WVS524299 D589835:K589835 IV589835:JG589835 SR589835:TC589835 ACN589835:ACY589835 AMJ589835:AMU589835 AWF589835:AWQ589835 BGB589835:BGM589835 BPX589835:BQI589835 BZT589835:CAE589835 CJP589835:CKA589835 CTL589835:CTW589835 DDH589835:DDS589835 DND589835:DNO589835 DWZ589835:DXK589835 EGV589835:EHG589835 EQR589835:ERC589835 FAN589835:FAY589835 FKJ589835:FKU589835 FUF589835:FUQ589835 GEB589835:GEM589835 GNX589835:GOI589835 GXT589835:GYE589835 HHP589835:HIA589835 HRL589835:HRW589835 IBH589835:IBS589835 ILD589835:ILO589835 IUZ589835:IVK589835 JEV589835:JFG589835 JOR589835:JPC589835 JYN589835:JYY589835 KIJ589835:KIU589835 KSF589835:KSQ589835 LCB589835:LCM589835 LLX589835:LMI589835 LVT589835:LWE589835 MFP589835:MGA589835 MPL589835:MPW589835 MZH589835:MZS589835 NJD589835:NJO589835 NSZ589835:NTK589835 OCV589835:ODG589835 OMR589835:ONC589835 OWN589835:OWY589835 PGJ589835:PGU589835 PQF589835:PQQ589835 QAB589835:QAM589835 QJX589835:QKI589835 QTT589835:QUE589835 RDP589835:REA589835 RNL589835:RNW589835 RXH589835:RXS589835 SHD589835:SHO589835 SQZ589835:SRK589835 TAV589835:TBG589835 TKR589835:TLC589835 TUN589835:TUY589835 UEJ589835:UEU589835 UOF589835:UOQ589835 UYB589835:UYM589835 VHX589835:VII589835 VRT589835:VSE589835 WBP589835:WCA589835 WLL589835:WLW589835 WVH589835:WVS589835 D655371:K655371 IV655371:JG655371 SR655371:TC655371 ACN655371:ACY655371 AMJ655371:AMU655371 AWF655371:AWQ655371 BGB655371:BGM655371 BPX655371:BQI655371 BZT655371:CAE655371 CJP655371:CKA655371 CTL655371:CTW655371 DDH655371:DDS655371 DND655371:DNO655371 DWZ655371:DXK655371 EGV655371:EHG655371 EQR655371:ERC655371 FAN655371:FAY655371 FKJ655371:FKU655371 FUF655371:FUQ655371 GEB655371:GEM655371 GNX655371:GOI655371 GXT655371:GYE655371 HHP655371:HIA655371 HRL655371:HRW655371 IBH655371:IBS655371 ILD655371:ILO655371 IUZ655371:IVK655371 JEV655371:JFG655371 JOR655371:JPC655371 JYN655371:JYY655371 KIJ655371:KIU655371 KSF655371:KSQ655371 LCB655371:LCM655371 LLX655371:LMI655371 LVT655371:LWE655371 MFP655371:MGA655371 MPL655371:MPW655371 MZH655371:MZS655371 NJD655371:NJO655371 NSZ655371:NTK655371 OCV655371:ODG655371 OMR655371:ONC655371 OWN655371:OWY655371 PGJ655371:PGU655371 PQF655371:PQQ655371 QAB655371:QAM655371 QJX655371:QKI655371 QTT655371:QUE655371 RDP655371:REA655371 RNL655371:RNW655371 RXH655371:RXS655371 SHD655371:SHO655371 SQZ655371:SRK655371 TAV655371:TBG655371 TKR655371:TLC655371 TUN655371:TUY655371 UEJ655371:UEU655371 UOF655371:UOQ655371 UYB655371:UYM655371 VHX655371:VII655371 VRT655371:VSE655371 WBP655371:WCA655371 WLL655371:WLW655371 WVH655371:WVS655371 D720907:K720907 IV720907:JG720907 SR720907:TC720907 ACN720907:ACY720907 AMJ720907:AMU720907 AWF720907:AWQ720907 BGB720907:BGM720907 BPX720907:BQI720907 BZT720907:CAE720907 CJP720907:CKA720907 CTL720907:CTW720907 DDH720907:DDS720907 DND720907:DNO720907 DWZ720907:DXK720907 EGV720907:EHG720907 EQR720907:ERC720907 FAN720907:FAY720907 FKJ720907:FKU720907 FUF720907:FUQ720907 GEB720907:GEM720907 GNX720907:GOI720907 GXT720907:GYE720907 HHP720907:HIA720907 HRL720907:HRW720907 IBH720907:IBS720907 ILD720907:ILO720907 IUZ720907:IVK720907 JEV720907:JFG720907 JOR720907:JPC720907 JYN720907:JYY720907 KIJ720907:KIU720907 KSF720907:KSQ720907 LCB720907:LCM720907 LLX720907:LMI720907 LVT720907:LWE720907 MFP720907:MGA720907 MPL720907:MPW720907 MZH720907:MZS720907 NJD720907:NJO720907 NSZ720907:NTK720907 OCV720907:ODG720907 OMR720907:ONC720907 OWN720907:OWY720907 PGJ720907:PGU720907 PQF720907:PQQ720907 QAB720907:QAM720907 QJX720907:QKI720907 QTT720907:QUE720907 RDP720907:REA720907 RNL720907:RNW720907 RXH720907:RXS720907 SHD720907:SHO720907 SQZ720907:SRK720907 TAV720907:TBG720907 TKR720907:TLC720907 TUN720907:TUY720907 UEJ720907:UEU720907 UOF720907:UOQ720907 UYB720907:UYM720907 VHX720907:VII720907 VRT720907:VSE720907 WBP720907:WCA720907 WLL720907:WLW720907 WVH720907:WVS720907 D786443:K786443 IV786443:JG786443 SR786443:TC786443 ACN786443:ACY786443 AMJ786443:AMU786443 AWF786443:AWQ786443 BGB786443:BGM786443 BPX786443:BQI786443 BZT786443:CAE786443 CJP786443:CKA786443 CTL786443:CTW786443 DDH786443:DDS786443 DND786443:DNO786443 DWZ786443:DXK786443 EGV786443:EHG786443 EQR786443:ERC786443 FAN786443:FAY786443 FKJ786443:FKU786443 FUF786443:FUQ786443 GEB786443:GEM786443 GNX786443:GOI786443 GXT786443:GYE786443 HHP786443:HIA786443 HRL786443:HRW786443 IBH786443:IBS786443 ILD786443:ILO786443 IUZ786443:IVK786443 JEV786443:JFG786443 JOR786443:JPC786443 JYN786443:JYY786443 KIJ786443:KIU786443 KSF786443:KSQ786443 LCB786443:LCM786443 LLX786443:LMI786443 LVT786443:LWE786443 MFP786443:MGA786443 MPL786443:MPW786443 MZH786443:MZS786443 NJD786443:NJO786443 NSZ786443:NTK786443 OCV786443:ODG786443 OMR786443:ONC786443 OWN786443:OWY786443 PGJ786443:PGU786443 PQF786443:PQQ786443 QAB786443:QAM786443 QJX786443:QKI786443 QTT786443:QUE786443 RDP786443:REA786443 RNL786443:RNW786443 RXH786443:RXS786443 SHD786443:SHO786443 SQZ786443:SRK786443 TAV786443:TBG786443 TKR786443:TLC786443 TUN786443:TUY786443 UEJ786443:UEU786443 UOF786443:UOQ786443 UYB786443:UYM786443 VHX786443:VII786443 VRT786443:VSE786443 WBP786443:WCA786443 WLL786443:WLW786443 WVH786443:WVS786443 D851979:K851979 IV851979:JG851979 SR851979:TC851979 ACN851979:ACY851979 AMJ851979:AMU851979 AWF851979:AWQ851979 BGB851979:BGM851979 BPX851979:BQI851979 BZT851979:CAE851979 CJP851979:CKA851979 CTL851979:CTW851979 DDH851979:DDS851979 DND851979:DNO851979 DWZ851979:DXK851979 EGV851979:EHG851979 EQR851979:ERC851979 FAN851979:FAY851979 FKJ851979:FKU851979 FUF851979:FUQ851979 GEB851979:GEM851979 GNX851979:GOI851979 GXT851979:GYE851979 HHP851979:HIA851979 HRL851979:HRW851979 IBH851979:IBS851979 ILD851979:ILO851979 IUZ851979:IVK851979 JEV851979:JFG851979 JOR851979:JPC851979 JYN851979:JYY851979 KIJ851979:KIU851979 KSF851979:KSQ851979 LCB851979:LCM851979 LLX851979:LMI851979 LVT851979:LWE851979 MFP851979:MGA851979 MPL851979:MPW851979 MZH851979:MZS851979 NJD851979:NJO851979 NSZ851979:NTK851979 OCV851979:ODG851979 OMR851979:ONC851979 OWN851979:OWY851979 PGJ851979:PGU851979 PQF851979:PQQ851979 QAB851979:QAM851979 QJX851979:QKI851979 QTT851979:QUE851979 RDP851979:REA851979 RNL851979:RNW851979 RXH851979:RXS851979 SHD851979:SHO851979 SQZ851979:SRK851979 TAV851979:TBG851979 TKR851979:TLC851979 TUN851979:TUY851979 UEJ851979:UEU851979 UOF851979:UOQ851979 UYB851979:UYM851979 VHX851979:VII851979 VRT851979:VSE851979 WBP851979:WCA851979 WLL851979:WLW851979 WVH851979:WVS851979 D917515:K917515 IV917515:JG917515 SR917515:TC917515 ACN917515:ACY917515 AMJ917515:AMU917515 AWF917515:AWQ917515 BGB917515:BGM917515 BPX917515:BQI917515 BZT917515:CAE917515 CJP917515:CKA917515 CTL917515:CTW917515 DDH917515:DDS917515 DND917515:DNO917515 DWZ917515:DXK917515 EGV917515:EHG917515 EQR917515:ERC917515 FAN917515:FAY917515 FKJ917515:FKU917515 FUF917515:FUQ917515 GEB917515:GEM917515 GNX917515:GOI917515 GXT917515:GYE917515 HHP917515:HIA917515 HRL917515:HRW917515 IBH917515:IBS917515 ILD917515:ILO917515 IUZ917515:IVK917515 JEV917515:JFG917515 JOR917515:JPC917515 JYN917515:JYY917515 KIJ917515:KIU917515 KSF917515:KSQ917515 LCB917515:LCM917515 LLX917515:LMI917515 LVT917515:LWE917515 MFP917515:MGA917515 MPL917515:MPW917515 MZH917515:MZS917515 NJD917515:NJO917515 NSZ917515:NTK917515 OCV917515:ODG917515 OMR917515:ONC917515 OWN917515:OWY917515 PGJ917515:PGU917515 PQF917515:PQQ917515 QAB917515:QAM917515 QJX917515:QKI917515 QTT917515:QUE917515 RDP917515:REA917515 RNL917515:RNW917515 RXH917515:RXS917515 SHD917515:SHO917515 SQZ917515:SRK917515 TAV917515:TBG917515 TKR917515:TLC917515 TUN917515:TUY917515 UEJ917515:UEU917515 UOF917515:UOQ917515 UYB917515:UYM917515 VHX917515:VII917515 VRT917515:VSE917515 WBP917515:WCA917515 WLL917515:WLW917515 WVH917515:WVS917515 D983051:K983051 IV983051:JG983051 SR983051:TC983051 ACN983051:ACY983051 AMJ983051:AMU983051 AWF983051:AWQ983051 BGB983051:BGM983051 BPX983051:BQI983051 BZT983051:CAE983051 CJP983051:CKA983051 CTL983051:CTW983051 DDH983051:DDS983051 DND983051:DNO983051 DWZ983051:DXK983051 EGV983051:EHG983051 EQR983051:ERC983051 FAN983051:FAY983051 FKJ983051:FKU983051 FUF983051:FUQ983051 GEB983051:GEM983051 GNX983051:GOI983051 GXT983051:GYE983051 HHP983051:HIA983051 HRL983051:HRW983051 IBH983051:IBS983051 ILD983051:ILO983051 IUZ983051:IVK983051 JEV983051:JFG983051 JOR983051:JPC983051 JYN983051:JYY983051 KIJ983051:KIU983051 KSF983051:KSQ983051 LCB983051:LCM983051 LLX983051:LMI983051 LVT983051:LWE983051 MFP983051:MGA983051 MPL983051:MPW983051 MZH983051:MZS983051 NJD983051:NJO983051 NSZ983051:NTK983051 OCV983051:ODG983051 OMR983051:ONC983051 OWN983051:OWY983051 PGJ983051:PGU983051 PQF983051:PQQ983051 QAB983051:QAM983051 QJX983051:QKI983051 QTT983051:QUE983051 RDP983051:REA983051 RNL983051:RNW983051 RXH983051:RXS983051 SHD983051:SHO983051 SQZ983051:SRK983051 TAV983051:TBG983051 TKR983051:TLC983051 TUN983051:TUY983051 UEJ983051:UEU983051 UOF983051:UOQ983051 UYB983051:UYM983051 VHX983051:VII983051 VRT983051:VSE983051 WBP983051:WCA983051 WLL983051:WLW983051 WVH983051:WVS983051 D13:K13 IV13:JG13 SR13:TC13 ACN13:ACY13 AMJ13:AMU13 AWF13:AWQ13 BGB13:BGM13 BPX13:BQI13 BZT13:CAE13 CJP13:CKA13 CTL13:CTW13 DDH13:DDS13 DND13:DNO13 DWZ13:DXK13 EGV13:EHG13 EQR13:ERC13 FAN13:FAY13 FKJ13:FKU13 FUF13:FUQ13 GEB13:GEM13 GNX13:GOI13 GXT13:GYE13 HHP13:HIA13 HRL13:HRW13 IBH13:IBS13 ILD13:ILO13 IUZ13:IVK13 JEV13:JFG13 JOR13:JPC13 JYN13:JYY13 KIJ13:KIU13 KSF13:KSQ13 LCB13:LCM13 LLX13:LMI13 LVT13:LWE13 MFP13:MGA13 MPL13:MPW13 MZH13:MZS13 NJD13:NJO13 NSZ13:NTK13 OCV13:ODG13 OMR13:ONC13 OWN13:OWY13 PGJ13:PGU13 PQF13:PQQ13 QAB13:QAM13 QJX13:QKI13 QTT13:QUE13 RDP13:REA13 RNL13:RNW13 RXH13:RXS13 SHD13:SHO13 SQZ13:SRK13 TAV13:TBG13 TKR13:TLC13 TUN13:TUY13 UEJ13:UEU13 UOF13:UOQ13 UYB13:UYM13 VHX13:VII13 VRT13:VSE13 WBP13:WCA13 WLL13:WLW13 WVH13:WVS13 D65551:K65551 IV65551:JG65551 SR65551:TC65551 ACN65551:ACY65551 AMJ65551:AMU65551 AWF65551:AWQ65551 BGB65551:BGM65551 BPX65551:BQI65551 BZT65551:CAE65551 CJP65551:CKA65551 CTL65551:CTW65551 DDH65551:DDS65551 DND65551:DNO65551 DWZ65551:DXK65551 EGV65551:EHG65551 EQR65551:ERC65551 FAN65551:FAY65551 FKJ65551:FKU65551 FUF65551:FUQ65551 GEB65551:GEM65551 GNX65551:GOI65551 GXT65551:GYE65551 HHP65551:HIA65551 HRL65551:HRW65551 IBH65551:IBS65551 ILD65551:ILO65551 IUZ65551:IVK65551 JEV65551:JFG65551 JOR65551:JPC65551 JYN65551:JYY65551 KIJ65551:KIU65551 KSF65551:KSQ65551 LCB65551:LCM65551 LLX65551:LMI65551 LVT65551:LWE65551 MFP65551:MGA65551 MPL65551:MPW65551 MZH65551:MZS65551 NJD65551:NJO65551 NSZ65551:NTK65551 OCV65551:ODG65551 OMR65551:ONC65551 OWN65551:OWY65551 PGJ65551:PGU65551 PQF65551:PQQ65551 QAB65551:QAM65551 QJX65551:QKI65551 QTT65551:QUE65551 RDP65551:REA65551 RNL65551:RNW65551 RXH65551:RXS65551 SHD65551:SHO65551 SQZ65551:SRK65551 TAV65551:TBG65551 TKR65551:TLC65551 TUN65551:TUY65551 UEJ65551:UEU65551 UOF65551:UOQ65551 UYB65551:UYM65551 VHX65551:VII65551 VRT65551:VSE65551 WBP65551:WCA65551 WLL65551:WLW65551 WVH65551:WVS65551 D131087:K131087 IV131087:JG131087 SR131087:TC131087 ACN131087:ACY131087 AMJ131087:AMU131087 AWF131087:AWQ131087 BGB131087:BGM131087 BPX131087:BQI131087 BZT131087:CAE131087 CJP131087:CKA131087 CTL131087:CTW131087 DDH131087:DDS131087 DND131087:DNO131087 DWZ131087:DXK131087 EGV131087:EHG131087 EQR131087:ERC131087 FAN131087:FAY131087 FKJ131087:FKU131087 FUF131087:FUQ131087 GEB131087:GEM131087 GNX131087:GOI131087 GXT131087:GYE131087 HHP131087:HIA131087 HRL131087:HRW131087 IBH131087:IBS131087 ILD131087:ILO131087 IUZ131087:IVK131087 JEV131087:JFG131087 JOR131087:JPC131087 JYN131087:JYY131087 KIJ131087:KIU131087 KSF131087:KSQ131087 LCB131087:LCM131087 LLX131087:LMI131087 LVT131087:LWE131087 MFP131087:MGA131087 MPL131087:MPW131087 MZH131087:MZS131087 NJD131087:NJO131087 NSZ131087:NTK131087 OCV131087:ODG131087 OMR131087:ONC131087 OWN131087:OWY131087 PGJ131087:PGU131087 PQF131087:PQQ131087 QAB131087:QAM131087 QJX131087:QKI131087 QTT131087:QUE131087 RDP131087:REA131087 RNL131087:RNW131087 RXH131087:RXS131087 SHD131087:SHO131087 SQZ131087:SRK131087 TAV131087:TBG131087 TKR131087:TLC131087 TUN131087:TUY131087 UEJ131087:UEU131087 UOF131087:UOQ131087 UYB131087:UYM131087 VHX131087:VII131087 VRT131087:VSE131087 WBP131087:WCA131087 WLL131087:WLW131087 WVH131087:WVS131087 D196623:K196623 IV196623:JG196623 SR196623:TC196623 ACN196623:ACY196623 AMJ196623:AMU196623 AWF196623:AWQ196623 BGB196623:BGM196623 BPX196623:BQI196623 BZT196623:CAE196623 CJP196623:CKA196623 CTL196623:CTW196623 DDH196623:DDS196623 DND196623:DNO196623 DWZ196623:DXK196623 EGV196623:EHG196623 EQR196623:ERC196623 FAN196623:FAY196623 FKJ196623:FKU196623 FUF196623:FUQ196623 GEB196623:GEM196623 GNX196623:GOI196623 GXT196623:GYE196623 HHP196623:HIA196623 HRL196623:HRW196623 IBH196623:IBS196623 ILD196623:ILO196623 IUZ196623:IVK196623 JEV196623:JFG196623 JOR196623:JPC196623 JYN196623:JYY196623 KIJ196623:KIU196623 KSF196623:KSQ196623 LCB196623:LCM196623 LLX196623:LMI196623 LVT196623:LWE196623 MFP196623:MGA196623 MPL196623:MPW196623 MZH196623:MZS196623 NJD196623:NJO196623 NSZ196623:NTK196623 OCV196623:ODG196623 OMR196623:ONC196623 OWN196623:OWY196623 PGJ196623:PGU196623 PQF196623:PQQ196623 QAB196623:QAM196623 QJX196623:QKI196623 QTT196623:QUE196623 RDP196623:REA196623 RNL196623:RNW196623 RXH196623:RXS196623 SHD196623:SHO196623 SQZ196623:SRK196623 TAV196623:TBG196623 TKR196623:TLC196623 TUN196623:TUY196623 UEJ196623:UEU196623 UOF196623:UOQ196623 UYB196623:UYM196623 VHX196623:VII196623 VRT196623:VSE196623 WBP196623:WCA196623 WLL196623:WLW196623 WVH196623:WVS196623 D262159:K262159 IV262159:JG262159 SR262159:TC262159 ACN262159:ACY262159 AMJ262159:AMU262159 AWF262159:AWQ262159 BGB262159:BGM262159 BPX262159:BQI262159 BZT262159:CAE262159 CJP262159:CKA262159 CTL262159:CTW262159 DDH262159:DDS262159 DND262159:DNO262159 DWZ262159:DXK262159 EGV262159:EHG262159 EQR262159:ERC262159 FAN262159:FAY262159 FKJ262159:FKU262159 FUF262159:FUQ262159 GEB262159:GEM262159 GNX262159:GOI262159 GXT262159:GYE262159 HHP262159:HIA262159 HRL262159:HRW262159 IBH262159:IBS262159 ILD262159:ILO262159 IUZ262159:IVK262159 JEV262159:JFG262159 JOR262159:JPC262159 JYN262159:JYY262159 KIJ262159:KIU262159 KSF262159:KSQ262159 LCB262159:LCM262159 LLX262159:LMI262159 LVT262159:LWE262159 MFP262159:MGA262159 MPL262159:MPW262159 MZH262159:MZS262159 NJD262159:NJO262159 NSZ262159:NTK262159 OCV262159:ODG262159 OMR262159:ONC262159 OWN262159:OWY262159 PGJ262159:PGU262159 PQF262159:PQQ262159 QAB262159:QAM262159 QJX262159:QKI262159 QTT262159:QUE262159 RDP262159:REA262159 RNL262159:RNW262159 RXH262159:RXS262159 SHD262159:SHO262159 SQZ262159:SRK262159 TAV262159:TBG262159 TKR262159:TLC262159 TUN262159:TUY262159 UEJ262159:UEU262159 UOF262159:UOQ262159 UYB262159:UYM262159 VHX262159:VII262159 VRT262159:VSE262159 WBP262159:WCA262159 WLL262159:WLW262159 WVH262159:WVS262159 D327695:K327695 IV327695:JG327695 SR327695:TC327695 ACN327695:ACY327695 AMJ327695:AMU327695 AWF327695:AWQ327695 BGB327695:BGM327695 BPX327695:BQI327695 BZT327695:CAE327695 CJP327695:CKA327695 CTL327695:CTW327695 DDH327695:DDS327695 DND327695:DNO327695 DWZ327695:DXK327695 EGV327695:EHG327695 EQR327695:ERC327695 FAN327695:FAY327695 FKJ327695:FKU327695 FUF327695:FUQ327695 GEB327695:GEM327695 GNX327695:GOI327695 GXT327695:GYE327695 HHP327695:HIA327695 HRL327695:HRW327695 IBH327695:IBS327695 ILD327695:ILO327695 IUZ327695:IVK327695 JEV327695:JFG327695 JOR327695:JPC327695 JYN327695:JYY327695 KIJ327695:KIU327695 KSF327695:KSQ327695 LCB327695:LCM327695 LLX327695:LMI327695 LVT327695:LWE327695 MFP327695:MGA327695 MPL327695:MPW327695 MZH327695:MZS327695 NJD327695:NJO327695 NSZ327695:NTK327695 OCV327695:ODG327695 OMR327695:ONC327695 OWN327695:OWY327695 PGJ327695:PGU327695 PQF327695:PQQ327695 QAB327695:QAM327695 QJX327695:QKI327695 QTT327695:QUE327695 RDP327695:REA327695 RNL327695:RNW327695 RXH327695:RXS327695 SHD327695:SHO327695 SQZ327695:SRK327695 TAV327695:TBG327695 TKR327695:TLC327695 TUN327695:TUY327695 UEJ327695:UEU327695 UOF327695:UOQ327695 UYB327695:UYM327695 VHX327695:VII327695 VRT327695:VSE327695 WBP327695:WCA327695 WLL327695:WLW327695 WVH327695:WVS327695 D393231:K393231 IV393231:JG393231 SR393231:TC393231 ACN393231:ACY393231 AMJ393231:AMU393231 AWF393231:AWQ393231 BGB393231:BGM393231 BPX393231:BQI393231 BZT393231:CAE393231 CJP393231:CKA393231 CTL393231:CTW393231 DDH393231:DDS393231 DND393231:DNO393231 DWZ393231:DXK393231 EGV393231:EHG393231 EQR393231:ERC393231 FAN393231:FAY393231 FKJ393231:FKU393231 FUF393231:FUQ393231 GEB393231:GEM393231 GNX393231:GOI393231 GXT393231:GYE393231 HHP393231:HIA393231 HRL393231:HRW393231 IBH393231:IBS393231 ILD393231:ILO393231 IUZ393231:IVK393231 JEV393231:JFG393231 JOR393231:JPC393231 JYN393231:JYY393231 KIJ393231:KIU393231 KSF393231:KSQ393231 LCB393231:LCM393231 LLX393231:LMI393231 LVT393231:LWE393231 MFP393231:MGA393231 MPL393231:MPW393231 MZH393231:MZS393231 NJD393231:NJO393231 NSZ393231:NTK393231 OCV393231:ODG393231 OMR393231:ONC393231 OWN393231:OWY393231 PGJ393231:PGU393231 PQF393231:PQQ393231 QAB393231:QAM393231 QJX393231:QKI393231 QTT393231:QUE393231 RDP393231:REA393231 RNL393231:RNW393231 RXH393231:RXS393231 SHD393231:SHO393231 SQZ393231:SRK393231 TAV393231:TBG393231 TKR393231:TLC393231 TUN393231:TUY393231 UEJ393231:UEU393231 UOF393231:UOQ393231 UYB393231:UYM393231 VHX393231:VII393231 VRT393231:VSE393231 WBP393231:WCA393231 WLL393231:WLW393231 WVH393231:WVS393231 D458767:K458767 IV458767:JG458767 SR458767:TC458767 ACN458767:ACY458767 AMJ458767:AMU458767 AWF458767:AWQ458767 BGB458767:BGM458767 BPX458767:BQI458767 BZT458767:CAE458767 CJP458767:CKA458767 CTL458767:CTW458767 DDH458767:DDS458767 DND458767:DNO458767 DWZ458767:DXK458767 EGV458767:EHG458767 EQR458767:ERC458767 FAN458767:FAY458767 FKJ458767:FKU458767 FUF458767:FUQ458767 GEB458767:GEM458767 GNX458767:GOI458767 GXT458767:GYE458767 HHP458767:HIA458767 HRL458767:HRW458767 IBH458767:IBS458767 ILD458767:ILO458767 IUZ458767:IVK458767 JEV458767:JFG458767 JOR458767:JPC458767 JYN458767:JYY458767 KIJ458767:KIU458767 KSF458767:KSQ458767 LCB458767:LCM458767 LLX458767:LMI458767 LVT458767:LWE458767 MFP458767:MGA458767 MPL458767:MPW458767 MZH458767:MZS458767 NJD458767:NJO458767 NSZ458767:NTK458767 OCV458767:ODG458767 OMR458767:ONC458767 OWN458767:OWY458767 PGJ458767:PGU458767 PQF458767:PQQ458767 QAB458767:QAM458767 QJX458767:QKI458767 QTT458767:QUE458767 RDP458767:REA458767 RNL458767:RNW458767 RXH458767:RXS458767 SHD458767:SHO458767 SQZ458767:SRK458767 TAV458767:TBG458767 TKR458767:TLC458767 TUN458767:TUY458767 UEJ458767:UEU458767 UOF458767:UOQ458767 UYB458767:UYM458767 VHX458767:VII458767 VRT458767:VSE458767 WBP458767:WCA458767 WLL458767:WLW458767 WVH458767:WVS458767 D524303:K524303 IV524303:JG524303 SR524303:TC524303 ACN524303:ACY524303 AMJ524303:AMU524303 AWF524303:AWQ524303 BGB524303:BGM524303 BPX524303:BQI524303 BZT524303:CAE524303 CJP524303:CKA524303 CTL524303:CTW524303 DDH524303:DDS524303 DND524303:DNO524303 DWZ524303:DXK524303 EGV524303:EHG524303 EQR524303:ERC524303 FAN524303:FAY524303 FKJ524303:FKU524303 FUF524303:FUQ524303 GEB524303:GEM524303 GNX524303:GOI524303 GXT524303:GYE524303 HHP524303:HIA524303 HRL524303:HRW524303 IBH524303:IBS524303 ILD524303:ILO524303 IUZ524303:IVK524303 JEV524303:JFG524303 JOR524303:JPC524303 JYN524303:JYY524303 KIJ524303:KIU524303 KSF524303:KSQ524303 LCB524303:LCM524303 LLX524303:LMI524303 LVT524303:LWE524303 MFP524303:MGA524303 MPL524303:MPW524303 MZH524303:MZS524303 NJD524303:NJO524303 NSZ524303:NTK524303 OCV524303:ODG524303 OMR524303:ONC524303 OWN524303:OWY524303 PGJ524303:PGU524303 PQF524303:PQQ524303 QAB524303:QAM524303 QJX524303:QKI524303 QTT524303:QUE524303 RDP524303:REA524303 RNL524303:RNW524303 RXH524303:RXS524303 SHD524303:SHO524303 SQZ524303:SRK524303 TAV524303:TBG524303 TKR524303:TLC524303 TUN524303:TUY524303 UEJ524303:UEU524303 UOF524303:UOQ524303 UYB524303:UYM524303 VHX524303:VII524303 VRT524303:VSE524303 WBP524303:WCA524303 WLL524303:WLW524303 WVH524303:WVS524303 D589839:K589839 IV589839:JG589839 SR589839:TC589839 ACN589839:ACY589839 AMJ589839:AMU589839 AWF589839:AWQ589839 BGB589839:BGM589839 BPX589839:BQI589839 BZT589839:CAE589839 CJP589839:CKA589839 CTL589839:CTW589839 DDH589839:DDS589839 DND589839:DNO589839 DWZ589839:DXK589839 EGV589839:EHG589839 EQR589839:ERC589839 FAN589839:FAY589839 FKJ589839:FKU589839 FUF589839:FUQ589839 GEB589839:GEM589839 GNX589839:GOI589839 GXT589839:GYE589839 HHP589839:HIA589839 HRL589839:HRW589839 IBH589839:IBS589839 ILD589839:ILO589839 IUZ589839:IVK589839 JEV589839:JFG589839 JOR589839:JPC589839 JYN589839:JYY589839 KIJ589839:KIU589839 KSF589839:KSQ589839 LCB589839:LCM589839 LLX589839:LMI589839 LVT589839:LWE589839 MFP589839:MGA589839 MPL589839:MPW589839 MZH589839:MZS589839 NJD589839:NJO589839 NSZ589839:NTK589839 OCV589839:ODG589839 OMR589839:ONC589839 OWN589839:OWY589839 PGJ589839:PGU589839 PQF589839:PQQ589839 QAB589839:QAM589839 QJX589839:QKI589839 QTT589839:QUE589839 RDP589839:REA589839 RNL589839:RNW589839 RXH589839:RXS589839 SHD589839:SHO589839 SQZ589839:SRK589839 TAV589839:TBG589839 TKR589839:TLC589839 TUN589839:TUY589839 UEJ589839:UEU589839 UOF589839:UOQ589839 UYB589839:UYM589839 VHX589839:VII589839 VRT589839:VSE589839 WBP589839:WCA589839 WLL589839:WLW589839 WVH589839:WVS589839 D655375:K655375 IV655375:JG655375 SR655375:TC655375 ACN655375:ACY655375 AMJ655375:AMU655375 AWF655375:AWQ655375 BGB655375:BGM655375 BPX655375:BQI655375 BZT655375:CAE655375 CJP655375:CKA655375 CTL655375:CTW655375 DDH655375:DDS655375 DND655375:DNO655375 DWZ655375:DXK655375 EGV655375:EHG655375 EQR655375:ERC655375 FAN655375:FAY655375 FKJ655375:FKU655375 FUF655375:FUQ655375 GEB655375:GEM655375 GNX655375:GOI655375 GXT655375:GYE655375 HHP655375:HIA655375 HRL655375:HRW655375 IBH655375:IBS655375 ILD655375:ILO655375 IUZ655375:IVK655375 JEV655375:JFG655375 JOR655375:JPC655375 JYN655375:JYY655375 KIJ655375:KIU655375 KSF655375:KSQ655375 LCB655375:LCM655375 LLX655375:LMI655375 LVT655375:LWE655375 MFP655375:MGA655375 MPL655375:MPW655375 MZH655375:MZS655375 NJD655375:NJO655375 NSZ655375:NTK655375 OCV655375:ODG655375 OMR655375:ONC655375 OWN655375:OWY655375 PGJ655375:PGU655375 PQF655375:PQQ655375 QAB655375:QAM655375 QJX655375:QKI655375 QTT655375:QUE655375 RDP655375:REA655375 RNL655375:RNW655375 RXH655375:RXS655375 SHD655375:SHO655375 SQZ655375:SRK655375 TAV655375:TBG655375 TKR655375:TLC655375 TUN655375:TUY655375 UEJ655375:UEU655375 UOF655375:UOQ655375 UYB655375:UYM655375 VHX655375:VII655375 VRT655375:VSE655375 WBP655375:WCA655375 WLL655375:WLW655375 WVH655375:WVS655375 D720911:K720911 IV720911:JG720911 SR720911:TC720911 ACN720911:ACY720911 AMJ720911:AMU720911 AWF720911:AWQ720911 BGB720911:BGM720911 BPX720911:BQI720911 BZT720911:CAE720911 CJP720911:CKA720911 CTL720911:CTW720911 DDH720911:DDS720911 DND720911:DNO720911 DWZ720911:DXK720911 EGV720911:EHG720911 EQR720911:ERC720911 FAN720911:FAY720911 FKJ720911:FKU720911 FUF720911:FUQ720911 GEB720911:GEM720911 GNX720911:GOI720911 GXT720911:GYE720911 HHP720911:HIA720911 HRL720911:HRW720911 IBH720911:IBS720911 ILD720911:ILO720911 IUZ720911:IVK720911 JEV720911:JFG720911 JOR720911:JPC720911 JYN720911:JYY720911 KIJ720911:KIU720911 KSF720911:KSQ720911 LCB720911:LCM720911 LLX720911:LMI720911 LVT720911:LWE720911 MFP720911:MGA720911 MPL720911:MPW720911 MZH720911:MZS720911 NJD720911:NJO720911 NSZ720911:NTK720911 OCV720911:ODG720911 OMR720911:ONC720911 OWN720911:OWY720911 PGJ720911:PGU720911 PQF720911:PQQ720911 QAB720911:QAM720911 QJX720911:QKI720911 QTT720911:QUE720911 RDP720911:REA720911 RNL720911:RNW720911 RXH720911:RXS720911 SHD720911:SHO720911 SQZ720911:SRK720911 TAV720911:TBG720911 TKR720911:TLC720911 TUN720911:TUY720911 UEJ720911:UEU720911 UOF720911:UOQ720911 UYB720911:UYM720911 VHX720911:VII720911 VRT720911:VSE720911 WBP720911:WCA720911 WLL720911:WLW720911 WVH720911:WVS720911 D786447:K786447 IV786447:JG786447 SR786447:TC786447 ACN786447:ACY786447 AMJ786447:AMU786447 AWF786447:AWQ786447 BGB786447:BGM786447 BPX786447:BQI786447 BZT786447:CAE786447 CJP786447:CKA786447 CTL786447:CTW786447 DDH786447:DDS786447 DND786447:DNO786447 DWZ786447:DXK786447 EGV786447:EHG786447 EQR786447:ERC786447 FAN786447:FAY786447 FKJ786447:FKU786447 FUF786447:FUQ786447 GEB786447:GEM786447 GNX786447:GOI786447 GXT786447:GYE786447 HHP786447:HIA786447 HRL786447:HRW786447 IBH786447:IBS786447 ILD786447:ILO786447 IUZ786447:IVK786447 JEV786447:JFG786447 JOR786447:JPC786447 JYN786447:JYY786447 KIJ786447:KIU786447 KSF786447:KSQ786447 LCB786447:LCM786447 LLX786447:LMI786447 LVT786447:LWE786447 MFP786447:MGA786447 MPL786447:MPW786447 MZH786447:MZS786447 NJD786447:NJO786447 NSZ786447:NTK786447 OCV786447:ODG786447 OMR786447:ONC786447 OWN786447:OWY786447 PGJ786447:PGU786447 PQF786447:PQQ786447 QAB786447:QAM786447 QJX786447:QKI786447 QTT786447:QUE786447 RDP786447:REA786447 RNL786447:RNW786447 RXH786447:RXS786447 SHD786447:SHO786447 SQZ786447:SRK786447 TAV786447:TBG786447 TKR786447:TLC786447 TUN786447:TUY786447 UEJ786447:UEU786447 UOF786447:UOQ786447 UYB786447:UYM786447 VHX786447:VII786447 VRT786447:VSE786447 WBP786447:WCA786447 WLL786447:WLW786447 WVH786447:WVS786447 D851983:K851983 IV851983:JG851983 SR851983:TC851983 ACN851983:ACY851983 AMJ851983:AMU851983 AWF851983:AWQ851983 BGB851983:BGM851983 BPX851983:BQI851983 BZT851983:CAE851983 CJP851983:CKA851983 CTL851983:CTW851983 DDH851983:DDS851983 DND851983:DNO851983 DWZ851983:DXK851983 EGV851983:EHG851983 EQR851983:ERC851983 FAN851983:FAY851983 FKJ851983:FKU851983 FUF851983:FUQ851983 GEB851983:GEM851983 GNX851983:GOI851983 GXT851983:GYE851983 HHP851983:HIA851983 HRL851983:HRW851983 IBH851983:IBS851983 ILD851983:ILO851983 IUZ851983:IVK851983 JEV851983:JFG851983 JOR851983:JPC851983 JYN851983:JYY851983 KIJ851983:KIU851983 KSF851983:KSQ851983 LCB851983:LCM851983 LLX851983:LMI851983 LVT851983:LWE851983 MFP851983:MGA851983 MPL851983:MPW851983 MZH851983:MZS851983 NJD851983:NJO851983 NSZ851983:NTK851983 OCV851983:ODG851983 OMR851983:ONC851983 OWN851983:OWY851983 PGJ851983:PGU851983 PQF851983:PQQ851983 QAB851983:QAM851983 QJX851983:QKI851983 QTT851983:QUE851983 RDP851983:REA851983 RNL851983:RNW851983 RXH851983:RXS851983 SHD851983:SHO851983 SQZ851983:SRK851983 TAV851983:TBG851983 TKR851983:TLC851983 TUN851983:TUY851983 UEJ851983:UEU851983 UOF851983:UOQ851983 UYB851983:UYM851983 VHX851983:VII851983 VRT851983:VSE851983 WBP851983:WCA851983 WLL851983:WLW851983 WVH851983:WVS851983 D917519:K917519 IV917519:JG917519 SR917519:TC917519 ACN917519:ACY917519 AMJ917519:AMU917519 AWF917519:AWQ917519 BGB917519:BGM917519 BPX917519:BQI917519 BZT917519:CAE917519 CJP917519:CKA917519 CTL917519:CTW917519 DDH917519:DDS917519 DND917519:DNO917519 DWZ917519:DXK917519 EGV917519:EHG917519 EQR917519:ERC917519 FAN917519:FAY917519 FKJ917519:FKU917519 FUF917519:FUQ917519 GEB917519:GEM917519 GNX917519:GOI917519 GXT917519:GYE917519 HHP917519:HIA917519 HRL917519:HRW917519 IBH917519:IBS917519 ILD917519:ILO917519 IUZ917519:IVK917519 JEV917519:JFG917519 JOR917519:JPC917519 JYN917519:JYY917519 KIJ917519:KIU917519 KSF917519:KSQ917519 LCB917519:LCM917519 LLX917519:LMI917519 LVT917519:LWE917519 MFP917519:MGA917519 MPL917519:MPW917519 MZH917519:MZS917519 NJD917519:NJO917519 NSZ917519:NTK917519 OCV917519:ODG917519 OMR917519:ONC917519 OWN917519:OWY917519 PGJ917519:PGU917519 PQF917519:PQQ917519 QAB917519:QAM917519 QJX917519:QKI917519 QTT917519:QUE917519 RDP917519:REA917519 RNL917519:RNW917519 RXH917519:RXS917519 SHD917519:SHO917519 SQZ917519:SRK917519 TAV917519:TBG917519 TKR917519:TLC917519 TUN917519:TUY917519 UEJ917519:UEU917519 UOF917519:UOQ917519 UYB917519:UYM917519 VHX917519:VII917519 VRT917519:VSE917519 WBP917519:WCA917519 WLL917519:WLW917519 WVH917519:WVS917519 D983055:K983055 IV983055:JG983055 SR983055:TC983055 ACN983055:ACY983055 AMJ983055:AMU983055 AWF983055:AWQ983055 BGB983055:BGM983055 BPX983055:BQI983055 BZT983055:CAE983055 CJP983055:CKA983055 CTL983055:CTW983055 DDH983055:DDS983055 DND983055:DNO983055 DWZ983055:DXK983055 EGV983055:EHG983055 EQR983055:ERC983055 FAN983055:FAY983055 FKJ983055:FKU983055 FUF983055:FUQ983055 GEB983055:GEM983055 GNX983055:GOI983055 GXT983055:GYE983055 HHP983055:HIA983055 HRL983055:HRW983055 IBH983055:IBS983055 ILD983055:ILO983055 IUZ983055:IVK983055 JEV983055:JFG983055 JOR983055:JPC983055 JYN983055:JYY983055 KIJ983055:KIU983055 KSF983055:KSQ983055 LCB983055:LCM983055 LLX983055:LMI983055 LVT983055:LWE983055 MFP983055:MGA983055 MPL983055:MPW983055 MZH983055:MZS983055 NJD983055:NJO983055 NSZ983055:NTK983055 OCV983055:ODG983055 OMR983055:ONC983055 OWN983055:OWY983055 PGJ983055:PGU983055 PQF983055:PQQ983055 QAB983055:QAM983055 QJX983055:QKI983055 QTT983055:QUE983055 RDP983055:REA983055 RNL983055:RNW983055 RXH983055:RXS983055 SHD983055:SHO983055 SQZ983055:SRK983055 TAV983055:TBG983055 TKR983055:TLC983055 TUN983055:TUY983055 UEJ983055:UEU983055 UOF983055:UOQ983055 UYB983055:UYM983055 VHX983055:VII983055 VRT983055:VSE983055 WBP983055:WCA983055 WLL983055:WLW983055 WVH983055:WVS983055 D9:K9 IV11:JG11 SR11:TC11 ACN11:ACY11 AMJ11:AMU11 AWF11:AWQ11 BGB11:BGM11 BPX11:BQI11 BZT11:CAE11 CJP11:CKA11 CTL11:CTW11 DDH11:DDS11 DND11:DNO11 DWZ11:DXK11 EGV11:EHG11 EQR11:ERC11 FAN11:FAY11 FKJ11:FKU11 FUF11:FUQ11 GEB11:GEM11 GNX11:GOI11 GXT11:GYE11 HHP11:HIA11 HRL11:HRW11 IBH11:IBS11 ILD11:ILO11 IUZ11:IVK11 JEV11:JFG11 JOR11:JPC11 JYN11:JYY11 KIJ11:KIU11 KSF11:KSQ11 LCB11:LCM11 LLX11:LMI11 LVT11:LWE11 MFP11:MGA11 MPL11:MPW11 MZH11:MZS11 NJD11:NJO11 NSZ11:NTK11 OCV11:ODG11 OMR11:ONC11 OWN11:OWY11 PGJ11:PGU11 PQF11:PQQ11 QAB11:QAM11 QJX11:QKI11 QTT11:QUE11 RDP11:REA11 RNL11:RNW11 RXH11:RXS11 SHD11:SHO11 SQZ11:SRK11 TAV11:TBG11 TKR11:TLC11 TUN11:TUY11 UEJ11:UEU11 UOF11:UOQ11 UYB11:UYM11 VHX11:VII11 VRT11:VSE11 WBP11:WCA11 WLL11:WLW11 WVH11:WVS11 D65549:K65549 IV65549:JG65549 SR65549:TC65549 ACN65549:ACY65549 AMJ65549:AMU65549 AWF65549:AWQ65549 BGB65549:BGM65549 BPX65549:BQI65549 BZT65549:CAE65549 CJP65549:CKA65549 CTL65549:CTW65549 DDH65549:DDS65549 DND65549:DNO65549 DWZ65549:DXK65549 EGV65549:EHG65549 EQR65549:ERC65549 FAN65549:FAY65549 FKJ65549:FKU65549 FUF65549:FUQ65549 GEB65549:GEM65549 GNX65549:GOI65549 GXT65549:GYE65549 HHP65549:HIA65549 HRL65549:HRW65549 IBH65549:IBS65549 ILD65549:ILO65549 IUZ65549:IVK65549 JEV65549:JFG65549 JOR65549:JPC65549 JYN65549:JYY65549 KIJ65549:KIU65549 KSF65549:KSQ65549 LCB65549:LCM65549 LLX65549:LMI65549 LVT65549:LWE65549 MFP65549:MGA65549 MPL65549:MPW65549 MZH65549:MZS65549 NJD65549:NJO65549 NSZ65549:NTK65549 OCV65549:ODG65549 OMR65549:ONC65549 OWN65549:OWY65549 PGJ65549:PGU65549 PQF65549:PQQ65549 QAB65549:QAM65549 QJX65549:QKI65549 QTT65549:QUE65549 RDP65549:REA65549 RNL65549:RNW65549 RXH65549:RXS65549 SHD65549:SHO65549 SQZ65549:SRK65549 TAV65549:TBG65549 TKR65549:TLC65549 TUN65549:TUY65549 UEJ65549:UEU65549 UOF65549:UOQ65549 UYB65549:UYM65549 VHX65549:VII65549 VRT65549:VSE65549 WBP65549:WCA65549 WLL65549:WLW65549 WVH65549:WVS65549 D131085:K131085 IV131085:JG131085 SR131085:TC131085 ACN131085:ACY131085 AMJ131085:AMU131085 AWF131085:AWQ131085 BGB131085:BGM131085 BPX131085:BQI131085 BZT131085:CAE131085 CJP131085:CKA131085 CTL131085:CTW131085 DDH131085:DDS131085 DND131085:DNO131085 DWZ131085:DXK131085 EGV131085:EHG131085 EQR131085:ERC131085 FAN131085:FAY131085 FKJ131085:FKU131085 FUF131085:FUQ131085 GEB131085:GEM131085 GNX131085:GOI131085 GXT131085:GYE131085 HHP131085:HIA131085 HRL131085:HRW131085 IBH131085:IBS131085 ILD131085:ILO131085 IUZ131085:IVK131085 JEV131085:JFG131085 JOR131085:JPC131085 JYN131085:JYY131085 KIJ131085:KIU131085 KSF131085:KSQ131085 LCB131085:LCM131085 LLX131085:LMI131085 LVT131085:LWE131085 MFP131085:MGA131085 MPL131085:MPW131085 MZH131085:MZS131085 NJD131085:NJO131085 NSZ131085:NTK131085 OCV131085:ODG131085 OMR131085:ONC131085 OWN131085:OWY131085 PGJ131085:PGU131085 PQF131085:PQQ131085 QAB131085:QAM131085 QJX131085:QKI131085 QTT131085:QUE131085 RDP131085:REA131085 RNL131085:RNW131085 RXH131085:RXS131085 SHD131085:SHO131085 SQZ131085:SRK131085 TAV131085:TBG131085 TKR131085:TLC131085 TUN131085:TUY131085 UEJ131085:UEU131085 UOF131085:UOQ131085 UYB131085:UYM131085 VHX131085:VII131085 VRT131085:VSE131085 WBP131085:WCA131085 WLL131085:WLW131085 WVH131085:WVS131085 D196621:K196621 IV196621:JG196621 SR196621:TC196621 ACN196621:ACY196621 AMJ196621:AMU196621 AWF196621:AWQ196621 BGB196621:BGM196621 BPX196621:BQI196621 BZT196621:CAE196621 CJP196621:CKA196621 CTL196621:CTW196621 DDH196621:DDS196621 DND196621:DNO196621 DWZ196621:DXK196621 EGV196621:EHG196621 EQR196621:ERC196621 FAN196621:FAY196621 FKJ196621:FKU196621 FUF196621:FUQ196621 GEB196621:GEM196621 GNX196621:GOI196621 GXT196621:GYE196621 HHP196621:HIA196621 HRL196621:HRW196621 IBH196621:IBS196621 ILD196621:ILO196621 IUZ196621:IVK196621 JEV196621:JFG196621 JOR196621:JPC196621 JYN196621:JYY196621 KIJ196621:KIU196621 KSF196621:KSQ196621 LCB196621:LCM196621 LLX196621:LMI196621 LVT196621:LWE196621 MFP196621:MGA196621 MPL196621:MPW196621 MZH196621:MZS196621 NJD196621:NJO196621 NSZ196621:NTK196621 OCV196621:ODG196621 OMR196621:ONC196621 OWN196621:OWY196621 PGJ196621:PGU196621 PQF196621:PQQ196621 QAB196621:QAM196621 QJX196621:QKI196621 QTT196621:QUE196621 RDP196621:REA196621 RNL196621:RNW196621 RXH196621:RXS196621 SHD196621:SHO196621 SQZ196621:SRK196621 TAV196621:TBG196621 TKR196621:TLC196621 TUN196621:TUY196621 UEJ196621:UEU196621 UOF196621:UOQ196621 UYB196621:UYM196621 VHX196621:VII196621 VRT196621:VSE196621 WBP196621:WCA196621 WLL196621:WLW196621 WVH196621:WVS196621 D262157:K262157 IV262157:JG262157 SR262157:TC262157 ACN262157:ACY262157 AMJ262157:AMU262157 AWF262157:AWQ262157 BGB262157:BGM262157 BPX262157:BQI262157 BZT262157:CAE262157 CJP262157:CKA262157 CTL262157:CTW262157 DDH262157:DDS262157 DND262157:DNO262157 DWZ262157:DXK262157 EGV262157:EHG262157 EQR262157:ERC262157 FAN262157:FAY262157 FKJ262157:FKU262157 FUF262157:FUQ262157 GEB262157:GEM262157 GNX262157:GOI262157 GXT262157:GYE262157 HHP262157:HIA262157 HRL262157:HRW262157 IBH262157:IBS262157 ILD262157:ILO262157 IUZ262157:IVK262157 JEV262157:JFG262157 JOR262157:JPC262157 JYN262157:JYY262157 KIJ262157:KIU262157 KSF262157:KSQ262157 LCB262157:LCM262157 LLX262157:LMI262157 LVT262157:LWE262157 MFP262157:MGA262157 MPL262157:MPW262157 MZH262157:MZS262157 NJD262157:NJO262157 NSZ262157:NTK262157 OCV262157:ODG262157 OMR262157:ONC262157 OWN262157:OWY262157 PGJ262157:PGU262157 PQF262157:PQQ262157 QAB262157:QAM262157 QJX262157:QKI262157 QTT262157:QUE262157 RDP262157:REA262157 RNL262157:RNW262157 RXH262157:RXS262157 SHD262157:SHO262157 SQZ262157:SRK262157 TAV262157:TBG262157 TKR262157:TLC262157 TUN262157:TUY262157 UEJ262157:UEU262157 UOF262157:UOQ262157 UYB262157:UYM262157 VHX262157:VII262157 VRT262157:VSE262157 WBP262157:WCA262157 WLL262157:WLW262157 WVH262157:WVS262157 D327693:K327693 IV327693:JG327693 SR327693:TC327693 ACN327693:ACY327693 AMJ327693:AMU327693 AWF327693:AWQ327693 BGB327693:BGM327693 BPX327693:BQI327693 BZT327693:CAE327693 CJP327693:CKA327693 CTL327693:CTW327693 DDH327693:DDS327693 DND327693:DNO327693 DWZ327693:DXK327693 EGV327693:EHG327693 EQR327693:ERC327693 FAN327693:FAY327693 FKJ327693:FKU327693 FUF327693:FUQ327693 GEB327693:GEM327693 GNX327693:GOI327693 GXT327693:GYE327693 HHP327693:HIA327693 HRL327693:HRW327693 IBH327693:IBS327693 ILD327693:ILO327693 IUZ327693:IVK327693 JEV327693:JFG327693 JOR327693:JPC327693 JYN327693:JYY327693 KIJ327693:KIU327693 KSF327693:KSQ327693 LCB327693:LCM327693 LLX327693:LMI327693 LVT327693:LWE327693 MFP327693:MGA327693 MPL327693:MPW327693 MZH327693:MZS327693 NJD327693:NJO327693 NSZ327693:NTK327693 OCV327693:ODG327693 OMR327693:ONC327693 OWN327693:OWY327693 PGJ327693:PGU327693 PQF327693:PQQ327693 QAB327693:QAM327693 QJX327693:QKI327693 QTT327693:QUE327693 RDP327693:REA327693 RNL327693:RNW327693 RXH327693:RXS327693 SHD327693:SHO327693 SQZ327693:SRK327693 TAV327693:TBG327693 TKR327693:TLC327693 TUN327693:TUY327693 UEJ327693:UEU327693 UOF327693:UOQ327693 UYB327693:UYM327693 VHX327693:VII327693 VRT327693:VSE327693 WBP327693:WCA327693 WLL327693:WLW327693 WVH327693:WVS327693 D393229:K393229 IV393229:JG393229 SR393229:TC393229 ACN393229:ACY393229 AMJ393229:AMU393229 AWF393229:AWQ393229 BGB393229:BGM393229 BPX393229:BQI393229 BZT393229:CAE393229 CJP393229:CKA393229 CTL393229:CTW393229 DDH393229:DDS393229 DND393229:DNO393229 DWZ393229:DXK393229 EGV393229:EHG393229 EQR393229:ERC393229 FAN393229:FAY393229 FKJ393229:FKU393229 FUF393229:FUQ393229 GEB393229:GEM393229 GNX393229:GOI393229 GXT393229:GYE393229 HHP393229:HIA393229 HRL393229:HRW393229 IBH393229:IBS393229 ILD393229:ILO393229 IUZ393229:IVK393229 JEV393229:JFG393229 JOR393229:JPC393229 JYN393229:JYY393229 KIJ393229:KIU393229 KSF393229:KSQ393229 LCB393229:LCM393229 LLX393229:LMI393229 LVT393229:LWE393229 MFP393229:MGA393229 MPL393229:MPW393229 MZH393229:MZS393229 NJD393229:NJO393229 NSZ393229:NTK393229 OCV393229:ODG393229 OMR393229:ONC393229 OWN393229:OWY393229 PGJ393229:PGU393229 PQF393229:PQQ393229 QAB393229:QAM393229 QJX393229:QKI393229 QTT393229:QUE393229 RDP393229:REA393229 RNL393229:RNW393229 RXH393229:RXS393229 SHD393229:SHO393229 SQZ393229:SRK393229 TAV393229:TBG393229 TKR393229:TLC393229 TUN393229:TUY393229 UEJ393229:UEU393229 UOF393229:UOQ393229 UYB393229:UYM393229 VHX393229:VII393229 VRT393229:VSE393229 WBP393229:WCA393229 WLL393229:WLW393229 WVH393229:WVS393229 D458765:K458765 IV458765:JG458765 SR458765:TC458765 ACN458765:ACY458765 AMJ458765:AMU458765 AWF458765:AWQ458765 BGB458765:BGM458765 BPX458765:BQI458765 BZT458765:CAE458765 CJP458765:CKA458765 CTL458765:CTW458765 DDH458765:DDS458765 DND458765:DNO458765 DWZ458765:DXK458765 EGV458765:EHG458765 EQR458765:ERC458765 FAN458765:FAY458765 FKJ458765:FKU458765 FUF458765:FUQ458765 GEB458765:GEM458765 GNX458765:GOI458765 GXT458765:GYE458765 HHP458765:HIA458765 HRL458765:HRW458765 IBH458765:IBS458765 ILD458765:ILO458765 IUZ458765:IVK458765 JEV458765:JFG458765 JOR458765:JPC458765 JYN458765:JYY458765 KIJ458765:KIU458765 KSF458765:KSQ458765 LCB458765:LCM458765 LLX458765:LMI458765 LVT458765:LWE458765 MFP458765:MGA458765 MPL458765:MPW458765 MZH458765:MZS458765 NJD458765:NJO458765 NSZ458765:NTK458765 OCV458765:ODG458765 OMR458765:ONC458765 OWN458765:OWY458765 PGJ458765:PGU458765 PQF458765:PQQ458765 QAB458765:QAM458765 QJX458765:QKI458765 QTT458765:QUE458765 RDP458765:REA458765 RNL458765:RNW458765 RXH458765:RXS458765 SHD458765:SHO458765 SQZ458765:SRK458765 TAV458765:TBG458765 TKR458765:TLC458765 TUN458765:TUY458765 UEJ458765:UEU458765 UOF458765:UOQ458765 UYB458765:UYM458765 VHX458765:VII458765 VRT458765:VSE458765 WBP458765:WCA458765 WLL458765:WLW458765 WVH458765:WVS458765 D524301:K524301 IV524301:JG524301 SR524301:TC524301 ACN524301:ACY524301 AMJ524301:AMU524301 AWF524301:AWQ524301 BGB524301:BGM524301 BPX524301:BQI524301 BZT524301:CAE524301 CJP524301:CKA524301 CTL524301:CTW524301 DDH524301:DDS524301 DND524301:DNO524301 DWZ524301:DXK524301 EGV524301:EHG524301 EQR524301:ERC524301 FAN524301:FAY524301 FKJ524301:FKU524301 FUF524301:FUQ524301 GEB524301:GEM524301 GNX524301:GOI524301 GXT524301:GYE524301 HHP524301:HIA524301 HRL524301:HRW524301 IBH524301:IBS524301 ILD524301:ILO524301 IUZ524301:IVK524301 JEV524301:JFG524301 JOR524301:JPC524301 JYN524301:JYY524301 KIJ524301:KIU524301 KSF524301:KSQ524301 LCB524301:LCM524301 LLX524301:LMI524301 LVT524301:LWE524301 MFP524301:MGA524301 MPL524301:MPW524301 MZH524301:MZS524301 NJD524301:NJO524301 NSZ524301:NTK524301 OCV524301:ODG524301 OMR524301:ONC524301 OWN524301:OWY524301 PGJ524301:PGU524301 PQF524301:PQQ524301 QAB524301:QAM524301 QJX524301:QKI524301 QTT524301:QUE524301 RDP524301:REA524301 RNL524301:RNW524301 RXH524301:RXS524301 SHD524301:SHO524301 SQZ524301:SRK524301 TAV524301:TBG524301 TKR524301:TLC524301 TUN524301:TUY524301 UEJ524301:UEU524301 UOF524301:UOQ524301 UYB524301:UYM524301 VHX524301:VII524301 VRT524301:VSE524301 WBP524301:WCA524301 WLL524301:WLW524301 WVH524301:WVS524301 D589837:K589837 IV589837:JG589837 SR589837:TC589837 ACN589837:ACY589837 AMJ589837:AMU589837 AWF589837:AWQ589837 BGB589837:BGM589837 BPX589837:BQI589837 BZT589837:CAE589837 CJP589837:CKA589837 CTL589837:CTW589837 DDH589837:DDS589837 DND589837:DNO589837 DWZ589837:DXK589837 EGV589837:EHG589837 EQR589837:ERC589837 FAN589837:FAY589837 FKJ589837:FKU589837 FUF589837:FUQ589837 GEB589837:GEM589837 GNX589837:GOI589837 GXT589837:GYE589837 HHP589837:HIA589837 HRL589837:HRW589837 IBH589837:IBS589837 ILD589837:ILO589837 IUZ589837:IVK589837 JEV589837:JFG589837 JOR589837:JPC589837 JYN589837:JYY589837 KIJ589837:KIU589837 KSF589837:KSQ589837 LCB589837:LCM589837 LLX589837:LMI589837 LVT589837:LWE589837 MFP589837:MGA589837 MPL589837:MPW589837 MZH589837:MZS589837 NJD589837:NJO589837 NSZ589837:NTK589837 OCV589837:ODG589837 OMR589837:ONC589837 OWN589837:OWY589837 PGJ589837:PGU589837 PQF589837:PQQ589837 QAB589837:QAM589837 QJX589837:QKI589837 QTT589837:QUE589837 RDP589837:REA589837 RNL589837:RNW589837 RXH589837:RXS589837 SHD589837:SHO589837 SQZ589837:SRK589837 TAV589837:TBG589837 TKR589837:TLC589837 TUN589837:TUY589837 UEJ589837:UEU589837 UOF589837:UOQ589837 UYB589837:UYM589837 VHX589837:VII589837 VRT589837:VSE589837 WBP589837:WCA589837 WLL589837:WLW589837 WVH589837:WVS589837 D655373:K655373 IV655373:JG655373 SR655373:TC655373 ACN655373:ACY655373 AMJ655373:AMU655373 AWF655373:AWQ655373 BGB655373:BGM655373 BPX655373:BQI655373 BZT655373:CAE655373 CJP655373:CKA655373 CTL655373:CTW655373 DDH655373:DDS655373 DND655373:DNO655373 DWZ655373:DXK655373 EGV655373:EHG655373 EQR655373:ERC655373 FAN655373:FAY655373 FKJ655373:FKU655373 FUF655373:FUQ655373 GEB655373:GEM655373 GNX655373:GOI655373 GXT655373:GYE655373 HHP655373:HIA655373 HRL655373:HRW655373 IBH655373:IBS655373 ILD655373:ILO655373 IUZ655373:IVK655373 JEV655373:JFG655373 JOR655373:JPC655373 JYN655373:JYY655373 KIJ655373:KIU655373 KSF655373:KSQ655373 LCB655373:LCM655373 LLX655373:LMI655373 LVT655373:LWE655373 MFP655373:MGA655373 MPL655373:MPW655373 MZH655373:MZS655373 NJD655373:NJO655373 NSZ655373:NTK655373 OCV655373:ODG655373 OMR655373:ONC655373 OWN655373:OWY655373 PGJ655373:PGU655373 PQF655373:PQQ655373 QAB655373:QAM655373 QJX655373:QKI655373 QTT655373:QUE655373 RDP655373:REA655373 RNL655373:RNW655373 RXH655373:RXS655373 SHD655373:SHO655373 SQZ655373:SRK655373 TAV655373:TBG655373 TKR655373:TLC655373 TUN655373:TUY655373 UEJ655373:UEU655373 UOF655373:UOQ655373 UYB655373:UYM655373 VHX655373:VII655373 VRT655373:VSE655373 WBP655373:WCA655373 WLL655373:WLW655373 WVH655373:WVS655373 D720909:K720909 IV720909:JG720909 SR720909:TC720909 ACN720909:ACY720909 AMJ720909:AMU720909 AWF720909:AWQ720909 BGB720909:BGM720909 BPX720909:BQI720909 BZT720909:CAE720909 CJP720909:CKA720909 CTL720909:CTW720909 DDH720909:DDS720909 DND720909:DNO720909 DWZ720909:DXK720909 EGV720909:EHG720909 EQR720909:ERC720909 FAN720909:FAY720909 FKJ720909:FKU720909 FUF720909:FUQ720909 GEB720909:GEM720909 GNX720909:GOI720909 GXT720909:GYE720909 HHP720909:HIA720909 HRL720909:HRW720909 IBH720909:IBS720909 ILD720909:ILO720909 IUZ720909:IVK720909 JEV720909:JFG720909 JOR720909:JPC720909 JYN720909:JYY720909 KIJ720909:KIU720909 KSF720909:KSQ720909 LCB720909:LCM720909 LLX720909:LMI720909 LVT720909:LWE720909 MFP720909:MGA720909 MPL720909:MPW720909 MZH720909:MZS720909 NJD720909:NJO720909 NSZ720909:NTK720909 OCV720909:ODG720909 OMR720909:ONC720909 OWN720909:OWY720909 PGJ720909:PGU720909 PQF720909:PQQ720909 QAB720909:QAM720909 QJX720909:QKI720909 QTT720909:QUE720909 RDP720909:REA720909 RNL720909:RNW720909 RXH720909:RXS720909 SHD720909:SHO720909 SQZ720909:SRK720909 TAV720909:TBG720909 TKR720909:TLC720909 TUN720909:TUY720909 UEJ720909:UEU720909 UOF720909:UOQ720909 UYB720909:UYM720909 VHX720909:VII720909 VRT720909:VSE720909 WBP720909:WCA720909 WLL720909:WLW720909 WVH720909:WVS720909 D786445:K786445 IV786445:JG786445 SR786445:TC786445 ACN786445:ACY786445 AMJ786445:AMU786445 AWF786445:AWQ786445 BGB786445:BGM786445 BPX786445:BQI786445 BZT786445:CAE786445 CJP786445:CKA786445 CTL786445:CTW786445 DDH786445:DDS786445 DND786445:DNO786445 DWZ786445:DXK786445 EGV786445:EHG786445 EQR786445:ERC786445 FAN786445:FAY786445 FKJ786445:FKU786445 FUF786445:FUQ786445 GEB786445:GEM786445 GNX786445:GOI786445 GXT786445:GYE786445 HHP786445:HIA786445 HRL786445:HRW786445 IBH786445:IBS786445 ILD786445:ILO786445 IUZ786445:IVK786445 JEV786445:JFG786445 JOR786445:JPC786445 JYN786445:JYY786445 KIJ786445:KIU786445 KSF786445:KSQ786445 LCB786445:LCM786445 LLX786445:LMI786445 LVT786445:LWE786445 MFP786445:MGA786445 MPL786445:MPW786445 MZH786445:MZS786445 NJD786445:NJO786445 NSZ786445:NTK786445 OCV786445:ODG786445 OMR786445:ONC786445 OWN786445:OWY786445 PGJ786445:PGU786445 PQF786445:PQQ786445 QAB786445:QAM786445 QJX786445:QKI786445 QTT786445:QUE786445 RDP786445:REA786445 RNL786445:RNW786445 RXH786445:RXS786445 SHD786445:SHO786445 SQZ786445:SRK786445 TAV786445:TBG786445 TKR786445:TLC786445 TUN786445:TUY786445 UEJ786445:UEU786445 UOF786445:UOQ786445 UYB786445:UYM786445 VHX786445:VII786445 VRT786445:VSE786445 WBP786445:WCA786445 WLL786445:WLW786445 WVH786445:WVS786445 D851981:K851981 IV851981:JG851981 SR851981:TC851981 ACN851981:ACY851981 AMJ851981:AMU851981 AWF851981:AWQ851981 BGB851981:BGM851981 BPX851981:BQI851981 BZT851981:CAE851981 CJP851981:CKA851981 CTL851981:CTW851981 DDH851981:DDS851981 DND851981:DNO851981 DWZ851981:DXK851981 EGV851981:EHG851981 EQR851981:ERC851981 FAN851981:FAY851981 FKJ851981:FKU851981 FUF851981:FUQ851981 GEB851981:GEM851981 GNX851981:GOI851981 GXT851981:GYE851981 HHP851981:HIA851981 HRL851981:HRW851981 IBH851981:IBS851981 ILD851981:ILO851981 IUZ851981:IVK851981 JEV851981:JFG851981 JOR851981:JPC851981 JYN851981:JYY851981 KIJ851981:KIU851981 KSF851981:KSQ851981 LCB851981:LCM851981 LLX851981:LMI851981 LVT851981:LWE851981 MFP851981:MGA851981 MPL851981:MPW851981 MZH851981:MZS851981 NJD851981:NJO851981 NSZ851981:NTK851981 OCV851981:ODG851981 OMR851981:ONC851981 OWN851981:OWY851981 PGJ851981:PGU851981 PQF851981:PQQ851981 QAB851981:QAM851981 QJX851981:QKI851981 QTT851981:QUE851981 RDP851981:REA851981 RNL851981:RNW851981 RXH851981:RXS851981 SHD851981:SHO851981 SQZ851981:SRK851981 TAV851981:TBG851981 TKR851981:TLC851981 TUN851981:TUY851981 UEJ851981:UEU851981 UOF851981:UOQ851981 UYB851981:UYM851981 VHX851981:VII851981 VRT851981:VSE851981 WBP851981:WCA851981 WLL851981:WLW851981 WVH851981:WVS851981 D917517:K917517 IV917517:JG917517 SR917517:TC917517 ACN917517:ACY917517 AMJ917517:AMU917517 AWF917517:AWQ917517 BGB917517:BGM917517 BPX917517:BQI917517 BZT917517:CAE917517 CJP917517:CKA917517 CTL917517:CTW917517 DDH917517:DDS917517 DND917517:DNO917517 DWZ917517:DXK917517 EGV917517:EHG917517 EQR917517:ERC917517 FAN917517:FAY917517 FKJ917517:FKU917517 FUF917517:FUQ917517 GEB917517:GEM917517 GNX917517:GOI917517 GXT917517:GYE917517 HHP917517:HIA917517 HRL917517:HRW917517 IBH917517:IBS917517 ILD917517:ILO917517 IUZ917517:IVK917517 JEV917517:JFG917517 JOR917517:JPC917517 JYN917517:JYY917517 KIJ917517:KIU917517 KSF917517:KSQ917517 LCB917517:LCM917517 LLX917517:LMI917517 LVT917517:LWE917517 MFP917517:MGA917517 MPL917517:MPW917517 MZH917517:MZS917517 NJD917517:NJO917517 NSZ917517:NTK917517 OCV917517:ODG917517 OMR917517:ONC917517 OWN917517:OWY917517 PGJ917517:PGU917517 PQF917517:PQQ917517 QAB917517:QAM917517 QJX917517:QKI917517 QTT917517:QUE917517 RDP917517:REA917517 RNL917517:RNW917517 RXH917517:RXS917517 SHD917517:SHO917517 SQZ917517:SRK917517 TAV917517:TBG917517 TKR917517:TLC917517 TUN917517:TUY917517 UEJ917517:UEU917517 UOF917517:UOQ917517 UYB917517:UYM917517 VHX917517:VII917517 VRT917517:VSE917517 WBP917517:WCA917517 WLL917517:WLW917517 WVH917517:WVS917517 D983053:K983053 IV983053:JG983053 SR983053:TC983053 ACN983053:ACY983053 AMJ983053:AMU983053 AWF983053:AWQ983053 BGB983053:BGM983053 BPX983053:BQI983053 BZT983053:CAE983053 CJP983053:CKA983053 CTL983053:CTW983053 DDH983053:DDS983053 DND983053:DNO983053 DWZ983053:DXK983053 EGV983053:EHG983053 EQR983053:ERC983053 FAN983053:FAY983053 FKJ983053:FKU983053 FUF983053:FUQ983053 GEB983053:GEM983053 GNX983053:GOI983053 GXT983053:GYE983053 HHP983053:HIA983053 HRL983053:HRW983053 IBH983053:IBS983053 ILD983053:ILO983053 IUZ983053:IVK983053 JEV983053:JFG983053 JOR983053:JPC983053 JYN983053:JYY983053 KIJ983053:KIU983053 KSF983053:KSQ983053 LCB983053:LCM983053 LLX983053:LMI983053 LVT983053:LWE983053 MFP983053:MGA983053 MPL983053:MPW983053 MZH983053:MZS983053 NJD983053:NJO983053 NSZ983053:NTK983053 OCV983053:ODG983053 OMR983053:ONC983053 OWN983053:OWY983053 PGJ983053:PGU983053 PQF983053:PQQ983053 QAB983053:QAM983053 QJX983053:QKI983053 QTT983053:QUE983053 RDP983053:REA983053 RNL983053:RNW983053 RXH983053:RXS983053 SHD983053:SHO983053 SQZ983053:SRK983053 TAV983053:TBG983053 TKR983053:TLC983053 TUN983053:TUY983053 UEJ983053:UEU983053 UOF983053:UOQ983053 UYB983053:UYM983053 VHX983053:VII983053 VRT983053:VSE983053 WBP983053:WCA983053 WLL983053:WLW983053 WVH983053:WVS983053 D19:K19 IV15:JG15 SR15:TC15 ACN15:ACY15 AMJ15:AMU15 AWF15:AWQ15 BGB15:BGM15 BPX15:BQI15 BZT15:CAE15 CJP15:CKA15 CTL15:CTW15 DDH15:DDS15 DND15:DNO15 DWZ15:DXK15 EGV15:EHG15 EQR15:ERC15 FAN15:FAY15 FKJ15:FKU15 FUF15:FUQ15 GEB15:GEM15 GNX15:GOI15 GXT15:GYE15 HHP15:HIA15 HRL15:HRW15 IBH15:IBS15 ILD15:ILO15 IUZ15:IVK15 JEV15:JFG15 JOR15:JPC15 JYN15:JYY15 KIJ15:KIU15 KSF15:KSQ15 LCB15:LCM15 LLX15:LMI15 LVT15:LWE15 MFP15:MGA15 MPL15:MPW15 MZH15:MZS15 NJD15:NJO15 NSZ15:NTK15 OCV15:ODG15 OMR15:ONC15 OWN15:OWY15 PGJ15:PGU15 PQF15:PQQ15 QAB15:QAM15 QJX15:QKI15 QTT15:QUE15 RDP15:REA15 RNL15:RNW15 RXH15:RXS15 SHD15:SHO15 SQZ15:SRK15 TAV15:TBG15 TKR15:TLC15 TUN15:TUY15 UEJ15:UEU15 UOF15:UOQ15 UYB15:UYM15 VHX15:VII15 VRT15:VSE15 WBP15:WCA15 WLL15:WLW15 WVH15:WVS15 D65553:K65553 IV65553:JG65553 SR65553:TC65553 ACN65553:ACY65553 AMJ65553:AMU65553 AWF65553:AWQ65553 BGB65553:BGM65553 BPX65553:BQI65553 BZT65553:CAE65553 CJP65553:CKA65553 CTL65553:CTW65553 DDH65553:DDS65553 DND65553:DNO65553 DWZ65553:DXK65553 EGV65553:EHG65553 EQR65553:ERC65553 FAN65553:FAY65553 FKJ65553:FKU65553 FUF65553:FUQ65553 GEB65553:GEM65553 GNX65553:GOI65553 GXT65553:GYE65553 HHP65553:HIA65553 HRL65553:HRW65553 IBH65553:IBS65553 ILD65553:ILO65553 IUZ65553:IVK65553 JEV65553:JFG65553 JOR65553:JPC65553 JYN65553:JYY65553 KIJ65553:KIU65553 KSF65553:KSQ65553 LCB65553:LCM65553 LLX65553:LMI65553 LVT65553:LWE65553 MFP65553:MGA65553 MPL65553:MPW65553 MZH65553:MZS65553 NJD65553:NJO65553 NSZ65553:NTK65553 OCV65553:ODG65553 OMR65553:ONC65553 OWN65553:OWY65553 PGJ65553:PGU65553 PQF65553:PQQ65553 QAB65553:QAM65553 QJX65553:QKI65553 QTT65553:QUE65553 RDP65553:REA65553 RNL65553:RNW65553 RXH65553:RXS65553 SHD65553:SHO65553 SQZ65553:SRK65553 TAV65553:TBG65553 TKR65553:TLC65553 TUN65553:TUY65553 UEJ65553:UEU65553 UOF65553:UOQ65553 UYB65553:UYM65553 VHX65553:VII65553 VRT65553:VSE65553 WBP65553:WCA65553 WLL65553:WLW65553 WVH65553:WVS65553 D131089:K131089 IV131089:JG131089 SR131089:TC131089 ACN131089:ACY131089 AMJ131089:AMU131089 AWF131089:AWQ131089 BGB131089:BGM131089 BPX131089:BQI131089 BZT131089:CAE131089 CJP131089:CKA131089 CTL131089:CTW131089 DDH131089:DDS131089 DND131089:DNO131089 DWZ131089:DXK131089 EGV131089:EHG131089 EQR131089:ERC131089 FAN131089:FAY131089 FKJ131089:FKU131089 FUF131089:FUQ131089 GEB131089:GEM131089 GNX131089:GOI131089 GXT131089:GYE131089 HHP131089:HIA131089 HRL131089:HRW131089 IBH131089:IBS131089 ILD131089:ILO131089 IUZ131089:IVK131089 JEV131089:JFG131089 JOR131089:JPC131089 JYN131089:JYY131089 KIJ131089:KIU131089 KSF131089:KSQ131089 LCB131089:LCM131089 LLX131089:LMI131089 LVT131089:LWE131089 MFP131089:MGA131089 MPL131089:MPW131089 MZH131089:MZS131089 NJD131089:NJO131089 NSZ131089:NTK131089 OCV131089:ODG131089 OMR131089:ONC131089 OWN131089:OWY131089 PGJ131089:PGU131089 PQF131089:PQQ131089 QAB131089:QAM131089 QJX131089:QKI131089 QTT131089:QUE131089 RDP131089:REA131089 RNL131089:RNW131089 RXH131089:RXS131089 SHD131089:SHO131089 SQZ131089:SRK131089 TAV131089:TBG131089 TKR131089:TLC131089 TUN131089:TUY131089 UEJ131089:UEU131089 UOF131089:UOQ131089 UYB131089:UYM131089 VHX131089:VII131089 VRT131089:VSE131089 WBP131089:WCA131089 WLL131089:WLW131089 WVH131089:WVS131089 D196625:K196625 IV196625:JG196625 SR196625:TC196625 ACN196625:ACY196625 AMJ196625:AMU196625 AWF196625:AWQ196625 BGB196625:BGM196625 BPX196625:BQI196625 BZT196625:CAE196625 CJP196625:CKA196625 CTL196625:CTW196625 DDH196625:DDS196625 DND196625:DNO196625 DWZ196625:DXK196625 EGV196625:EHG196625 EQR196625:ERC196625 FAN196625:FAY196625 FKJ196625:FKU196625 FUF196625:FUQ196625 GEB196625:GEM196625 GNX196625:GOI196625 GXT196625:GYE196625 HHP196625:HIA196625 HRL196625:HRW196625 IBH196625:IBS196625 ILD196625:ILO196625 IUZ196625:IVK196625 JEV196625:JFG196625 JOR196625:JPC196625 JYN196625:JYY196625 KIJ196625:KIU196625 KSF196625:KSQ196625 LCB196625:LCM196625 LLX196625:LMI196625 LVT196625:LWE196625 MFP196625:MGA196625 MPL196625:MPW196625 MZH196625:MZS196625 NJD196625:NJO196625 NSZ196625:NTK196625 OCV196625:ODG196625 OMR196625:ONC196625 OWN196625:OWY196625 PGJ196625:PGU196625 PQF196625:PQQ196625 QAB196625:QAM196625 QJX196625:QKI196625 QTT196625:QUE196625 RDP196625:REA196625 RNL196625:RNW196625 RXH196625:RXS196625 SHD196625:SHO196625 SQZ196625:SRK196625 TAV196625:TBG196625 TKR196625:TLC196625 TUN196625:TUY196625 UEJ196625:UEU196625 UOF196625:UOQ196625 UYB196625:UYM196625 VHX196625:VII196625 VRT196625:VSE196625 WBP196625:WCA196625 WLL196625:WLW196625 WVH196625:WVS196625 D262161:K262161 IV262161:JG262161 SR262161:TC262161 ACN262161:ACY262161 AMJ262161:AMU262161 AWF262161:AWQ262161 BGB262161:BGM262161 BPX262161:BQI262161 BZT262161:CAE262161 CJP262161:CKA262161 CTL262161:CTW262161 DDH262161:DDS262161 DND262161:DNO262161 DWZ262161:DXK262161 EGV262161:EHG262161 EQR262161:ERC262161 FAN262161:FAY262161 FKJ262161:FKU262161 FUF262161:FUQ262161 GEB262161:GEM262161 GNX262161:GOI262161 GXT262161:GYE262161 HHP262161:HIA262161 HRL262161:HRW262161 IBH262161:IBS262161 ILD262161:ILO262161 IUZ262161:IVK262161 JEV262161:JFG262161 JOR262161:JPC262161 JYN262161:JYY262161 KIJ262161:KIU262161 KSF262161:KSQ262161 LCB262161:LCM262161 LLX262161:LMI262161 LVT262161:LWE262161 MFP262161:MGA262161 MPL262161:MPW262161 MZH262161:MZS262161 NJD262161:NJO262161 NSZ262161:NTK262161 OCV262161:ODG262161 OMR262161:ONC262161 OWN262161:OWY262161 PGJ262161:PGU262161 PQF262161:PQQ262161 QAB262161:QAM262161 QJX262161:QKI262161 QTT262161:QUE262161 RDP262161:REA262161 RNL262161:RNW262161 RXH262161:RXS262161 SHD262161:SHO262161 SQZ262161:SRK262161 TAV262161:TBG262161 TKR262161:TLC262161 TUN262161:TUY262161 UEJ262161:UEU262161 UOF262161:UOQ262161 UYB262161:UYM262161 VHX262161:VII262161 VRT262161:VSE262161 WBP262161:WCA262161 WLL262161:WLW262161 WVH262161:WVS262161 D327697:K327697 IV327697:JG327697 SR327697:TC327697 ACN327697:ACY327697 AMJ327697:AMU327697 AWF327697:AWQ327697 BGB327697:BGM327697 BPX327697:BQI327697 BZT327697:CAE327697 CJP327697:CKA327697 CTL327697:CTW327697 DDH327697:DDS327697 DND327697:DNO327697 DWZ327697:DXK327697 EGV327697:EHG327697 EQR327697:ERC327697 FAN327697:FAY327697 FKJ327697:FKU327697 FUF327697:FUQ327697 GEB327697:GEM327697 GNX327697:GOI327697 GXT327697:GYE327697 HHP327697:HIA327697 HRL327697:HRW327697 IBH327697:IBS327697 ILD327697:ILO327697 IUZ327697:IVK327697 JEV327697:JFG327697 JOR327697:JPC327697 JYN327697:JYY327697 KIJ327697:KIU327697 KSF327697:KSQ327697 LCB327697:LCM327697 LLX327697:LMI327697 LVT327697:LWE327697 MFP327697:MGA327697 MPL327697:MPW327697 MZH327697:MZS327697 NJD327697:NJO327697 NSZ327697:NTK327697 OCV327697:ODG327697 OMR327697:ONC327697 OWN327697:OWY327697 PGJ327697:PGU327697 PQF327697:PQQ327697 QAB327697:QAM327697 QJX327697:QKI327697 QTT327697:QUE327697 RDP327697:REA327697 RNL327697:RNW327697 RXH327697:RXS327697 SHD327697:SHO327697 SQZ327697:SRK327697 TAV327697:TBG327697 TKR327697:TLC327697 TUN327697:TUY327697 UEJ327697:UEU327697 UOF327697:UOQ327697 UYB327697:UYM327697 VHX327697:VII327697 VRT327697:VSE327697 WBP327697:WCA327697 WLL327697:WLW327697 WVH327697:WVS327697 D393233:K393233 IV393233:JG393233 SR393233:TC393233 ACN393233:ACY393233 AMJ393233:AMU393233 AWF393233:AWQ393233 BGB393233:BGM393233 BPX393233:BQI393233 BZT393233:CAE393233 CJP393233:CKA393233 CTL393233:CTW393233 DDH393233:DDS393233 DND393233:DNO393233 DWZ393233:DXK393233 EGV393233:EHG393233 EQR393233:ERC393233 FAN393233:FAY393233 FKJ393233:FKU393233 FUF393233:FUQ393233 GEB393233:GEM393233 GNX393233:GOI393233 GXT393233:GYE393233 HHP393233:HIA393233 HRL393233:HRW393233 IBH393233:IBS393233 ILD393233:ILO393233 IUZ393233:IVK393233 JEV393233:JFG393233 JOR393233:JPC393233 JYN393233:JYY393233 KIJ393233:KIU393233 KSF393233:KSQ393233 LCB393233:LCM393233 LLX393233:LMI393233 LVT393233:LWE393233 MFP393233:MGA393233 MPL393233:MPW393233 MZH393233:MZS393233 NJD393233:NJO393233 NSZ393233:NTK393233 OCV393233:ODG393233 OMR393233:ONC393233 OWN393233:OWY393233 PGJ393233:PGU393233 PQF393233:PQQ393233 QAB393233:QAM393233 QJX393233:QKI393233 QTT393233:QUE393233 RDP393233:REA393233 RNL393233:RNW393233 RXH393233:RXS393233 SHD393233:SHO393233 SQZ393233:SRK393233 TAV393233:TBG393233 TKR393233:TLC393233 TUN393233:TUY393233 UEJ393233:UEU393233 UOF393233:UOQ393233 UYB393233:UYM393233 VHX393233:VII393233 VRT393233:VSE393233 WBP393233:WCA393233 WLL393233:WLW393233 WVH393233:WVS393233 D458769:K458769 IV458769:JG458769 SR458769:TC458769 ACN458769:ACY458769 AMJ458769:AMU458769 AWF458769:AWQ458769 BGB458769:BGM458769 BPX458769:BQI458769 BZT458769:CAE458769 CJP458769:CKA458769 CTL458769:CTW458769 DDH458769:DDS458769 DND458769:DNO458769 DWZ458769:DXK458769 EGV458769:EHG458769 EQR458769:ERC458769 FAN458769:FAY458769 FKJ458769:FKU458769 FUF458769:FUQ458769 GEB458769:GEM458769 GNX458769:GOI458769 GXT458769:GYE458769 HHP458769:HIA458769 HRL458769:HRW458769 IBH458769:IBS458769 ILD458769:ILO458769 IUZ458769:IVK458769 JEV458769:JFG458769 JOR458769:JPC458769 JYN458769:JYY458769 KIJ458769:KIU458769 KSF458769:KSQ458769 LCB458769:LCM458769 LLX458769:LMI458769 LVT458769:LWE458769 MFP458769:MGA458769 MPL458769:MPW458769 MZH458769:MZS458769 NJD458769:NJO458769 NSZ458769:NTK458769 OCV458769:ODG458769 OMR458769:ONC458769 OWN458769:OWY458769 PGJ458769:PGU458769 PQF458769:PQQ458769 QAB458769:QAM458769 QJX458769:QKI458769 QTT458769:QUE458769 RDP458769:REA458769 RNL458769:RNW458769 RXH458769:RXS458769 SHD458769:SHO458769 SQZ458769:SRK458769 TAV458769:TBG458769 TKR458769:TLC458769 TUN458769:TUY458769 UEJ458769:UEU458769 UOF458769:UOQ458769 UYB458769:UYM458769 VHX458769:VII458769 VRT458769:VSE458769 WBP458769:WCA458769 WLL458769:WLW458769 WVH458769:WVS458769 D524305:K524305 IV524305:JG524305 SR524305:TC524305 ACN524305:ACY524305 AMJ524305:AMU524305 AWF524305:AWQ524305 BGB524305:BGM524305 BPX524305:BQI524305 BZT524305:CAE524305 CJP524305:CKA524305 CTL524305:CTW524305 DDH524305:DDS524305 DND524305:DNO524305 DWZ524305:DXK524305 EGV524305:EHG524305 EQR524305:ERC524305 FAN524305:FAY524305 FKJ524305:FKU524305 FUF524305:FUQ524305 GEB524305:GEM524305 GNX524305:GOI524305 GXT524305:GYE524305 HHP524305:HIA524305 HRL524305:HRW524305 IBH524305:IBS524305 ILD524305:ILO524305 IUZ524305:IVK524305 JEV524305:JFG524305 JOR524305:JPC524305 JYN524305:JYY524305 KIJ524305:KIU524305 KSF524305:KSQ524305 LCB524305:LCM524305 LLX524305:LMI524305 LVT524305:LWE524305 MFP524305:MGA524305 MPL524305:MPW524305 MZH524305:MZS524305 NJD524305:NJO524305 NSZ524305:NTK524305 OCV524305:ODG524305 OMR524305:ONC524305 OWN524305:OWY524305 PGJ524305:PGU524305 PQF524305:PQQ524305 QAB524305:QAM524305 QJX524305:QKI524305 QTT524305:QUE524305 RDP524305:REA524305 RNL524305:RNW524305 RXH524305:RXS524305 SHD524305:SHO524305 SQZ524305:SRK524305 TAV524305:TBG524305 TKR524305:TLC524305 TUN524305:TUY524305 UEJ524305:UEU524305 UOF524305:UOQ524305 UYB524305:UYM524305 VHX524305:VII524305 VRT524305:VSE524305 WBP524305:WCA524305 WLL524305:WLW524305 WVH524305:WVS524305 D589841:K589841 IV589841:JG589841 SR589841:TC589841 ACN589841:ACY589841 AMJ589841:AMU589841 AWF589841:AWQ589841 BGB589841:BGM589841 BPX589841:BQI589841 BZT589841:CAE589841 CJP589841:CKA589841 CTL589841:CTW589841 DDH589841:DDS589841 DND589841:DNO589841 DWZ589841:DXK589841 EGV589841:EHG589841 EQR589841:ERC589841 FAN589841:FAY589841 FKJ589841:FKU589841 FUF589841:FUQ589841 GEB589841:GEM589841 GNX589841:GOI589841 GXT589841:GYE589841 HHP589841:HIA589841 HRL589841:HRW589841 IBH589841:IBS589841 ILD589841:ILO589841 IUZ589841:IVK589841 JEV589841:JFG589841 JOR589841:JPC589841 JYN589841:JYY589841 KIJ589841:KIU589841 KSF589841:KSQ589841 LCB589841:LCM589841 LLX589841:LMI589841 LVT589841:LWE589841 MFP589841:MGA589841 MPL589841:MPW589841 MZH589841:MZS589841 NJD589841:NJO589841 NSZ589841:NTK589841 OCV589841:ODG589841 OMR589841:ONC589841 OWN589841:OWY589841 PGJ589841:PGU589841 PQF589841:PQQ589841 QAB589841:QAM589841 QJX589841:QKI589841 QTT589841:QUE589841 RDP589841:REA589841 RNL589841:RNW589841 RXH589841:RXS589841 SHD589841:SHO589841 SQZ589841:SRK589841 TAV589841:TBG589841 TKR589841:TLC589841 TUN589841:TUY589841 UEJ589841:UEU589841 UOF589841:UOQ589841 UYB589841:UYM589841 VHX589841:VII589841 VRT589841:VSE589841 WBP589841:WCA589841 WLL589841:WLW589841 WVH589841:WVS589841 D655377:K655377 IV655377:JG655377 SR655377:TC655377 ACN655377:ACY655377 AMJ655377:AMU655377 AWF655377:AWQ655377 BGB655377:BGM655377 BPX655377:BQI655377 BZT655377:CAE655377 CJP655377:CKA655377 CTL655377:CTW655377 DDH655377:DDS655377 DND655377:DNO655377 DWZ655377:DXK655377 EGV655377:EHG655377 EQR655377:ERC655377 FAN655377:FAY655377 FKJ655377:FKU655377 FUF655377:FUQ655377 GEB655377:GEM655377 GNX655377:GOI655377 GXT655377:GYE655377 HHP655377:HIA655377 HRL655377:HRW655377 IBH655377:IBS655377 ILD655377:ILO655377 IUZ655377:IVK655377 JEV655377:JFG655377 JOR655377:JPC655377 JYN655377:JYY655377 KIJ655377:KIU655377 KSF655377:KSQ655377 LCB655377:LCM655377 LLX655377:LMI655377 LVT655377:LWE655377 MFP655377:MGA655377 MPL655377:MPW655377 MZH655377:MZS655377 NJD655377:NJO655377 NSZ655377:NTK655377 OCV655377:ODG655377 OMR655377:ONC655377 OWN655377:OWY655377 PGJ655377:PGU655377 PQF655377:PQQ655377 QAB655377:QAM655377 QJX655377:QKI655377 QTT655377:QUE655377 RDP655377:REA655377 RNL655377:RNW655377 RXH655377:RXS655377 SHD655377:SHO655377 SQZ655377:SRK655377 TAV655377:TBG655377 TKR655377:TLC655377 TUN655377:TUY655377 UEJ655377:UEU655377 UOF655377:UOQ655377 UYB655377:UYM655377 VHX655377:VII655377 VRT655377:VSE655377 WBP655377:WCA655377 WLL655377:WLW655377 WVH655377:WVS655377 D720913:K720913 IV720913:JG720913 SR720913:TC720913 ACN720913:ACY720913 AMJ720913:AMU720913 AWF720913:AWQ720913 BGB720913:BGM720913 BPX720913:BQI720913 BZT720913:CAE720913 CJP720913:CKA720913 CTL720913:CTW720913 DDH720913:DDS720913 DND720913:DNO720913 DWZ720913:DXK720913 EGV720913:EHG720913 EQR720913:ERC720913 FAN720913:FAY720913 FKJ720913:FKU720913 FUF720913:FUQ720913 GEB720913:GEM720913 GNX720913:GOI720913 GXT720913:GYE720913 HHP720913:HIA720913 HRL720913:HRW720913 IBH720913:IBS720913 ILD720913:ILO720913 IUZ720913:IVK720913 JEV720913:JFG720913 JOR720913:JPC720913 JYN720913:JYY720913 KIJ720913:KIU720913 KSF720913:KSQ720913 LCB720913:LCM720913 LLX720913:LMI720913 LVT720913:LWE720913 MFP720913:MGA720913 MPL720913:MPW720913 MZH720913:MZS720913 NJD720913:NJO720913 NSZ720913:NTK720913 OCV720913:ODG720913 OMR720913:ONC720913 OWN720913:OWY720913 PGJ720913:PGU720913 PQF720913:PQQ720913 QAB720913:QAM720913 QJX720913:QKI720913 QTT720913:QUE720913 RDP720913:REA720913 RNL720913:RNW720913 RXH720913:RXS720913 SHD720913:SHO720913 SQZ720913:SRK720913 TAV720913:TBG720913 TKR720913:TLC720913 TUN720913:TUY720913 UEJ720913:UEU720913 UOF720913:UOQ720913 UYB720913:UYM720913 VHX720913:VII720913 VRT720913:VSE720913 WBP720913:WCA720913 WLL720913:WLW720913 WVH720913:WVS720913 D786449:K786449 IV786449:JG786449 SR786449:TC786449 ACN786449:ACY786449 AMJ786449:AMU786449 AWF786449:AWQ786449 BGB786449:BGM786449 BPX786449:BQI786449 BZT786449:CAE786449 CJP786449:CKA786449 CTL786449:CTW786449 DDH786449:DDS786449 DND786449:DNO786449 DWZ786449:DXK786449 EGV786449:EHG786449 EQR786449:ERC786449 FAN786449:FAY786449 FKJ786449:FKU786449 FUF786449:FUQ786449 GEB786449:GEM786449 GNX786449:GOI786449 GXT786449:GYE786449 HHP786449:HIA786449 HRL786449:HRW786449 IBH786449:IBS786449 ILD786449:ILO786449 IUZ786449:IVK786449 JEV786449:JFG786449 JOR786449:JPC786449 JYN786449:JYY786449 KIJ786449:KIU786449 KSF786449:KSQ786449 LCB786449:LCM786449 LLX786449:LMI786449 LVT786449:LWE786449 MFP786449:MGA786449 MPL786449:MPW786449 MZH786449:MZS786449 NJD786449:NJO786449 NSZ786449:NTK786449 OCV786449:ODG786449 OMR786449:ONC786449 OWN786449:OWY786449 PGJ786449:PGU786449 PQF786449:PQQ786449 QAB786449:QAM786449 QJX786449:QKI786449 QTT786449:QUE786449 RDP786449:REA786449 RNL786449:RNW786449 RXH786449:RXS786449 SHD786449:SHO786449 SQZ786449:SRK786449 TAV786449:TBG786449 TKR786449:TLC786449 TUN786449:TUY786449 UEJ786449:UEU786449 UOF786449:UOQ786449 UYB786449:UYM786449 VHX786449:VII786449 VRT786449:VSE786449 WBP786449:WCA786449 WLL786449:WLW786449 WVH786449:WVS786449 D851985:K851985 IV851985:JG851985 SR851985:TC851985 ACN851985:ACY851985 AMJ851985:AMU851985 AWF851985:AWQ851985 BGB851985:BGM851985 BPX851985:BQI851985 BZT851985:CAE851985 CJP851985:CKA851985 CTL851985:CTW851985 DDH851985:DDS851985 DND851985:DNO851985 DWZ851985:DXK851985 EGV851985:EHG851985 EQR851985:ERC851985 FAN851985:FAY851985 FKJ851985:FKU851985 FUF851985:FUQ851985 GEB851985:GEM851985 GNX851985:GOI851985 GXT851985:GYE851985 HHP851985:HIA851985 HRL851985:HRW851985 IBH851985:IBS851985 ILD851985:ILO851985 IUZ851985:IVK851985 JEV851985:JFG851985 JOR851985:JPC851985 JYN851985:JYY851985 KIJ851985:KIU851985 KSF851985:KSQ851985 LCB851985:LCM851985 LLX851985:LMI851985 LVT851985:LWE851985 MFP851985:MGA851985 MPL851985:MPW851985 MZH851985:MZS851985 NJD851985:NJO851985 NSZ851985:NTK851985 OCV851985:ODG851985 OMR851985:ONC851985 OWN851985:OWY851985 PGJ851985:PGU851985 PQF851985:PQQ851985 QAB851985:QAM851985 QJX851985:QKI851985 QTT851985:QUE851985 RDP851985:REA851985 RNL851985:RNW851985 RXH851985:RXS851985 SHD851985:SHO851985 SQZ851985:SRK851985 TAV851985:TBG851985 TKR851985:TLC851985 TUN851985:TUY851985 UEJ851985:UEU851985 UOF851985:UOQ851985 UYB851985:UYM851985 VHX851985:VII851985 VRT851985:VSE851985 WBP851985:WCA851985 WLL851985:WLW851985 WVH851985:WVS851985 D917521:K917521 IV917521:JG917521 SR917521:TC917521 ACN917521:ACY917521 AMJ917521:AMU917521 AWF917521:AWQ917521 BGB917521:BGM917521 BPX917521:BQI917521 BZT917521:CAE917521 CJP917521:CKA917521 CTL917521:CTW917521 DDH917521:DDS917521 DND917521:DNO917521 DWZ917521:DXK917521 EGV917521:EHG917521 EQR917521:ERC917521 FAN917521:FAY917521 FKJ917521:FKU917521 FUF917521:FUQ917521 GEB917521:GEM917521 GNX917521:GOI917521 GXT917521:GYE917521 HHP917521:HIA917521 HRL917521:HRW917521 IBH917521:IBS917521 ILD917521:ILO917521 IUZ917521:IVK917521 JEV917521:JFG917521 JOR917521:JPC917521 JYN917521:JYY917521 KIJ917521:KIU917521 KSF917521:KSQ917521 LCB917521:LCM917521 LLX917521:LMI917521 LVT917521:LWE917521 MFP917521:MGA917521 MPL917521:MPW917521 MZH917521:MZS917521 NJD917521:NJO917521 NSZ917521:NTK917521 OCV917521:ODG917521 OMR917521:ONC917521 OWN917521:OWY917521 PGJ917521:PGU917521 PQF917521:PQQ917521 QAB917521:QAM917521 QJX917521:QKI917521 QTT917521:QUE917521 RDP917521:REA917521 RNL917521:RNW917521 RXH917521:RXS917521 SHD917521:SHO917521 SQZ917521:SRK917521 TAV917521:TBG917521 TKR917521:TLC917521 TUN917521:TUY917521 UEJ917521:UEU917521 UOF917521:UOQ917521 UYB917521:UYM917521 VHX917521:VII917521 VRT917521:VSE917521 WBP917521:WCA917521 WLL917521:WLW917521 WVH917521:WVS917521 D983057:K983057 IV983057:JG983057 SR983057:TC983057 ACN983057:ACY983057 AMJ983057:AMU983057 AWF983057:AWQ983057 BGB983057:BGM983057 BPX983057:BQI983057 BZT983057:CAE983057 CJP983057:CKA983057 CTL983057:CTW983057 DDH983057:DDS983057 DND983057:DNO983057 DWZ983057:DXK983057 EGV983057:EHG983057 EQR983057:ERC983057 FAN983057:FAY983057 FKJ983057:FKU983057 FUF983057:FUQ983057 GEB983057:GEM983057 GNX983057:GOI983057 GXT983057:GYE983057 HHP983057:HIA983057 HRL983057:HRW983057 IBH983057:IBS983057 ILD983057:ILO983057 IUZ983057:IVK983057 JEV983057:JFG983057 JOR983057:JPC983057 JYN983057:JYY983057 KIJ983057:KIU983057 KSF983057:KSQ983057 LCB983057:LCM983057 LLX983057:LMI983057 LVT983057:LWE983057 MFP983057:MGA983057 MPL983057:MPW983057 MZH983057:MZS983057 NJD983057:NJO983057 NSZ983057:NTK983057 OCV983057:ODG983057 OMR983057:ONC983057 OWN983057:OWY983057 PGJ983057:PGU983057 PQF983057:PQQ983057 QAB983057:QAM983057 QJX983057:QKI983057 QTT983057:QUE983057 RDP983057:REA983057 RNL983057:RNW983057 RXH983057:RXS983057 SHD983057:SHO983057 SQZ983057:SRK983057 TAV983057:TBG983057 TKR983057:TLC983057 TUN983057:TUY983057 UEJ983057:UEU983057 UOF983057:UOQ983057 UYB983057:UYM983057 VHX983057:VII983057 VRT983057:VSE983057 WBP983057:WCA983057 WLL983057:WLW983057 WVH983057:WVS983057 D11:K11 IV23:JG23 SR23:TC23 ACN23:ACY23 AMJ23:AMU23 AWF23:AWQ23 BGB23:BGM23 BPX23:BQI23 BZT23:CAE23 CJP23:CKA23 CTL23:CTW23 DDH23:DDS23 DND23:DNO23 DWZ23:DXK23 EGV23:EHG23 EQR23:ERC23 FAN23:FAY23 FKJ23:FKU23 FUF23:FUQ23 GEB23:GEM23 GNX23:GOI23 GXT23:GYE23 HHP23:HIA23 HRL23:HRW23 IBH23:IBS23 ILD23:ILO23 IUZ23:IVK23 JEV23:JFG23 JOR23:JPC23 JYN23:JYY23 KIJ23:KIU23 KSF23:KSQ23 LCB23:LCM23 LLX23:LMI23 LVT23:LWE23 MFP23:MGA23 MPL23:MPW23 MZH23:MZS23 NJD23:NJO23 NSZ23:NTK23 OCV23:ODG23 OMR23:ONC23 OWN23:OWY23 PGJ23:PGU23 PQF23:PQQ23 QAB23:QAM23 QJX23:QKI23 QTT23:QUE23 RDP23:REA23 RNL23:RNW23 RXH23:RXS23 SHD23:SHO23 SQZ23:SRK23 TAV23:TBG23 TKR23:TLC23 TUN23:TUY23 UEJ23:UEU23 UOF23:UOQ23 UYB23:UYM23 VHX23:VII23 VRT23:VSE23 WBP23:WCA23 WLL23:WLW23 WVH23:WVS23 D65561:K65561 IV65561:JG65561 SR65561:TC65561 ACN65561:ACY65561 AMJ65561:AMU65561 AWF65561:AWQ65561 BGB65561:BGM65561 BPX65561:BQI65561 BZT65561:CAE65561 CJP65561:CKA65561 CTL65561:CTW65561 DDH65561:DDS65561 DND65561:DNO65561 DWZ65561:DXK65561 EGV65561:EHG65561 EQR65561:ERC65561 FAN65561:FAY65561 FKJ65561:FKU65561 FUF65561:FUQ65561 GEB65561:GEM65561 GNX65561:GOI65561 GXT65561:GYE65561 HHP65561:HIA65561 HRL65561:HRW65561 IBH65561:IBS65561 ILD65561:ILO65561 IUZ65561:IVK65561 JEV65561:JFG65561 JOR65561:JPC65561 JYN65561:JYY65561 KIJ65561:KIU65561 KSF65561:KSQ65561 LCB65561:LCM65561 LLX65561:LMI65561 LVT65561:LWE65561 MFP65561:MGA65561 MPL65561:MPW65561 MZH65561:MZS65561 NJD65561:NJO65561 NSZ65561:NTK65561 OCV65561:ODG65561 OMR65561:ONC65561 OWN65561:OWY65561 PGJ65561:PGU65561 PQF65561:PQQ65561 QAB65561:QAM65561 QJX65561:QKI65561 QTT65561:QUE65561 RDP65561:REA65561 RNL65561:RNW65561 RXH65561:RXS65561 SHD65561:SHO65561 SQZ65561:SRK65561 TAV65561:TBG65561 TKR65561:TLC65561 TUN65561:TUY65561 UEJ65561:UEU65561 UOF65561:UOQ65561 UYB65561:UYM65561 VHX65561:VII65561 VRT65561:VSE65561 WBP65561:WCA65561 WLL65561:WLW65561 WVH65561:WVS65561 D131097:K131097 IV131097:JG131097 SR131097:TC131097 ACN131097:ACY131097 AMJ131097:AMU131097 AWF131097:AWQ131097 BGB131097:BGM131097 BPX131097:BQI131097 BZT131097:CAE131097 CJP131097:CKA131097 CTL131097:CTW131097 DDH131097:DDS131097 DND131097:DNO131097 DWZ131097:DXK131097 EGV131097:EHG131097 EQR131097:ERC131097 FAN131097:FAY131097 FKJ131097:FKU131097 FUF131097:FUQ131097 GEB131097:GEM131097 GNX131097:GOI131097 GXT131097:GYE131097 HHP131097:HIA131097 HRL131097:HRW131097 IBH131097:IBS131097 ILD131097:ILO131097 IUZ131097:IVK131097 JEV131097:JFG131097 JOR131097:JPC131097 JYN131097:JYY131097 KIJ131097:KIU131097 KSF131097:KSQ131097 LCB131097:LCM131097 LLX131097:LMI131097 LVT131097:LWE131097 MFP131097:MGA131097 MPL131097:MPW131097 MZH131097:MZS131097 NJD131097:NJO131097 NSZ131097:NTK131097 OCV131097:ODG131097 OMR131097:ONC131097 OWN131097:OWY131097 PGJ131097:PGU131097 PQF131097:PQQ131097 QAB131097:QAM131097 QJX131097:QKI131097 QTT131097:QUE131097 RDP131097:REA131097 RNL131097:RNW131097 RXH131097:RXS131097 SHD131097:SHO131097 SQZ131097:SRK131097 TAV131097:TBG131097 TKR131097:TLC131097 TUN131097:TUY131097 UEJ131097:UEU131097 UOF131097:UOQ131097 UYB131097:UYM131097 VHX131097:VII131097 VRT131097:VSE131097 WBP131097:WCA131097 WLL131097:WLW131097 WVH131097:WVS131097 D196633:K196633 IV196633:JG196633 SR196633:TC196633 ACN196633:ACY196633 AMJ196633:AMU196633 AWF196633:AWQ196633 BGB196633:BGM196633 BPX196633:BQI196633 BZT196633:CAE196633 CJP196633:CKA196633 CTL196633:CTW196633 DDH196633:DDS196633 DND196633:DNO196633 DWZ196633:DXK196633 EGV196633:EHG196633 EQR196633:ERC196633 FAN196633:FAY196633 FKJ196633:FKU196633 FUF196633:FUQ196633 GEB196633:GEM196633 GNX196633:GOI196633 GXT196633:GYE196633 HHP196633:HIA196633 HRL196633:HRW196633 IBH196633:IBS196633 ILD196633:ILO196633 IUZ196633:IVK196633 JEV196633:JFG196633 JOR196633:JPC196633 JYN196633:JYY196633 KIJ196633:KIU196633 KSF196633:KSQ196633 LCB196633:LCM196633 LLX196633:LMI196633 LVT196633:LWE196633 MFP196633:MGA196633 MPL196633:MPW196633 MZH196633:MZS196633 NJD196633:NJO196633 NSZ196633:NTK196633 OCV196633:ODG196633 OMR196633:ONC196633 OWN196633:OWY196633 PGJ196633:PGU196633 PQF196633:PQQ196633 QAB196633:QAM196633 QJX196633:QKI196633 QTT196633:QUE196633 RDP196633:REA196633 RNL196633:RNW196633 RXH196633:RXS196633 SHD196633:SHO196633 SQZ196633:SRK196633 TAV196633:TBG196633 TKR196633:TLC196633 TUN196633:TUY196633 UEJ196633:UEU196633 UOF196633:UOQ196633 UYB196633:UYM196633 VHX196633:VII196633 VRT196633:VSE196633 WBP196633:WCA196633 WLL196633:WLW196633 WVH196633:WVS196633 D262169:K262169 IV262169:JG262169 SR262169:TC262169 ACN262169:ACY262169 AMJ262169:AMU262169 AWF262169:AWQ262169 BGB262169:BGM262169 BPX262169:BQI262169 BZT262169:CAE262169 CJP262169:CKA262169 CTL262169:CTW262169 DDH262169:DDS262169 DND262169:DNO262169 DWZ262169:DXK262169 EGV262169:EHG262169 EQR262169:ERC262169 FAN262169:FAY262169 FKJ262169:FKU262169 FUF262169:FUQ262169 GEB262169:GEM262169 GNX262169:GOI262169 GXT262169:GYE262169 HHP262169:HIA262169 HRL262169:HRW262169 IBH262169:IBS262169 ILD262169:ILO262169 IUZ262169:IVK262169 JEV262169:JFG262169 JOR262169:JPC262169 JYN262169:JYY262169 KIJ262169:KIU262169 KSF262169:KSQ262169 LCB262169:LCM262169 LLX262169:LMI262169 LVT262169:LWE262169 MFP262169:MGA262169 MPL262169:MPW262169 MZH262169:MZS262169 NJD262169:NJO262169 NSZ262169:NTK262169 OCV262169:ODG262169 OMR262169:ONC262169 OWN262169:OWY262169 PGJ262169:PGU262169 PQF262169:PQQ262169 QAB262169:QAM262169 QJX262169:QKI262169 QTT262169:QUE262169 RDP262169:REA262169 RNL262169:RNW262169 RXH262169:RXS262169 SHD262169:SHO262169 SQZ262169:SRK262169 TAV262169:TBG262169 TKR262169:TLC262169 TUN262169:TUY262169 UEJ262169:UEU262169 UOF262169:UOQ262169 UYB262169:UYM262169 VHX262169:VII262169 VRT262169:VSE262169 WBP262169:WCA262169 WLL262169:WLW262169 WVH262169:WVS262169 D327705:K327705 IV327705:JG327705 SR327705:TC327705 ACN327705:ACY327705 AMJ327705:AMU327705 AWF327705:AWQ327705 BGB327705:BGM327705 BPX327705:BQI327705 BZT327705:CAE327705 CJP327705:CKA327705 CTL327705:CTW327705 DDH327705:DDS327705 DND327705:DNO327705 DWZ327705:DXK327705 EGV327705:EHG327705 EQR327705:ERC327705 FAN327705:FAY327705 FKJ327705:FKU327705 FUF327705:FUQ327705 GEB327705:GEM327705 GNX327705:GOI327705 GXT327705:GYE327705 HHP327705:HIA327705 HRL327705:HRW327705 IBH327705:IBS327705 ILD327705:ILO327705 IUZ327705:IVK327705 JEV327705:JFG327705 JOR327705:JPC327705 JYN327705:JYY327705 KIJ327705:KIU327705 KSF327705:KSQ327705 LCB327705:LCM327705 LLX327705:LMI327705 LVT327705:LWE327705 MFP327705:MGA327705 MPL327705:MPW327705 MZH327705:MZS327705 NJD327705:NJO327705 NSZ327705:NTK327705 OCV327705:ODG327705 OMR327705:ONC327705 OWN327705:OWY327705 PGJ327705:PGU327705 PQF327705:PQQ327705 QAB327705:QAM327705 QJX327705:QKI327705 QTT327705:QUE327705 RDP327705:REA327705 RNL327705:RNW327705 RXH327705:RXS327705 SHD327705:SHO327705 SQZ327705:SRK327705 TAV327705:TBG327705 TKR327705:TLC327705 TUN327705:TUY327705 UEJ327705:UEU327705 UOF327705:UOQ327705 UYB327705:UYM327705 VHX327705:VII327705 VRT327705:VSE327705 WBP327705:WCA327705 WLL327705:WLW327705 WVH327705:WVS327705 D393241:K393241 IV393241:JG393241 SR393241:TC393241 ACN393241:ACY393241 AMJ393241:AMU393241 AWF393241:AWQ393241 BGB393241:BGM393241 BPX393241:BQI393241 BZT393241:CAE393241 CJP393241:CKA393241 CTL393241:CTW393241 DDH393241:DDS393241 DND393241:DNO393241 DWZ393241:DXK393241 EGV393241:EHG393241 EQR393241:ERC393241 FAN393241:FAY393241 FKJ393241:FKU393241 FUF393241:FUQ393241 GEB393241:GEM393241 GNX393241:GOI393241 GXT393241:GYE393241 HHP393241:HIA393241 HRL393241:HRW393241 IBH393241:IBS393241 ILD393241:ILO393241 IUZ393241:IVK393241 JEV393241:JFG393241 JOR393241:JPC393241 JYN393241:JYY393241 KIJ393241:KIU393241 KSF393241:KSQ393241 LCB393241:LCM393241 LLX393241:LMI393241 LVT393241:LWE393241 MFP393241:MGA393241 MPL393241:MPW393241 MZH393241:MZS393241 NJD393241:NJO393241 NSZ393241:NTK393241 OCV393241:ODG393241 OMR393241:ONC393241 OWN393241:OWY393241 PGJ393241:PGU393241 PQF393241:PQQ393241 QAB393241:QAM393241 QJX393241:QKI393241 QTT393241:QUE393241 RDP393241:REA393241 RNL393241:RNW393241 RXH393241:RXS393241 SHD393241:SHO393241 SQZ393241:SRK393241 TAV393241:TBG393241 TKR393241:TLC393241 TUN393241:TUY393241 UEJ393241:UEU393241 UOF393241:UOQ393241 UYB393241:UYM393241 VHX393241:VII393241 VRT393241:VSE393241 WBP393241:WCA393241 WLL393241:WLW393241 WVH393241:WVS393241 D458777:K458777 IV458777:JG458777 SR458777:TC458777 ACN458777:ACY458777 AMJ458777:AMU458777 AWF458777:AWQ458777 BGB458777:BGM458777 BPX458777:BQI458777 BZT458777:CAE458777 CJP458777:CKA458777 CTL458777:CTW458777 DDH458777:DDS458777 DND458777:DNO458777 DWZ458777:DXK458777 EGV458777:EHG458777 EQR458777:ERC458777 FAN458777:FAY458777 FKJ458777:FKU458777 FUF458777:FUQ458777 GEB458777:GEM458777 GNX458777:GOI458777 GXT458777:GYE458777 HHP458777:HIA458777 HRL458777:HRW458777 IBH458777:IBS458777 ILD458777:ILO458777 IUZ458777:IVK458777 JEV458777:JFG458777 JOR458777:JPC458777 JYN458777:JYY458777 KIJ458777:KIU458777 KSF458777:KSQ458777 LCB458777:LCM458777 LLX458777:LMI458777 LVT458777:LWE458777 MFP458777:MGA458777 MPL458777:MPW458777 MZH458777:MZS458777 NJD458777:NJO458777 NSZ458777:NTK458777 OCV458777:ODG458777 OMR458777:ONC458777 OWN458777:OWY458777 PGJ458777:PGU458777 PQF458777:PQQ458777 QAB458777:QAM458777 QJX458777:QKI458777 QTT458777:QUE458777 RDP458777:REA458777 RNL458777:RNW458777 RXH458777:RXS458777 SHD458777:SHO458777 SQZ458777:SRK458777 TAV458777:TBG458777 TKR458777:TLC458777 TUN458777:TUY458777 UEJ458777:UEU458777 UOF458777:UOQ458777 UYB458777:UYM458777 VHX458777:VII458777 VRT458777:VSE458777 WBP458777:WCA458777 WLL458777:WLW458777 WVH458777:WVS458777 D524313:K524313 IV524313:JG524313 SR524313:TC524313 ACN524313:ACY524313 AMJ524313:AMU524313 AWF524313:AWQ524313 BGB524313:BGM524313 BPX524313:BQI524313 BZT524313:CAE524313 CJP524313:CKA524313 CTL524313:CTW524313 DDH524313:DDS524313 DND524313:DNO524313 DWZ524313:DXK524313 EGV524313:EHG524313 EQR524313:ERC524313 FAN524313:FAY524313 FKJ524313:FKU524313 FUF524313:FUQ524313 GEB524313:GEM524313 GNX524313:GOI524313 GXT524313:GYE524313 HHP524313:HIA524313 HRL524313:HRW524313 IBH524313:IBS524313 ILD524313:ILO524313 IUZ524313:IVK524313 JEV524313:JFG524313 JOR524313:JPC524313 JYN524313:JYY524313 KIJ524313:KIU524313 KSF524313:KSQ524313 LCB524313:LCM524313 LLX524313:LMI524313 LVT524313:LWE524313 MFP524313:MGA524313 MPL524313:MPW524313 MZH524313:MZS524313 NJD524313:NJO524313 NSZ524313:NTK524313 OCV524313:ODG524313 OMR524313:ONC524313 OWN524313:OWY524313 PGJ524313:PGU524313 PQF524313:PQQ524313 QAB524313:QAM524313 QJX524313:QKI524313 QTT524313:QUE524313 RDP524313:REA524313 RNL524313:RNW524313 RXH524313:RXS524313 SHD524313:SHO524313 SQZ524313:SRK524313 TAV524313:TBG524313 TKR524313:TLC524313 TUN524313:TUY524313 UEJ524313:UEU524313 UOF524313:UOQ524313 UYB524313:UYM524313 VHX524313:VII524313 VRT524313:VSE524313 WBP524313:WCA524313 WLL524313:WLW524313 WVH524313:WVS524313 D589849:K589849 IV589849:JG589849 SR589849:TC589849 ACN589849:ACY589849 AMJ589849:AMU589849 AWF589849:AWQ589849 BGB589849:BGM589849 BPX589849:BQI589849 BZT589849:CAE589849 CJP589849:CKA589849 CTL589849:CTW589849 DDH589849:DDS589849 DND589849:DNO589849 DWZ589849:DXK589849 EGV589849:EHG589849 EQR589849:ERC589849 FAN589849:FAY589849 FKJ589849:FKU589849 FUF589849:FUQ589849 GEB589849:GEM589849 GNX589849:GOI589849 GXT589849:GYE589849 HHP589849:HIA589849 HRL589849:HRW589849 IBH589849:IBS589849 ILD589849:ILO589849 IUZ589849:IVK589849 JEV589849:JFG589849 JOR589849:JPC589849 JYN589849:JYY589849 KIJ589849:KIU589849 KSF589849:KSQ589849 LCB589849:LCM589849 LLX589849:LMI589849 LVT589849:LWE589849 MFP589849:MGA589849 MPL589849:MPW589849 MZH589849:MZS589849 NJD589849:NJO589849 NSZ589849:NTK589849 OCV589849:ODG589849 OMR589849:ONC589849 OWN589849:OWY589849 PGJ589849:PGU589849 PQF589849:PQQ589849 QAB589849:QAM589849 QJX589849:QKI589849 QTT589849:QUE589849 RDP589849:REA589849 RNL589849:RNW589849 RXH589849:RXS589849 SHD589849:SHO589849 SQZ589849:SRK589849 TAV589849:TBG589849 TKR589849:TLC589849 TUN589849:TUY589849 UEJ589849:UEU589849 UOF589849:UOQ589849 UYB589849:UYM589849 VHX589849:VII589849 VRT589849:VSE589849 WBP589849:WCA589849 WLL589849:WLW589849 WVH589849:WVS589849 D655385:K655385 IV655385:JG655385 SR655385:TC655385 ACN655385:ACY655385 AMJ655385:AMU655385 AWF655385:AWQ655385 BGB655385:BGM655385 BPX655385:BQI655385 BZT655385:CAE655385 CJP655385:CKA655385 CTL655385:CTW655385 DDH655385:DDS655385 DND655385:DNO655385 DWZ655385:DXK655385 EGV655385:EHG655385 EQR655385:ERC655385 FAN655385:FAY655385 FKJ655385:FKU655385 FUF655385:FUQ655385 GEB655385:GEM655385 GNX655385:GOI655385 GXT655385:GYE655385 HHP655385:HIA655385 HRL655385:HRW655385 IBH655385:IBS655385 ILD655385:ILO655385 IUZ655385:IVK655385 JEV655385:JFG655385 JOR655385:JPC655385 JYN655385:JYY655385 KIJ655385:KIU655385 KSF655385:KSQ655385 LCB655385:LCM655385 LLX655385:LMI655385 LVT655385:LWE655385 MFP655385:MGA655385 MPL655385:MPW655385 MZH655385:MZS655385 NJD655385:NJO655385 NSZ655385:NTK655385 OCV655385:ODG655385 OMR655385:ONC655385 OWN655385:OWY655385 PGJ655385:PGU655385 PQF655385:PQQ655385 QAB655385:QAM655385 QJX655385:QKI655385 QTT655385:QUE655385 RDP655385:REA655385 RNL655385:RNW655385 RXH655385:RXS655385 SHD655385:SHO655385 SQZ655385:SRK655385 TAV655385:TBG655385 TKR655385:TLC655385 TUN655385:TUY655385 UEJ655385:UEU655385 UOF655385:UOQ655385 UYB655385:UYM655385 VHX655385:VII655385 VRT655385:VSE655385 WBP655385:WCA655385 WLL655385:WLW655385 WVH655385:WVS655385 D720921:K720921 IV720921:JG720921 SR720921:TC720921 ACN720921:ACY720921 AMJ720921:AMU720921 AWF720921:AWQ720921 BGB720921:BGM720921 BPX720921:BQI720921 BZT720921:CAE720921 CJP720921:CKA720921 CTL720921:CTW720921 DDH720921:DDS720921 DND720921:DNO720921 DWZ720921:DXK720921 EGV720921:EHG720921 EQR720921:ERC720921 FAN720921:FAY720921 FKJ720921:FKU720921 FUF720921:FUQ720921 GEB720921:GEM720921 GNX720921:GOI720921 GXT720921:GYE720921 HHP720921:HIA720921 HRL720921:HRW720921 IBH720921:IBS720921 ILD720921:ILO720921 IUZ720921:IVK720921 JEV720921:JFG720921 JOR720921:JPC720921 JYN720921:JYY720921 KIJ720921:KIU720921 KSF720921:KSQ720921 LCB720921:LCM720921 LLX720921:LMI720921 LVT720921:LWE720921 MFP720921:MGA720921 MPL720921:MPW720921 MZH720921:MZS720921 NJD720921:NJO720921 NSZ720921:NTK720921 OCV720921:ODG720921 OMR720921:ONC720921 OWN720921:OWY720921 PGJ720921:PGU720921 PQF720921:PQQ720921 QAB720921:QAM720921 QJX720921:QKI720921 QTT720921:QUE720921 RDP720921:REA720921 RNL720921:RNW720921 RXH720921:RXS720921 SHD720921:SHO720921 SQZ720921:SRK720921 TAV720921:TBG720921 TKR720921:TLC720921 TUN720921:TUY720921 UEJ720921:UEU720921 UOF720921:UOQ720921 UYB720921:UYM720921 VHX720921:VII720921 VRT720921:VSE720921 WBP720921:WCA720921 WLL720921:WLW720921 WVH720921:WVS720921 D786457:K786457 IV786457:JG786457 SR786457:TC786457 ACN786457:ACY786457 AMJ786457:AMU786457 AWF786457:AWQ786457 BGB786457:BGM786457 BPX786457:BQI786457 BZT786457:CAE786457 CJP786457:CKA786457 CTL786457:CTW786457 DDH786457:DDS786457 DND786457:DNO786457 DWZ786457:DXK786457 EGV786457:EHG786457 EQR786457:ERC786457 FAN786457:FAY786457 FKJ786457:FKU786457 FUF786457:FUQ786457 GEB786457:GEM786457 GNX786457:GOI786457 GXT786457:GYE786457 HHP786457:HIA786457 HRL786457:HRW786457 IBH786457:IBS786457 ILD786457:ILO786457 IUZ786457:IVK786457 JEV786457:JFG786457 JOR786457:JPC786457 JYN786457:JYY786457 KIJ786457:KIU786457 KSF786457:KSQ786457 LCB786457:LCM786457 LLX786457:LMI786457 LVT786457:LWE786457 MFP786457:MGA786457 MPL786457:MPW786457 MZH786457:MZS786457 NJD786457:NJO786457 NSZ786457:NTK786457 OCV786457:ODG786457 OMR786457:ONC786457 OWN786457:OWY786457 PGJ786457:PGU786457 PQF786457:PQQ786457 QAB786457:QAM786457 QJX786457:QKI786457 QTT786457:QUE786457 RDP786457:REA786457 RNL786457:RNW786457 RXH786457:RXS786457 SHD786457:SHO786457 SQZ786457:SRK786457 TAV786457:TBG786457 TKR786457:TLC786457 TUN786457:TUY786457 UEJ786457:UEU786457 UOF786457:UOQ786457 UYB786457:UYM786457 VHX786457:VII786457 VRT786457:VSE786457 WBP786457:WCA786457 WLL786457:WLW786457 WVH786457:WVS786457 D851993:K851993 IV851993:JG851993 SR851993:TC851993 ACN851993:ACY851993 AMJ851993:AMU851993 AWF851993:AWQ851993 BGB851993:BGM851993 BPX851993:BQI851993 BZT851993:CAE851993 CJP851993:CKA851993 CTL851993:CTW851993 DDH851993:DDS851993 DND851993:DNO851993 DWZ851993:DXK851993 EGV851993:EHG851993 EQR851993:ERC851993 FAN851993:FAY851993 FKJ851993:FKU851993 FUF851993:FUQ851993 GEB851993:GEM851993 GNX851993:GOI851993 GXT851993:GYE851993 HHP851993:HIA851993 HRL851993:HRW851993 IBH851993:IBS851993 ILD851993:ILO851993 IUZ851993:IVK851993 JEV851993:JFG851993 JOR851993:JPC851993 JYN851993:JYY851993 KIJ851993:KIU851993 KSF851993:KSQ851993 LCB851993:LCM851993 LLX851993:LMI851993 LVT851993:LWE851993 MFP851993:MGA851993 MPL851993:MPW851993 MZH851993:MZS851993 NJD851993:NJO851993 NSZ851993:NTK851993 OCV851993:ODG851993 OMR851993:ONC851993 OWN851993:OWY851993 PGJ851993:PGU851993 PQF851993:PQQ851993 QAB851993:QAM851993 QJX851993:QKI851993 QTT851993:QUE851993 RDP851993:REA851993 RNL851993:RNW851993 RXH851993:RXS851993 SHD851993:SHO851993 SQZ851993:SRK851993 TAV851993:TBG851993 TKR851993:TLC851993 TUN851993:TUY851993 UEJ851993:UEU851993 UOF851993:UOQ851993 UYB851993:UYM851993 VHX851993:VII851993 VRT851993:VSE851993 WBP851993:WCA851993 WLL851993:WLW851993 WVH851993:WVS851993 D917529:K917529 IV917529:JG917529 SR917529:TC917529 ACN917529:ACY917529 AMJ917529:AMU917529 AWF917529:AWQ917529 BGB917529:BGM917529 BPX917529:BQI917529 BZT917529:CAE917529 CJP917529:CKA917529 CTL917529:CTW917529 DDH917529:DDS917529 DND917529:DNO917529 DWZ917529:DXK917529 EGV917529:EHG917529 EQR917529:ERC917529 FAN917529:FAY917529 FKJ917529:FKU917529 FUF917529:FUQ917529 GEB917529:GEM917529 GNX917529:GOI917529 GXT917529:GYE917529 HHP917529:HIA917529 HRL917529:HRW917529 IBH917529:IBS917529 ILD917529:ILO917529 IUZ917529:IVK917529 JEV917529:JFG917529 JOR917529:JPC917529 JYN917529:JYY917529 KIJ917529:KIU917529 KSF917529:KSQ917529 LCB917529:LCM917529 LLX917529:LMI917529 LVT917529:LWE917529 MFP917529:MGA917529 MPL917529:MPW917529 MZH917529:MZS917529 NJD917529:NJO917529 NSZ917529:NTK917529 OCV917529:ODG917529 OMR917529:ONC917529 OWN917529:OWY917529 PGJ917529:PGU917529 PQF917529:PQQ917529 QAB917529:QAM917529 QJX917529:QKI917529 QTT917529:QUE917529 RDP917529:REA917529 RNL917529:RNW917529 RXH917529:RXS917529 SHD917529:SHO917529 SQZ917529:SRK917529 TAV917529:TBG917529 TKR917529:TLC917529 TUN917529:TUY917529 UEJ917529:UEU917529 UOF917529:UOQ917529 UYB917529:UYM917529 VHX917529:VII917529 VRT917529:VSE917529 WBP917529:WCA917529 WLL917529:WLW917529 WVH917529:WVS917529 D983065:K983065 IV983065:JG983065 SR983065:TC983065 ACN983065:ACY983065 AMJ983065:AMU983065 AWF983065:AWQ983065 BGB983065:BGM983065 BPX983065:BQI983065 BZT983065:CAE983065 CJP983065:CKA983065 CTL983065:CTW983065 DDH983065:DDS983065 DND983065:DNO983065 DWZ983065:DXK983065 EGV983065:EHG983065 EQR983065:ERC983065 FAN983065:FAY983065 FKJ983065:FKU983065 FUF983065:FUQ983065 GEB983065:GEM983065 GNX983065:GOI983065 GXT983065:GYE983065 HHP983065:HIA983065 HRL983065:HRW983065 IBH983065:IBS983065 ILD983065:ILO983065 IUZ983065:IVK983065 JEV983065:JFG983065 JOR983065:JPC983065 JYN983065:JYY983065 KIJ983065:KIU983065 KSF983065:KSQ983065 LCB983065:LCM983065 LLX983065:LMI983065 LVT983065:LWE983065 MFP983065:MGA983065 MPL983065:MPW983065 MZH983065:MZS983065 NJD983065:NJO983065 NSZ983065:NTK983065 OCV983065:ODG983065 OMR983065:ONC983065 OWN983065:OWY983065 PGJ983065:PGU983065 PQF983065:PQQ983065 QAB983065:QAM983065 QJX983065:QKI983065 QTT983065:QUE983065 RDP983065:REA983065 RNL983065:RNW983065 RXH983065:RXS983065 SHD983065:SHO983065 SQZ983065:SRK983065 TAV983065:TBG983065 TKR983065:TLC983065 TUN983065:TUY983065 UEJ983065:UEU983065 UOF983065:UOQ983065 UYB983065:UYM983065 VHX983065:VII983065 VRT983065:VSE983065 WBP983065:WCA983065 WLL983065:WLW983065 WVH983065:WVS983065 D25:K25 IV25:JG25 SR25:TC25 ACN25:ACY25 AMJ25:AMU25 AWF25:AWQ25 BGB25:BGM25 BPX25:BQI25 BZT25:CAE25 CJP25:CKA25 CTL25:CTW25 DDH25:DDS25 DND25:DNO25 DWZ25:DXK25 EGV25:EHG25 EQR25:ERC25 FAN25:FAY25 FKJ25:FKU25 FUF25:FUQ25 GEB25:GEM25 GNX25:GOI25 GXT25:GYE25 HHP25:HIA25 HRL25:HRW25 IBH25:IBS25 ILD25:ILO25 IUZ25:IVK25 JEV25:JFG25 JOR25:JPC25 JYN25:JYY25 KIJ25:KIU25 KSF25:KSQ25 LCB25:LCM25 LLX25:LMI25 LVT25:LWE25 MFP25:MGA25 MPL25:MPW25 MZH25:MZS25 NJD25:NJO25 NSZ25:NTK25 OCV25:ODG25 OMR25:ONC25 OWN25:OWY25 PGJ25:PGU25 PQF25:PQQ25 QAB25:QAM25 QJX25:QKI25 QTT25:QUE25 RDP25:REA25 RNL25:RNW25 RXH25:RXS25 SHD25:SHO25 SQZ25:SRK25 TAV25:TBG25 TKR25:TLC25 TUN25:TUY25 UEJ25:UEU25 UOF25:UOQ25 UYB25:UYM25 VHX25:VII25 VRT25:VSE25 WBP25:WCA25 WLL25:WLW25 D17:K17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Memória</vt:lpstr>
      <vt:lpstr>CRONOGRAMA</vt:lpstr>
      <vt:lpstr>CRONOGRAMA!Area_de_impressao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2021-09-24T14:29:37Z</cp:lastPrinted>
  <dcterms:created xsi:type="dcterms:W3CDTF">2021-09-19T20:52:17Z</dcterms:created>
  <dcterms:modified xsi:type="dcterms:W3CDTF">2021-09-27T17:09:20Z</dcterms:modified>
</cp:coreProperties>
</file>