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G:\Meu Drive\Compras 1\Compras 2\Compras 3\Compras 4\Compras 5\CE 15-25 PAVIMENTAÇÃO R. DURVALINO  7998 2021\SITE\"/>
    </mc:Choice>
  </mc:AlternateContent>
  <xr:revisionPtr revIDLastSave="0" documentId="13_ncr:1_{25E3ACE7-93D4-4961-B532-AA862E0FC90F}" xr6:coauthVersionLast="47" xr6:coauthVersionMax="47" xr10:uidLastSave="{00000000-0000-0000-0000-000000000000}"/>
  <bookViews>
    <workbookView xWindow="-120" yWindow="-120" windowWidth="29040" windowHeight="15840" tabRatio="348" xr2:uid="{00000000-000D-0000-FFFF-FFFF00000000}"/>
  </bookViews>
  <sheets>
    <sheet name="Planilha" sheetId="2" r:id="rId1"/>
    <sheet name="CRONOGRAMA " sheetId="3" r:id="rId2"/>
  </sheets>
  <definedNames>
    <definedName name="_xlnm._FilterDatabase" localSheetId="0" hidden="1">Planilha!$A$11:$K$46</definedName>
    <definedName name="_xlnm.Print_Area" localSheetId="1">'CRONOGRAMA '!$A$1:$M$29</definedName>
    <definedName name="_xlnm.Print_Area" localSheetId="0">Planilha!$B$3:$K$55</definedName>
    <definedName name="AreaTeste">#REF!</definedName>
    <definedName name="AreaTeste2">#REF!</definedName>
    <definedName name="CélulaInicioPlanilha">#REF!</definedName>
    <definedName name="CélulaResumo">#REF!</definedName>
    <definedName name="Excel_BuiltIn_Database">#REF!</definedName>
    <definedName name="Excel_BuiltIn_Database_2">#REF!</definedName>
    <definedName name="Print_Area" localSheetId="0">Planilha!$B$3:$K$55</definedName>
    <definedName name="_xlnm.Print_Titles" localSheetId="0">Planilha!$2:$11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2" l="1"/>
  <c r="J27" i="2"/>
  <c r="J28" i="2"/>
  <c r="J30" i="2"/>
  <c r="J32" i="2"/>
  <c r="J33" i="2"/>
  <c r="J34" i="2"/>
  <c r="J35" i="2"/>
  <c r="J36" i="2"/>
  <c r="J37" i="2"/>
  <c r="J38" i="2"/>
  <c r="J39" i="2"/>
  <c r="J40" i="2"/>
  <c r="J41" i="2"/>
  <c r="J42" i="2"/>
  <c r="J43" i="2"/>
  <c r="J25" i="2"/>
  <c r="J17" i="2"/>
  <c r="J21" i="2"/>
  <c r="J22" i="2"/>
  <c r="J14" i="2"/>
  <c r="A28" i="3" l="1"/>
  <c r="A27" i="3"/>
  <c r="A26" i="3"/>
  <c r="A24" i="3"/>
  <c r="A22" i="3"/>
  <c r="A23" i="3"/>
  <c r="A15" i="3"/>
  <c r="I25" i="2"/>
  <c r="A12" i="3"/>
  <c r="A9" i="3"/>
  <c r="J19" i="2" l="1"/>
  <c r="K19" i="2" s="1"/>
  <c r="J20" i="2"/>
  <c r="K20" i="2" s="1"/>
  <c r="J18" i="2"/>
  <c r="K18" i="2" s="1"/>
  <c r="K28" i="2"/>
  <c r="I35" i="2"/>
  <c r="K36" i="2"/>
  <c r="K21" i="2"/>
  <c r="K30" i="2"/>
  <c r="I37" i="2"/>
  <c r="K34" i="2"/>
  <c r="I43" i="2"/>
  <c r="K43" i="2"/>
  <c r="I42" i="2"/>
  <c r="K42" i="2"/>
  <c r="K38" i="2"/>
  <c r="I38" i="2"/>
  <c r="I27" i="2"/>
  <c r="K27" i="2"/>
  <c r="K14" i="2"/>
  <c r="I14" i="2"/>
  <c r="I39" i="2"/>
  <c r="K39" i="2"/>
  <c r="I41" i="2"/>
  <c r="K41" i="2"/>
  <c r="I22" i="2"/>
  <c r="K22" i="2"/>
  <c r="K40" i="2"/>
  <c r="I40" i="2"/>
  <c r="I26" i="2"/>
  <c r="K26" i="2"/>
  <c r="K25" i="2"/>
  <c r="I18" i="2" l="1"/>
  <c r="J29" i="2"/>
  <c r="K29" i="2" s="1"/>
  <c r="J31" i="2"/>
  <c r="K31" i="2" s="1"/>
  <c r="I19" i="2"/>
  <c r="K17" i="2"/>
  <c r="K23" i="2" s="1"/>
  <c r="L12" i="3" s="1"/>
  <c r="I28" i="2"/>
  <c r="I29" i="2"/>
  <c r="I17" i="2"/>
  <c r="K35" i="2"/>
  <c r="K37" i="2"/>
  <c r="I36" i="2"/>
  <c r="I21" i="2"/>
  <c r="I20" i="2"/>
  <c r="I30" i="2"/>
  <c r="I34" i="2"/>
  <c r="K15" i="2"/>
  <c r="L9" i="3" s="1"/>
  <c r="I15" i="2"/>
  <c r="I31" i="2"/>
  <c r="I23" i="2" l="1"/>
  <c r="K33" i="2"/>
  <c r="I33" i="2"/>
  <c r="I32" i="2"/>
  <c r="K32" i="2"/>
  <c r="I44" i="2" l="1"/>
  <c r="I45" i="2" s="1"/>
  <c r="I46" i="2" s="1"/>
  <c r="K44" i="2"/>
  <c r="K45" i="2" l="1"/>
  <c r="K46" i="2" s="1"/>
  <c r="L15" i="3"/>
  <c r="L18" i="3" s="1"/>
  <c r="M15" i="3" l="1"/>
  <c r="M9" i="3"/>
  <c r="M12" i="3"/>
  <c r="M21" i="3" l="1"/>
</calcChain>
</file>

<file path=xl/sharedStrings.xml><?xml version="1.0" encoding="utf-8"?>
<sst xmlns="http://schemas.openxmlformats.org/spreadsheetml/2006/main" count="184" uniqueCount="99">
  <si>
    <t>-</t>
  </si>
  <si>
    <t>1 - SERVIÇOS PRELIMINARES</t>
  </si>
  <si>
    <t>M2</t>
  </si>
  <si>
    <t>M3</t>
  </si>
  <si>
    <t>CARGA, DESCARGA E TRANSPORTE DE BINDER ATÉ A DISTÂNCIA MÉDIA DE IDA E VOLTA DE 1KM</t>
  </si>
  <si>
    <t>TRANSPORTE DE BINDER ALÉM DO PRIMEIRO KM</t>
  </si>
  <si>
    <t>M3XKM</t>
  </si>
  <si>
    <t>PLANILHA ORÇAMENTÁRIA</t>
  </si>
  <si>
    <t>BDI Utilizado:</t>
  </si>
  <si>
    <t>Item</t>
  </si>
  <si>
    <t>Referência</t>
  </si>
  <si>
    <t>Código</t>
  </si>
  <si>
    <t>Descrição</t>
  </si>
  <si>
    <t>Unid</t>
  </si>
  <si>
    <t>Quantidade</t>
  </si>
  <si>
    <t>SEM BDI</t>
  </si>
  <si>
    <t>COM BDI</t>
  </si>
  <si>
    <t>Preço Unit</t>
  </si>
  <si>
    <t>Total</t>
  </si>
  <si>
    <t>1.1</t>
  </si>
  <si>
    <t xml:space="preserve"> </t>
  </si>
  <si>
    <t>INFRA</t>
  </si>
  <si>
    <t>SINAPI</t>
  </si>
  <si>
    <t>Subtotais:</t>
  </si>
  <si>
    <t>1.2</t>
  </si>
  <si>
    <t>1.2.1</t>
  </si>
  <si>
    <t>1.2.2</t>
  </si>
  <si>
    <t>1.2.3</t>
  </si>
  <si>
    <t>1.2.4</t>
  </si>
  <si>
    <t>TOTAIS:</t>
  </si>
  <si>
    <t>TOTAL GERAL:</t>
  </si>
  <si>
    <t>OBSERVAÇÕES:</t>
  </si>
  <si>
    <t>- Coordenadas geográficas:</t>
  </si>
  <si>
    <t>CARGA, DESCARGA E TRANSPORTE DE PMQ ATÉ A DISTÂNCIA MÉDIA DE IDA E VOLTA DE 1KM</t>
  </si>
  <si>
    <t>TRANSPORTE DE PMQ ALÉM DO PRIMEIRO KM</t>
  </si>
  <si>
    <t>1.1.1</t>
  </si>
  <si>
    <t>M</t>
  </si>
  <si>
    <t>2 - GUIAS E SARJETAS</t>
  </si>
  <si>
    <t>EXECUÇÃO DE PAVIMENTO COM APLICAÇÃO DE CONCRETO ASFÁLTICO, CAMADA DE BINDER - EXCLUSIVE CARGA E TRANSPORTE. AF_11/2019</t>
  </si>
  <si>
    <t>BASE DE BICA CORRIDA</t>
  </si>
  <si>
    <t>LEVANTAMENTO OU REBAIXAMENTO DE TAMPÃO DE POÇO DE VISITA</t>
  </si>
  <si>
    <t>ABERTURA DE CAIXA ATÉ 40CM, INCLUI ESCAVAÇÃO, COMPACTAÇÃO, TRANSPORTE E PREPARO DO SUB-LEITO</t>
  </si>
  <si>
    <t>IMPRIMAÇÃO BETUMINOSA IMPERMEABILIZANTE</t>
  </si>
  <si>
    <t>1.3</t>
  </si>
  <si>
    <t>1.3.1</t>
  </si>
  <si>
    <t>1.3.2</t>
  </si>
  <si>
    <t>1.3.3</t>
  </si>
  <si>
    <t>1.3.4</t>
  </si>
  <si>
    <t>1.3.5</t>
  </si>
  <si>
    <t>1.3.6</t>
  </si>
  <si>
    <t>elas as mais adequadas para esta Administração Pública;</t>
  </si>
  <si>
    <t>ESCAVAÇÃO MECÂNICA PARA FUNDAÇÕES E VALAS COM PROFUNDIDADE MENOR OU IGUAL À 4,0M</t>
  </si>
  <si>
    <t>BOCA DE LOBO QUÁDRUPLA</t>
  </si>
  <si>
    <t>3- PAVIMENTAÇÃO</t>
  </si>
  <si>
    <t>FV.12/13 - MURETA DE ARRIMO EM BLOCOS DE CONCRETO, H=1,00 M</t>
  </si>
  <si>
    <t>EDIF</t>
  </si>
  <si>
    <t>FORNECIMENTO E ASSENTAMENTO DE TUBOS DE CONCRETO SIMPLES - DIÂMETRO 50CM</t>
  </si>
  <si>
    <t>NIVELAMENTO DE SEÇÕES TRANSVERSAIS</t>
  </si>
  <si>
    <t>M/SEC</t>
  </si>
  <si>
    <t>NIVELAMENTO DO EIXO DE VIA PÚBLICA INCLUSIVE SOLEIRAS, GUIAS E TAMPÕES</t>
  </si>
  <si>
    <t xml:space="preserve">     Rua Particular  :  Lat. :  23° 33' 13.98" S     -  Long. : 46° 21" 50.77" O</t>
  </si>
  <si>
    <t xml:space="preserve">     Rua Durvalino  : Lat.:    23° 33' 13.58" S        Long. : 46° 21' 52.81" O;</t>
  </si>
  <si>
    <r>
      <rPr>
        <b/>
        <sz val="10"/>
        <rFont val="Arial"/>
        <family val="2"/>
      </rPr>
      <t xml:space="preserve">Obra: </t>
    </r>
    <r>
      <rPr>
        <sz val="10"/>
        <rFont val="Arial"/>
        <family val="2"/>
      </rPr>
      <t>Pavimentação e drenagem - R.Durvalino prox. 103 x R. Particular prox.44</t>
    </r>
  </si>
  <si>
    <t>1.2.5</t>
  </si>
  <si>
    <t>1.2.6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</si>
  <si>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</si>
  <si>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</si>
  <si>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</si>
  <si>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</si>
  <si>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</si>
  <si>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</si>
  <si>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</si>
  <si>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</si>
  <si>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1.3.15</t>
  </si>
  <si>
    <t>1.3.16</t>
  </si>
  <si>
    <t>1.3.17</t>
  </si>
  <si>
    <t>MÊS</t>
  </si>
  <si>
    <t>%</t>
  </si>
  <si>
    <t>x</t>
  </si>
  <si>
    <t>VICENTE NUNES DA EIRA CREASP560580945-O</t>
  </si>
  <si>
    <t>Obra: Pavimentação e drenagem - R.Durvalino prox. 103 x R. Particular prox.44</t>
  </si>
  <si>
    <t xml:space="preserve">CRONOGRAMA FÍSICO FINANCEIRO </t>
  </si>
  <si>
    <t xml:space="preserve">Data-base: </t>
  </si>
  <si>
    <t>INC.27 - CONSTRUÇÃO DE SARJETA OU SARJETÃO DE CONCRETO - FCK= 20,0MPA</t>
  </si>
  <si>
    <t>INC.27 - FORNECIMENTO E ASSENTAMENTO DE GUIAS TIPO PMSP 100, INCLUSIVE ENCOSTAMENTO DE TERRA - FCK=20,0MPA</t>
  </si>
  <si>
    <t>1.3.18</t>
  </si>
  <si>
    <t>1.3.19</t>
  </si>
  <si>
    <t>- Para confecção desta Planilha Orçamentária, foram utilizadas as seguintes tabelas: SINAPI 03/2025, SIURB-INFRA JAN/2025 e  SIURB-EDIF JAN/2025, todas elas Sem Desoneração, sendo</t>
  </si>
  <si>
    <t>SIURB - JAN/25 -SINAPI-MAR/2025</t>
  </si>
  <si>
    <t>PLACA DE OBRA EM CHAPA DE AÇO GALVANIZADO</t>
  </si>
  <si>
    <t>INC.27 - BASE DE CONCRETO FCK=15,00MPA PARA GUIAS, SARJETAS OU SARJETÕES</t>
  </si>
  <si>
    <t>FORNECIMENTO DE GRELHA TIPO "BOCA DE LEÃO" DE FERRO FUND. DÚCTIL CL. MÍN.D400 - 40T - DIM. APR=810X270MM - NBR 10160 - T. NÃO ARTICU. - P/ GAL. ÁGUAS PLUV.</t>
  </si>
  <si>
    <t>UN</t>
  </si>
  <si>
    <t>INC.27 - INSTALAÇÃO DE BOCA DE LEÃO SIMPLES COM GRELHA NÃO-ARTICULADA, EXCETO FORNECIMENTO DA GRELHA</t>
  </si>
  <si>
    <t>CONSTRUÇÃO DE BASE E SUB-BASE PARA PAVIMENTAÇÃO DE RACHÃO, COM ESPESSURA DE 40 CM - EXCLUSIVE CARGA E TRANSPORTE. AF_09/2024</t>
  </si>
  <si>
    <t>RETIRADA DE ISOLADOR TIPO CASTANHA INCLUSIVE GANCHO DE SUSTENTAÇÃO</t>
  </si>
  <si>
    <t>INA.01 - REVESTIMENTO DE CONCRETO ASFÁLTICO (SEM TRANSPORTE)</t>
  </si>
  <si>
    <t>IHD.23 - LASTRO DE CONCRETO FCK=10MPA</t>
  </si>
  <si>
    <t>VB.02 - ALVENARIA EM BLOCOS DE CONCRETO ESTRUTURAL 14 X 19 X 39CM - 8MPA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</si>
</sst>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00\.00\.00"/>
    <numFmt numFmtId="166" formatCode="#,##0.00_ "/>
    <numFmt numFmtId="167" formatCode="mmmm/yy"/>
    <numFmt numFmtId="169" formatCode="00\.000\.000"/>
  </numFmts>
  <fonts count="9" x14ac:knownFonts="1"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5"/>
      <color indexed="56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9" fontId="5" fillId="0" borderId="0" applyFill="0" applyBorder="0" applyAlignment="0" applyProtection="0"/>
    <xf numFmtId="0" fontId="4" fillId="0" borderId="1" applyNumberFormat="0" applyFill="0" applyAlignment="0" applyProtection="0"/>
  </cellStyleXfs>
  <cellXfs count="10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0" fontId="1" fillId="0" borderId="0" xfId="3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6" fontId="0" fillId="0" borderId="3" xfId="0" applyNumberFormat="1" applyBorder="1" applyAlignment="1">
      <alignment horizontal="center" vertical="center"/>
    </xf>
    <xf numFmtId="166" fontId="1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167" fontId="1" fillId="0" borderId="0" xfId="0" applyNumberFormat="1" applyFont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5" fontId="0" fillId="3" borderId="3" xfId="0" applyNumberFormat="1" applyFill="1" applyBorder="1" applyAlignment="1">
      <alignment horizontal="center" vertical="center" wrapText="1"/>
    </xf>
    <xf numFmtId="2" fontId="0" fillId="3" borderId="3" xfId="0" applyNumberFormat="1" applyFill="1" applyBorder="1" applyAlignment="1">
      <alignment horizontal="left" vertical="center" wrapText="1"/>
    </xf>
    <xf numFmtId="165" fontId="0" fillId="3" borderId="3" xfId="0" applyNumberFormat="1" applyFill="1" applyBorder="1" applyAlignment="1">
      <alignment horizontal="center" vertical="center"/>
    </xf>
    <xf numFmtId="4" fontId="0" fillId="3" borderId="3" xfId="0" applyNumberFormat="1" applyFill="1" applyBorder="1" applyAlignment="1">
      <alignment horizontal="center" vertical="center"/>
    </xf>
    <xf numFmtId="166" fontId="0" fillId="3" borderId="3" xfId="0" applyNumberFormat="1" applyFill="1" applyBorder="1" applyAlignment="1">
      <alignment horizontal="center" vertical="center"/>
    </xf>
    <xf numFmtId="4" fontId="0" fillId="3" borderId="4" xfId="0" applyNumberFormat="1" applyFill="1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0" fontId="7" fillId="0" borderId="0" xfId="2" applyAlignment="1">
      <alignment vertical="center"/>
    </xf>
    <xf numFmtId="0" fontId="8" fillId="0" borderId="8" xfId="2" applyFont="1" applyBorder="1" applyAlignment="1">
      <alignment horizontal="centerContinuous" vertical="center"/>
    </xf>
    <xf numFmtId="0" fontId="8" fillId="0" borderId="9" xfId="2" applyFont="1" applyBorder="1" applyAlignment="1">
      <alignment horizontal="centerContinuous" vertical="center"/>
    </xf>
    <xf numFmtId="0" fontId="8" fillId="0" borderId="10" xfId="2" applyFont="1" applyBorder="1" applyAlignment="1">
      <alignment horizontal="centerContinuous" vertical="center"/>
    </xf>
    <xf numFmtId="0" fontId="8" fillId="0" borderId="11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7" fillId="0" borderId="13" xfId="2" applyBorder="1" applyAlignment="1">
      <alignment vertical="center"/>
    </xf>
    <xf numFmtId="0" fontId="7" fillId="0" borderId="14" xfId="2" applyBorder="1" applyAlignment="1">
      <alignment vertical="center"/>
    </xf>
    <xf numFmtId="0" fontId="7" fillId="0" borderId="12" xfId="2" applyBorder="1" applyAlignment="1">
      <alignment vertical="center"/>
    </xf>
    <xf numFmtId="0" fontId="7" fillId="0" borderId="0" xfId="2" applyAlignment="1">
      <alignment horizontal="left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right" vertical="center"/>
    </xf>
    <xf numFmtId="10" fontId="8" fillId="0" borderId="0" xfId="2" applyNumberFormat="1" applyFont="1" applyAlignment="1">
      <alignment vertical="center"/>
    </xf>
    <xf numFmtId="0" fontId="8" fillId="0" borderId="0" xfId="2" applyFont="1" applyAlignment="1">
      <alignment horizontal="left" vertical="center"/>
    </xf>
    <xf numFmtId="0" fontId="7" fillId="0" borderId="17" xfId="2" applyBorder="1" applyAlignment="1">
      <alignment vertical="center"/>
    </xf>
    <xf numFmtId="169" fontId="0" fillId="0" borderId="3" xfId="0" applyNumberFormat="1" applyBorder="1" applyAlignment="1">
      <alignment horizontal="center" vertical="center" wrapText="1"/>
    </xf>
    <xf numFmtId="169" fontId="0" fillId="3" borderId="3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7" fontId="0" fillId="0" borderId="0" xfId="0" quotePrefix="1" applyNumberFormat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7" fillId="0" borderId="2" xfId="2" applyNumberFormat="1" applyBorder="1" applyAlignment="1">
      <alignment horizontal="left" vertical="center"/>
    </xf>
    <xf numFmtId="0" fontId="7" fillId="0" borderId="2" xfId="2" applyBorder="1" applyAlignment="1">
      <alignment horizontal="left" vertical="center"/>
    </xf>
    <xf numFmtId="4" fontId="7" fillId="0" borderId="3" xfId="2" applyNumberFormat="1" applyBorder="1" applyAlignment="1">
      <alignment horizontal="center" vertical="center"/>
    </xf>
    <xf numFmtId="10" fontId="7" fillId="0" borderId="4" xfId="2" applyNumberForma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2" fontId="7" fillId="0" borderId="2" xfId="2" applyNumberFormat="1" applyBorder="1" applyAlignment="1">
      <alignment horizontal="left" vertical="center" wrapText="1"/>
    </xf>
    <xf numFmtId="0" fontId="7" fillId="0" borderId="2" xfId="2" applyBorder="1" applyAlignment="1">
      <alignment horizontal="left" vertical="center" wrapText="1"/>
    </xf>
    <xf numFmtId="0" fontId="0" fillId="0" borderId="0" xfId="0" quotePrefix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0" xfId="2" applyFont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quotePrefix="1" applyAlignment="1">
      <alignment horizontal="left" vertical="center"/>
    </xf>
    <xf numFmtId="0" fontId="7" fillId="0" borderId="16" xfId="2" applyBorder="1" applyAlignment="1">
      <alignment horizontal="left" vertical="center"/>
    </xf>
    <xf numFmtId="4" fontId="7" fillId="0" borderId="18" xfId="2" applyNumberFormat="1" applyBorder="1" applyAlignment="1">
      <alignment horizontal="center" vertical="center"/>
    </xf>
    <xf numFmtId="10" fontId="7" fillId="0" borderId="19" xfId="2" applyNumberForma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Porcentagem" xfId="3" builtinId="5"/>
    <cellStyle name="Título 1 1" xfId="4" xr:uid="{00000000-0005-0000-0000-000004000000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scheme val="none"/>
      </font>
      <fill>
        <patternFill patternType="solid">
          <fgColor indexed="64"/>
          <bgColor rgb="FF0070C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scheme val="none"/>
      </font>
      <fill>
        <patternFill patternType="solid">
          <fgColor indexed="64"/>
          <bgColor rgb="FF0070C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scheme val="none"/>
      </font>
      <fill>
        <patternFill patternType="solid">
          <fgColor indexed="64"/>
          <bgColor rgb="FF0070C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K55"/>
  <sheetViews>
    <sheetView showGridLines="0" tabSelected="1" zoomScaleNormal="100" workbookViewId="0">
      <selection activeCell="H17" sqref="H17"/>
    </sheetView>
  </sheetViews>
  <sheetFormatPr defaultRowHeight="12.75" x14ac:dyDescent="0.2"/>
  <cols>
    <col min="1" max="1" width="9.140625" style="3"/>
    <col min="2" max="2" width="9.140625" style="4"/>
    <col min="3" max="3" width="10.7109375" style="4" customWidth="1"/>
    <col min="4" max="4" width="10.7109375" style="5" customWidth="1"/>
    <col min="5" max="5" width="60.7109375" style="5" customWidth="1"/>
    <col min="6" max="6" width="10.7109375" style="6" customWidth="1"/>
    <col min="7" max="8" width="10.7109375" style="4" customWidth="1"/>
    <col min="9" max="9" width="14.5703125" style="4" customWidth="1"/>
    <col min="10" max="10" width="10.7109375" style="4" customWidth="1"/>
    <col min="11" max="11" width="14.5703125" style="4" customWidth="1"/>
    <col min="12" max="16384" width="9.140625" style="3"/>
  </cols>
  <sheetData>
    <row r="3" spans="1:11" x14ac:dyDescent="0.2">
      <c r="E3" s="68"/>
      <c r="F3" s="68"/>
      <c r="G3" s="68"/>
      <c r="H3" s="68"/>
      <c r="I3" s="68"/>
      <c r="J3" s="14"/>
      <c r="K3" s="14"/>
    </row>
    <row r="4" spans="1:11" x14ac:dyDescent="0.2">
      <c r="E4" s="68"/>
      <c r="F4" s="68"/>
      <c r="G4" s="68"/>
      <c r="H4" s="68"/>
      <c r="I4" s="68"/>
      <c r="J4" s="14"/>
      <c r="K4" s="14"/>
    </row>
    <row r="5" spans="1:11" x14ac:dyDescent="0.2">
      <c r="E5" s="68" t="s">
        <v>7</v>
      </c>
      <c r="F5" s="68"/>
      <c r="G5" s="68"/>
      <c r="H5" s="68"/>
      <c r="I5" s="68"/>
      <c r="J5" s="14"/>
      <c r="K5" s="14"/>
    </row>
    <row r="7" spans="1:11" x14ac:dyDescent="0.2">
      <c r="E7" s="64" t="s">
        <v>62</v>
      </c>
      <c r="F7" s="64"/>
    </row>
    <row r="8" spans="1:11" x14ac:dyDescent="0.2">
      <c r="H8" s="31" t="s">
        <v>82</v>
      </c>
      <c r="I8" s="71" t="s">
        <v>88</v>
      </c>
      <c r="J8" s="71"/>
      <c r="K8" s="71"/>
    </row>
    <row r="9" spans="1:11" customFormat="1" x14ac:dyDescent="0.2">
      <c r="B9" s="4"/>
      <c r="C9" s="4"/>
      <c r="D9" s="5"/>
      <c r="E9" s="5"/>
      <c r="F9" s="6"/>
      <c r="G9" s="4"/>
      <c r="H9" s="31"/>
      <c r="I9" s="21"/>
      <c r="J9" s="35" t="s">
        <v>8</v>
      </c>
      <c r="K9" s="22">
        <v>0.25</v>
      </c>
    </row>
    <row r="10" spans="1:11" s="1" customFormat="1" ht="20.100000000000001" customHeight="1" x14ac:dyDescent="0.2">
      <c r="B10" s="79" t="s">
        <v>9</v>
      </c>
      <c r="C10" s="69" t="s">
        <v>10</v>
      </c>
      <c r="D10" s="77" t="s">
        <v>11</v>
      </c>
      <c r="E10" s="77" t="s">
        <v>12</v>
      </c>
      <c r="F10" s="77" t="s">
        <v>13</v>
      </c>
      <c r="G10" s="69" t="s">
        <v>14</v>
      </c>
      <c r="H10" s="69" t="s">
        <v>15</v>
      </c>
      <c r="I10" s="69"/>
      <c r="J10" s="69" t="s">
        <v>16</v>
      </c>
      <c r="K10" s="70"/>
    </row>
    <row r="11" spans="1:11" s="1" customFormat="1" ht="20.100000000000001" customHeight="1" x14ac:dyDescent="0.2">
      <c r="A11" s="1" t="s">
        <v>0</v>
      </c>
      <c r="B11" s="80"/>
      <c r="C11" s="76"/>
      <c r="D11" s="78"/>
      <c r="E11" s="78"/>
      <c r="F11" s="78"/>
      <c r="G11" s="76"/>
      <c r="H11" s="8" t="s">
        <v>17</v>
      </c>
      <c r="I11" s="9" t="s">
        <v>18</v>
      </c>
      <c r="J11" s="8" t="s">
        <v>17</v>
      </c>
      <c r="K11" s="23" t="s">
        <v>18</v>
      </c>
    </row>
    <row r="12" spans="1:11" s="1" customFormat="1" ht="20.100000000000001" customHeight="1" x14ac:dyDescent="0.2">
      <c r="A12" s="1" t="s">
        <v>0</v>
      </c>
      <c r="B12" s="72"/>
      <c r="C12" s="73"/>
      <c r="D12" s="74"/>
      <c r="E12" s="73"/>
      <c r="F12" s="73"/>
      <c r="G12" s="73"/>
      <c r="H12" s="73"/>
      <c r="I12" s="73"/>
      <c r="J12" s="73"/>
      <c r="K12" s="75"/>
    </row>
    <row r="13" spans="1:11" x14ac:dyDescent="0.2">
      <c r="A13" s="1" t="s">
        <v>0</v>
      </c>
      <c r="B13" s="7" t="s">
        <v>19</v>
      </c>
      <c r="C13" s="8"/>
      <c r="D13" s="9" t="s">
        <v>20</v>
      </c>
      <c r="E13" s="18" t="s">
        <v>1</v>
      </c>
      <c r="F13" s="15"/>
      <c r="G13" s="16"/>
      <c r="H13" s="16"/>
      <c r="I13" s="16"/>
      <c r="J13" s="16"/>
      <c r="K13" s="24"/>
    </row>
    <row r="14" spans="1:11" x14ac:dyDescent="0.2">
      <c r="A14" s="1" t="s">
        <v>0</v>
      </c>
      <c r="B14" s="10" t="s">
        <v>35</v>
      </c>
      <c r="C14" s="11" t="s">
        <v>21</v>
      </c>
      <c r="D14" s="62">
        <v>10016003</v>
      </c>
      <c r="E14" s="17" t="s">
        <v>89</v>
      </c>
      <c r="F14" s="15" t="s">
        <v>2</v>
      </c>
      <c r="G14" s="36">
        <v>6</v>
      </c>
      <c r="H14" s="36"/>
      <c r="I14" s="16">
        <f>(G14*H14)</f>
        <v>0</v>
      </c>
      <c r="J14" s="32">
        <f>H14*1.25</f>
        <v>0</v>
      </c>
      <c r="K14" s="24">
        <f>(G14*J14)</f>
        <v>0</v>
      </c>
    </row>
    <row r="15" spans="1:11" x14ac:dyDescent="0.2">
      <c r="A15" s="1" t="s">
        <v>0</v>
      </c>
      <c r="B15" s="10"/>
      <c r="C15" s="11"/>
      <c r="D15" s="12"/>
      <c r="E15" s="17"/>
      <c r="F15" s="15"/>
      <c r="G15" s="36"/>
      <c r="H15" s="33" t="s">
        <v>23</v>
      </c>
      <c r="I15" s="20">
        <f>SUM(I14:I14)</f>
        <v>0</v>
      </c>
      <c r="J15" s="32"/>
      <c r="K15" s="25">
        <f>SUM(K14:K14)</f>
        <v>0</v>
      </c>
    </row>
    <row r="16" spans="1:11" x14ac:dyDescent="0.2">
      <c r="A16" s="1" t="s">
        <v>0</v>
      </c>
      <c r="B16" s="7" t="s">
        <v>24</v>
      </c>
      <c r="C16" s="11"/>
      <c r="D16" s="12"/>
      <c r="E16" s="18" t="s">
        <v>37</v>
      </c>
      <c r="F16" s="15"/>
      <c r="G16" s="36"/>
      <c r="H16" s="32"/>
      <c r="I16" s="16"/>
      <c r="J16" s="32"/>
      <c r="K16" s="24"/>
    </row>
    <row r="17" spans="1:11" ht="25.5" x14ac:dyDescent="0.2">
      <c r="A17" s="1" t="s">
        <v>0</v>
      </c>
      <c r="B17" s="10" t="s">
        <v>25</v>
      </c>
      <c r="C17" s="11" t="s">
        <v>21</v>
      </c>
      <c r="D17" s="62">
        <v>5013000</v>
      </c>
      <c r="E17" s="17" t="s">
        <v>90</v>
      </c>
      <c r="F17" s="15" t="s">
        <v>3</v>
      </c>
      <c r="G17" s="36">
        <v>19.82</v>
      </c>
      <c r="H17" s="36"/>
      <c r="I17" s="16">
        <f t="shared" ref="I17:I22" si="0">(G17*H17)</f>
        <v>0</v>
      </c>
      <c r="J17" s="32">
        <f t="shared" ref="J17:J22" si="1">H17*1.25</f>
        <v>0</v>
      </c>
      <c r="K17" s="24">
        <f t="shared" ref="K17:K22" si="2">(G17*J17)</f>
        <v>0</v>
      </c>
    </row>
    <row r="18" spans="1:11" ht="38.25" x14ac:dyDescent="0.2">
      <c r="A18" s="1" t="s">
        <v>0</v>
      </c>
      <c r="B18" s="10" t="s">
        <v>26</v>
      </c>
      <c r="C18" s="11" t="s">
        <v>21</v>
      </c>
      <c r="D18" s="62">
        <v>5014001</v>
      </c>
      <c r="E18" s="17" t="s">
        <v>84</v>
      </c>
      <c r="F18" s="15" t="s">
        <v>36</v>
      </c>
      <c r="G18" s="36">
        <v>189</v>
      </c>
      <c r="H18" s="36"/>
      <c r="I18" s="16">
        <f t="shared" si="0"/>
        <v>0</v>
      </c>
      <c r="J18" s="32">
        <f t="shared" si="1"/>
        <v>0</v>
      </c>
      <c r="K18" s="24">
        <f t="shared" si="2"/>
        <v>0</v>
      </c>
    </row>
    <row r="19" spans="1:11" ht="25.5" x14ac:dyDescent="0.2">
      <c r="A19" s="1" t="s">
        <v>0</v>
      </c>
      <c r="B19" s="10" t="s">
        <v>27</v>
      </c>
      <c r="C19" s="11" t="s">
        <v>21</v>
      </c>
      <c r="D19" s="62">
        <v>5019002</v>
      </c>
      <c r="E19" s="17" t="s">
        <v>83</v>
      </c>
      <c r="F19" s="15" t="s">
        <v>3</v>
      </c>
      <c r="G19" s="36">
        <v>12.75</v>
      </c>
      <c r="H19" s="36"/>
      <c r="I19" s="16">
        <f t="shared" si="0"/>
        <v>0</v>
      </c>
      <c r="J19" s="32">
        <f t="shared" si="1"/>
        <v>0</v>
      </c>
      <c r="K19" s="24">
        <f t="shared" si="2"/>
        <v>0</v>
      </c>
    </row>
    <row r="20" spans="1:11" ht="38.25" x14ac:dyDescent="0.2">
      <c r="A20" s="1" t="s">
        <v>0</v>
      </c>
      <c r="B20" s="10" t="s">
        <v>28</v>
      </c>
      <c r="C20" s="11" t="s">
        <v>21</v>
      </c>
      <c r="D20" s="62">
        <v>6065024</v>
      </c>
      <c r="E20" s="17" t="s">
        <v>91</v>
      </c>
      <c r="F20" s="15" t="s">
        <v>92</v>
      </c>
      <c r="G20" s="36">
        <v>4</v>
      </c>
      <c r="H20" s="36"/>
      <c r="I20" s="16">
        <f t="shared" si="0"/>
        <v>0</v>
      </c>
      <c r="J20" s="32">
        <f t="shared" si="1"/>
        <v>0</v>
      </c>
      <c r="K20" s="24">
        <f t="shared" si="2"/>
        <v>0</v>
      </c>
    </row>
    <row r="21" spans="1:11" ht="38.25" x14ac:dyDescent="0.2">
      <c r="A21" s="1" t="s">
        <v>0</v>
      </c>
      <c r="B21" s="10" t="s">
        <v>63</v>
      </c>
      <c r="C21" s="11" t="s">
        <v>21</v>
      </c>
      <c r="D21" s="62">
        <v>6065006</v>
      </c>
      <c r="E21" s="17" t="s">
        <v>93</v>
      </c>
      <c r="F21" s="15" t="s">
        <v>92</v>
      </c>
      <c r="G21" s="36">
        <v>4</v>
      </c>
      <c r="H21" s="36"/>
      <c r="I21" s="16">
        <f t="shared" si="0"/>
        <v>0</v>
      </c>
      <c r="J21" s="32">
        <f t="shared" si="1"/>
        <v>0</v>
      </c>
      <c r="K21" s="24">
        <f t="shared" si="2"/>
        <v>0</v>
      </c>
    </row>
    <row r="22" spans="1:11" x14ac:dyDescent="0.2">
      <c r="A22" s="1" t="s">
        <v>0</v>
      </c>
      <c r="B22" s="10" t="s">
        <v>64</v>
      </c>
      <c r="C22" s="11" t="s">
        <v>21</v>
      </c>
      <c r="D22" s="62">
        <v>6022006</v>
      </c>
      <c r="E22" s="17" t="s">
        <v>52</v>
      </c>
      <c r="F22" s="15" t="s">
        <v>92</v>
      </c>
      <c r="G22" s="36">
        <v>1</v>
      </c>
      <c r="H22" s="36"/>
      <c r="I22" s="16">
        <f t="shared" si="0"/>
        <v>0</v>
      </c>
      <c r="J22" s="32">
        <f t="shared" si="1"/>
        <v>0</v>
      </c>
      <c r="K22" s="24">
        <f t="shared" si="2"/>
        <v>0</v>
      </c>
    </row>
    <row r="23" spans="1:11" x14ac:dyDescent="0.2">
      <c r="A23" s="1" t="s">
        <v>0</v>
      </c>
      <c r="B23" s="10"/>
      <c r="C23" s="11"/>
      <c r="D23" s="62"/>
      <c r="E23" s="17"/>
      <c r="F23" s="15"/>
      <c r="G23" s="36"/>
      <c r="H23" s="33" t="s">
        <v>23</v>
      </c>
      <c r="I23" s="20">
        <f>SUM(I17:I22)</f>
        <v>0</v>
      </c>
      <c r="J23" s="32"/>
      <c r="K23" s="25">
        <f>SUM(K17:K22)</f>
        <v>0</v>
      </c>
    </row>
    <row r="24" spans="1:11" x14ac:dyDescent="0.2">
      <c r="A24" s="1" t="s">
        <v>0</v>
      </c>
      <c r="B24" s="7" t="s">
        <v>43</v>
      </c>
      <c r="C24" s="11"/>
      <c r="D24" s="62"/>
      <c r="E24" s="18" t="s">
        <v>53</v>
      </c>
      <c r="F24" s="15"/>
      <c r="G24" s="36"/>
      <c r="H24" s="32"/>
      <c r="I24" s="16"/>
      <c r="J24" s="32"/>
      <c r="K24" s="24"/>
    </row>
    <row r="25" spans="1:11" x14ac:dyDescent="0.2">
      <c r="A25" s="1" t="s">
        <v>0</v>
      </c>
      <c r="B25" s="10" t="s">
        <v>44</v>
      </c>
      <c r="C25" s="11" t="s">
        <v>21</v>
      </c>
      <c r="D25" s="62">
        <v>1013000</v>
      </c>
      <c r="E25" s="17" t="s">
        <v>57</v>
      </c>
      <c r="F25" s="15" t="s">
        <v>58</v>
      </c>
      <c r="G25" s="36">
        <v>189</v>
      </c>
      <c r="H25" s="36"/>
      <c r="I25" s="16">
        <f t="shared" ref="I25:I43" si="3">(G25*H25)</f>
        <v>0</v>
      </c>
      <c r="J25" s="32">
        <f t="shared" ref="J25:J43" si="4">H25*1.25</f>
        <v>0</v>
      </c>
      <c r="K25" s="24">
        <f t="shared" ref="K25:K43" si="5">(G25*J25)</f>
        <v>0</v>
      </c>
    </row>
    <row r="26" spans="1:11" ht="25.5" x14ac:dyDescent="0.2">
      <c r="A26" s="1" t="s">
        <v>0</v>
      </c>
      <c r="B26" s="10" t="s">
        <v>45</v>
      </c>
      <c r="C26" s="11" t="s">
        <v>21</v>
      </c>
      <c r="D26" s="62">
        <v>1015000</v>
      </c>
      <c r="E26" s="17" t="s">
        <v>59</v>
      </c>
      <c r="F26" s="15" t="s">
        <v>36</v>
      </c>
      <c r="G26" s="36">
        <v>94</v>
      </c>
      <c r="H26" s="36"/>
      <c r="I26" s="16">
        <f t="shared" si="3"/>
        <v>0</v>
      </c>
      <c r="J26" s="32">
        <f t="shared" si="4"/>
        <v>0</v>
      </c>
      <c r="K26" s="24">
        <f t="shared" si="5"/>
        <v>0</v>
      </c>
    </row>
    <row r="27" spans="1:11" ht="25.5" x14ac:dyDescent="0.2">
      <c r="A27" s="1" t="s">
        <v>0</v>
      </c>
      <c r="B27" s="10" t="s">
        <v>46</v>
      </c>
      <c r="C27" s="11" t="s">
        <v>21</v>
      </c>
      <c r="D27" s="62">
        <v>4004000</v>
      </c>
      <c r="E27" s="17" t="s">
        <v>51</v>
      </c>
      <c r="F27" s="15" t="s">
        <v>3</v>
      </c>
      <c r="G27" s="36">
        <v>41.55</v>
      </c>
      <c r="H27" s="36"/>
      <c r="I27" s="16">
        <f t="shared" si="3"/>
        <v>0</v>
      </c>
      <c r="J27" s="32">
        <f t="shared" si="4"/>
        <v>0</v>
      </c>
      <c r="K27" s="24">
        <f t="shared" si="5"/>
        <v>0</v>
      </c>
    </row>
    <row r="28" spans="1:11" ht="25.5" x14ac:dyDescent="0.2">
      <c r="A28" s="1" t="s">
        <v>0</v>
      </c>
      <c r="B28" s="10" t="s">
        <v>47</v>
      </c>
      <c r="C28" s="11" t="s">
        <v>21</v>
      </c>
      <c r="D28" s="62">
        <v>5010000</v>
      </c>
      <c r="E28" s="17" t="s">
        <v>41</v>
      </c>
      <c r="F28" s="15" t="s">
        <v>2</v>
      </c>
      <c r="G28" s="36">
        <v>276.97000000000003</v>
      </c>
      <c r="H28" s="36"/>
      <c r="I28" s="16">
        <f t="shared" si="3"/>
        <v>0</v>
      </c>
      <c r="J28" s="32">
        <f t="shared" si="4"/>
        <v>0</v>
      </c>
      <c r="K28" s="24">
        <f t="shared" si="5"/>
        <v>0</v>
      </c>
    </row>
    <row r="29" spans="1:11" ht="38.25" x14ac:dyDescent="0.2">
      <c r="A29" s="1" t="s">
        <v>0</v>
      </c>
      <c r="B29" s="37" t="s">
        <v>48</v>
      </c>
      <c r="C29" s="38" t="s">
        <v>22</v>
      </c>
      <c r="D29" s="39">
        <v>96399</v>
      </c>
      <c r="E29" s="40" t="s">
        <v>94</v>
      </c>
      <c r="F29" s="41" t="s">
        <v>3</v>
      </c>
      <c r="G29" s="45">
        <v>138.49</v>
      </c>
      <c r="H29" s="43"/>
      <c r="I29" s="42">
        <f t="shared" si="3"/>
        <v>0</v>
      </c>
      <c r="J29" s="43">
        <f t="shared" si="4"/>
        <v>0</v>
      </c>
      <c r="K29" s="44">
        <f t="shared" si="5"/>
        <v>0</v>
      </c>
    </row>
    <row r="30" spans="1:11" x14ac:dyDescent="0.2">
      <c r="A30" s="1" t="s">
        <v>0</v>
      </c>
      <c r="B30" s="10" t="s">
        <v>49</v>
      </c>
      <c r="C30" s="11" t="s">
        <v>21</v>
      </c>
      <c r="D30" s="62">
        <v>5047000</v>
      </c>
      <c r="E30" s="17" t="s">
        <v>39</v>
      </c>
      <c r="F30" s="15" t="s">
        <v>3</v>
      </c>
      <c r="G30" s="36">
        <v>41.55</v>
      </c>
      <c r="H30" s="36"/>
      <c r="I30" s="16">
        <f t="shared" si="3"/>
        <v>0</v>
      </c>
      <c r="J30" s="32">
        <f t="shared" si="4"/>
        <v>0</v>
      </c>
      <c r="K30" s="24">
        <f t="shared" si="5"/>
        <v>0</v>
      </c>
    </row>
    <row r="31" spans="1:11" ht="38.25" x14ac:dyDescent="0.2">
      <c r="A31" s="1" t="s">
        <v>0</v>
      </c>
      <c r="B31" s="37" t="s">
        <v>65</v>
      </c>
      <c r="C31" s="38" t="s">
        <v>22</v>
      </c>
      <c r="D31" s="39">
        <v>95996</v>
      </c>
      <c r="E31" s="40" t="s">
        <v>38</v>
      </c>
      <c r="F31" s="41" t="s">
        <v>3</v>
      </c>
      <c r="G31" s="45">
        <v>13.85</v>
      </c>
      <c r="H31" s="43"/>
      <c r="I31" s="42">
        <f t="shared" si="3"/>
        <v>0</v>
      </c>
      <c r="J31" s="43">
        <f t="shared" si="4"/>
        <v>0</v>
      </c>
      <c r="K31" s="44">
        <f t="shared" si="5"/>
        <v>0</v>
      </c>
    </row>
    <row r="32" spans="1:11" ht="25.5" x14ac:dyDescent="0.2">
      <c r="A32" s="1" t="s">
        <v>0</v>
      </c>
      <c r="B32" s="10" t="s">
        <v>66</v>
      </c>
      <c r="C32" s="11" t="s">
        <v>21</v>
      </c>
      <c r="D32" s="62">
        <v>5079001</v>
      </c>
      <c r="E32" s="17" t="s">
        <v>4</v>
      </c>
      <c r="F32" s="15" t="s">
        <v>3</v>
      </c>
      <c r="G32" s="36">
        <v>13.85</v>
      </c>
      <c r="H32" s="36"/>
      <c r="I32" s="16">
        <f t="shared" si="3"/>
        <v>0</v>
      </c>
      <c r="J32" s="32">
        <f t="shared" si="4"/>
        <v>0</v>
      </c>
      <c r="K32" s="24">
        <f t="shared" si="5"/>
        <v>0</v>
      </c>
    </row>
    <row r="33" spans="1:11" x14ac:dyDescent="0.2">
      <c r="A33" s="1" t="s">
        <v>0</v>
      </c>
      <c r="B33" s="10" t="s">
        <v>67</v>
      </c>
      <c r="C33" s="11" t="s">
        <v>21</v>
      </c>
      <c r="D33" s="62">
        <v>5079007</v>
      </c>
      <c r="E33" s="17" t="s">
        <v>5</v>
      </c>
      <c r="F33" s="15" t="s">
        <v>6</v>
      </c>
      <c r="G33" s="36">
        <v>346.25</v>
      </c>
      <c r="H33" s="36"/>
      <c r="I33" s="16">
        <f t="shared" si="3"/>
        <v>0</v>
      </c>
      <c r="J33" s="32">
        <f t="shared" si="4"/>
        <v>0</v>
      </c>
      <c r="K33" s="24">
        <f t="shared" si="5"/>
        <v>0</v>
      </c>
    </row>
    <row r="34" spans="1:11" ht="25.5" x14ac:dyDescent="0.2">
      <c r="A34" s="1" t="s">
        <v>0</v>
      </c>
      <c r="B34" s="10" t="s">
        <v>68</v>
      </c>
      <c r="C34" s="11" t="s">
        <v>55</v>
      </c>
      <c r="D34" s="62">
        <v>9064002</v>
      </c>
      <c r="E34" s="17" t="s">
        <v>95</v>
      </c>
      <c r="F34" s="15" t="s">
        <v>92</v>
      </c>
      <c r="G34" s="36">
        <v>553.94000000000005</v>
      </c>
      <c r="H34" s="32"/>
      <c r="I34" s="16">
        <f t="shared" si="3"/>
        <v>0</v>
      </c>
      <c r="J34" s="32">
        <f t="shared" si="4"/>
        <v>0</v>
      </c>
      <c r="K34" s="24">
        <f t="shared" si="5"/>
        <v>0</v>
      </c>
    </row>
    <row r="35" spans="1:11" x14ac:dyDescent="0.2">
      <c r="A35" s="1" t="s">
        <v>0</v>
      </c>
      <c r="B35" s="10" t="s">
        <v>69</v>
      </c>
      <c r="C35" s="11" t="s">
        <v>21</v>
      </c>
      <c r="D35" s="62">
        <v>5027000</v>
      </c>
      <c r="E35" s="17" t="s">
        <v>42</v>
      </c>
      <c r="F35" s="15" t="s">
        <v>2</v>
      </c>
      <c r="G35" s="36">
        <v>276.97000000000003</v>
      </c>
      <c r="H35" s="36"/>
      <c r="I35" s="16">
        <f t="shared" si="3"/>
        <v>0</v>
      </c>
      <c r="J35" s="32">
        <f t="shared" si="4"/>
        <v>0</v>
      </c>
      <c r="K35" s="24">
        <f t="shared" si="5"/>
        <v>0</v>
      </c>
    </row>
    <row r="36" spans="1:11" ht="25.5" x14ac:dyDescent="0.2">
      <c r="A36" s="1" t="s">
        <v>0</v>
      </c>
      <c r="B36" s="37" t="s">
        <v>70</v>
      </c>
      <c r="C36" s="38" t="s">
        <v>21</v>
      </c>
      <c r="D36" s="63">
        <v>5028000</v>
      </c>
      <c r="E36" s="40" t="s">
        <v>96</v>
      </c>
      <c r="F36" s="41" t="s">
        <v>3</v>
      </c>
      <c r="G36" s="45">
        <v>13.85</v>
      </c>
      <c r="H36" s="45"/>
      <c r="I36" s="42">
        <f t="shared" si="3"/>
        <v>0</v>
      </c>
      <c r="J36" s="43">
        <f t="shared" si="4"/>
        <v>0</v>
      </c>
      <c r="K36" s="44">
        <f t="shared" si="5"/>
        <v>0</v>
      </c>
    </row>
    <row r="37" spans="1:11" ht="25.5" x14ac:dyDescent="0.2">
      <c r="A37" s="1" t="s">
        <v>0</v>
      </c>
      <c r="B37" s="10" t="s">
        <v>71</v>
      </c>
      <c r="C37" s="11" t="s">
        <v>21</v>
      </c>
      <c r="D37" s="62">
        <v>5077001</v>
      </c>
      <c r="E37" s="17" t="s">
        <v>33</v>
      </c>
      <c r="F37" s="15" t="s">
        <v>3</v>
      </c>
      <c r="G37" s="36">
        <v>13.85</v>
      </c>
      <c r="H37" s="36"/>
      <c r="I37" s="16">
        <f t="shared" si="3"/>
        <v>0</v>
      </c>
      <c r="J37" s="32">
        <f t="shared" si="4"/>
        <v>0</v>
      </c>
      <c r="K37" s="24">
        <f t="shared" si="5"/>
        <v>0</v>
      </c>
    </row>
    <row r="38" spans="1:11" x14ac:dyDescent="0.2">
      <c r="A38" s="1" t="s">
        <v>0</v>
      </c>
      <c r="B38" s="10" t="s">
        <v>72</v>
      </c>
      <c r="C38" s="11" t="s">
        <v>21</v>
      </c>
      <c r="D38" s="62">
        <v>5077007</v>
      </c>
      <c r="E38" s="17" t="s">
        <v>34</v>
      </c>
      <c r="F38" s="15" t="s">
        <v>6</v>
      </c>
      <c r="G38" s="36">
        <v>138.5</v>
      </c>
      <c r="H38" s="36"/>
      <c r="I38" s="16">
        <f t="shared" si="3"/>
        <v>0</v>
      </c>
      <c r="J38" s="32">
        <f t="shared" si="4"/>
        <v>0</v>
      </c>
      <c r="K38" s="24">
        <f t="shared" si="5"/>
        <v>0</v>
      </c>
    </row>
    <row r="39" spans="1:11" ht="25.5" x14ac:dyDescent="0.2">
      <c r="A39" s="1" t="s">
        <v>0</v>
      </c>
      <c r="B39" s="10" t="s">
        <v>73</v>
      </c>
      <c r="C39" s="11" t="s">
        <v>21</v>
      </c>
      <c r="D39" s="62">
        <v>6021000</v>
      </c>
      <c r="E39" s="17" t="s">
        <v>40</v>
      </c>
      <c r="F39" s="15" t="s">
        <v>92</v>
      </c>
      <c r="G39" s="36">
        <v>2</v>
      </c>
      <c r="H39" s="36"/>
      <c r="I39" s="16">
        <f t="shared" si="3"/>
        <v>0</v>
      </c>
      <c r="J39" s="32">
        <f t="shared" si="4"/>
        <v>0</v>
      </c>
      <c r="K39" s="24">
        <f t="shared" si="5"/>
        <v>0</v>
      </c>
    </row>
    <row r="40" spans="1:11" ht="25.5" x14ac:dyDescent="0.2">
      <c r="A40" s="1" t="s">
        <v>0</v>
      </c>
      <c r="B40" s="10" t="s">
        <v>74</v>
      </c>
      <c r="C40" s="11" t="s">
        <v>55</v>
      </c>
      <c r="D40" s="62">
        <v>17001080</v>
      </c>
      <c r="E40" s="17" t="s">
        <v>54</v>
      </c>
      <c r="F40" s="15" t="s">
        <v>36</v>
      </c>
      <c r="G40" s="36">
        <v>9.6</v>
      </c>
      <c r="H40" s="32"/>
      <c r="I40" s="16">
        <f t="shared" si="3"/>
        <v>0</v>
      </c>
      <c r="J40" s="32">
        <f t="shared" si="4"/>
        <v>0</v>
      </c>
      <c r="K40" s="24">
        <f t="shared" si="5"/>
        <v>0</v>
      </c>
    </row>
    <row r="41" spans="1:11" ht="25.5" x14ac:dyDescent="0.2">
      <c r="A41" s="1" t="s">
        <v>0</v>
      </c>
      <c r="B41" s="10" t="s">
        <v>75</v>
      </c>
      <c r="C41" s="11" t="s">
        <v>21</v>
      </c>
      <c r="D41" s="62">
        <v>6009000</v>
      </c>
      <c r="E41" s="17" t="s">
        <v>56</v>
      </c>
      <c r="F41" s="15" t="s">
        <v>36</v>
      </c>
      <c r="G41" s="36">
        <v>2</v>
      </c>
      <c r="H41" s="36"/>
      <c r="I41" s="16">
        <f t="shared" si="3"/>
        <v>0</v>
      </c>
      <c r="J41" s="32">
        <f t="shared" si="4"/>
        <v>0</v>
      </c>
      <c r="K41" s="24">
        <f t="shared" si="5"/>
        <v>0</v>
      </c>
    </row>
    <row r="42" spans="1:11" x14ac:dyDescent="0.2">
      <c r="A42" s="1" t="s">
        <v>0</v>
      </c>
      <c r="B42" s="10" t="s">
        <v>85</v>
      </c>
      <c r="C42" s="11" t="s">
        <v>21</v>
      </c>
      <c r="D42" s="62">
        <v>6006000</v>
      </c>
      <c r="E42" s="17" t="s">
        <v>97</v>
      </c>
      <c r="F42" s="15" t="s">
        <v>3</v>
      </c>
      <c r="G42" s="36">
        <v>1.0900000000000001</v>
      </c>
      <c r="H42" s="36"/>
      <c r="I42" s="16">
        <f t="shared" si="3"/>
        <v>0</v>
      </c>
      <c r="J42" s="32">
        <f t="shared" si="4"/>
        <v>0</v>
      </c>
      <c r="K42" s="24">
        <f t="shared" si="5"/>
        <v>0</v>
      </c>
    </row>
    <row r="43" spans="1:11" ht="25.5" x14ac:dyDescent="0.2">
      <c r="A43" s="1" t="s">
        <v>0</v>
      </c>
      <c r="B43" s="10" t="s">
        <v>86</v>
      </c>
      <c r="C43" s="11" t="s">
        <v>55</v>
      </c>
      <c r="D43" s="62">
        <v>4001031</v>
      </c>
      <c r="E43" s="17" t="s">
        <v>98</v>
      </c>
      <c r="F43" s="15" t="s">
        <v>2</v>
      </c>
      <c r="G43" s="36">
        <v>42</v>
      </c>
      <c r="H43" s="32"/>
      <c r="I43" s="16">
        <f t="shared" si="3"/>
        <v>0</v>
      </c>
      <c r="J43" s="32">
        <f t="shared" si="4"/>
        <v>0</v>
      </c>
      <c r="K43" s="24">
        <f t="shared" si="5"/>
        <v>0</v>
      </c>
    </row>
    <row r="44" spans="1:11" x14ac:dyDescent="0.2">
      <c r="A44" s="1" t="s">
        <v>0</v>
      </c>
      <c r="B44" s="10"/>
      <c r="C44" s="11"/>
      <c r="D44" s="12"/>
      <c r="E44" s="17"/>
      <c r="F44" s="15"/>
      <c r="G44" s="16"/>
      <c r="H44" s="33" t="s">
        <v>23</v>
      </c>
      <c r="I44" s="20">
        <f>SUM(I25:I43)</f>
        <v>0</v>
      </c>
      <c r="J44" s="33"/>
      <c r="K44" s="25">
        <f>SUM(K25:K43)</f>
        <v>0</v>
      </c>
    </row>
    <row r="45" spans="1:11" s="2" customFormat="1" x14ac:dyDescent="0.2">
      <c r="B45" s="7"/>
      <c r="C45" s="8"/>
      <c r="D45" s="13"/>
      <c r="E45" s="18"/>
      <c r="F45" s="19"/>
      <c r="G45" s="20"/>
      <c r="H45" s="34" t="s">
        <v>29</v>
      </c>
      <c r="I45" s="20">
        <f>SUM(I13:I44)/2</f>
        <v>0</v>
      </c>
      <c r="J45" s="34"/>
      <c r="K45" s="25">
        <f>SUM(K13:K44)/2</f>
        <v>0</v>
      </c>
    </row>
    <row r="46" spans="1:11" s="2" customFormat="1" x14ac:dyDescent="0.2">
      <c r="B46" s="1"/>
      <c r="C46" s="1"/>
      <c r="D46" s="26"/>
      <c r="E46" s="26"/>
      <c r="F46" s="14"/>
      <c r="G46" s="1"/>
      <c r="H46" s="31" t="s">
        <v>30</v>
      </c>
      <c r="I46" s="27">
        <f>I45</f>
        <v>0</v>
      </c>
      <c r="J46" s="27"/>
      <c r="K46" s="27">
        <f>K45</f>
        <v>0</v>
      </c>
    </row>
    <row r="47" spans="1:11" x14ac:dyDescent="0.2">
      <c r="K47" s="28"/>
    </row>
    <row r="48" spans="1:11" x14ac:dyDescent="0.2">
      <c r="B48" s="65" t="s">
        <v>31</v>
      </c>
      <c r="C48" s="65"/>
    </row>
    <row r="49" spans="2:11" ht="14.25" customHeight="1" x14ac:dyDescent="0.2">
      <c r="B49" s="66" t="s">
        <v>87</v>
      </c>
      <c r="C49" s="66"/>
      <c r="D49" s="66"/>
      <c r="E49" s="66"/>
      <c r="F49" s="66"/>
      <c r="G49" s="66"/>
      <c r="H49" s="66"/>
      <c r="I49" s="66"/>
      <c r="J49" s="66"/>
      <c r="K49" s="66"/>
    </row>
    <row r="50" spans="2:11" ht="14.25" customHeight="1" x14ac:dyDescent="0.2">
      <c r="B50" s="67" t="s">
        <v>50</v>
      </c>
      <c r="C50" s="67"/>
      <c r="D50" s="67"/>
      <c r="E50" s="67"/>
    </row>
    <row r="51" spans="2:11" ht="15" x14ac:dyDescent="0.2">
      <c r="B51" s="29"/>
      <c r="I51" s="28"/>
      <c r="K51" s="28"/>
    </row>
    <row r="52" spans="2:11" ht="14.25" x14ac:dyDescent="0.2">
      <c r="B52" s="66" t="s">
        <v>32</v>
      </c>
      <c r="C52" s="66"/>
      <c r="D52" s="66"/>
      <c r="E52" s="66"/>
    </row>
    <row r="53" spans="2:11" ht="14.25" x14ac:dyDescent="0.2">
      <c r="B53" s="66" t="s">
        <v>60</v>
      </c>
      <c r="C53" s="66"/>
      <c r="D53" s="66"/>
      <c r="E53" s="66"/>
    </row>
    <row r="54" spans="2:11" ht="14.25" x14ac:dyDescent="0.2">
      <c r="B54" s="66" t="s">
        <v>61</v>
      </c>
      <c r="C54" s="66"/>
      <c r="D54" s="66"/>
      <c r="E54" s="66"/>
    </row>
    <row r="55" spans="2:11" ht="14.25" x14ac:dyDescent="0.2">
      <c r="B55" s="30"/>
    </row>
  </sheetData>
  <autoFilter ref="A11:K46" xr:uid="{00000000-0001-0000-0100-000000000000}"/>
  <mergeCells count="20">
    <mergeCell ref="B54:E54"/>
    <mergeCell ref="B52:E52"/>
    <mergeCell ref="B12:K12"/>
    <mergeCell ref="G10:G11"/>
    <mergeCell ref="C10:C11"/>
    <mergeCell ref="D10:D11"/>
    <mergeCell ref="E10:E11"/>
    <mergeCell ref="F10:F11"/>
    <mergeCell ref="B53:E53"/>
    <mergeCell ref="B10:B11"/>
    <mergeCell ref="E7:F7"/>
    <mergeCell ref="B48:C48"/>
    <mergeCell ref="B49:K49"/>
    <mergeCell ref="B50:E50"/>
    <mergeCell ref="E3:I3"/>
    <mergeCell ref="E4:I4"/>
    <mergeCell ref="E5:I5"/>
    <mergeCell ref="H10:I10"/>
    <mergeCell ref="J10:K10"/>
    <mergeCell ref="I8:K8"/>
  </mergeCells>
  <phoneticPr fontId="6" type="noConversion"/>
  <printOptions horizontalCentered="1"/>
  <pageMargins left="0.12" right="0.12" top="0.43" bottom="0.24" header="0.31" footer="0.31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zoomScaleNormal="100" workbookViewId="0">
      <selection activeCell="B1" sqref="B1:M4"/>
    </sheetView>
  </sheetViews>
  <sheetFormatPr defaultRowHeight="12.75" x14ac:dyDescent="0.2"/>
  <cols>
    <col min="1" max="1" width="28.140625" customWidth="1"/>
    <col min="2" max="11" width="8.7109375" customWidth="1"/>
    <col min="12" max="12" width="10" customWidth="1"/>
    <col min="13" max="13" width="8.7109375" customWidth="1"/>
  </cols>
  <sheetData>
    <row r="1" spans="1:13" x14ac:dyDescent="0.2"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2.75" customHeight="1" x14ac:dyDescent="0.2">
      <c r="A2" s="93" t="s">
        <v>20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12.75" customHeight="1" x14ac:dyDescent="0.2">
      <c r="A3" s="93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2.75" customHeight="1" x14ac:dyDescent="0.2">
      <c r="A4" s="93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ht="15" customHeight="1" x14ac:dyDescent="0.2">
      <c r="A5" s="93"/>
      <c r="B5" s="96" t="s">
        <v>81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5" customHeight="1" x14ac:dyDescent="0.2">
      <c r="A6" s="94"/>
      <c r="B6" s="97" t="s">
        <v>80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</row>
    <row r="7" spans="1:13" ht="15" x14ac:dyDescent="0.2">
      <c r="A7" s="85" t="s">
        <v>12</v>
      </c>
      <c r="B7" s="47" t="s">
        <v>76</v>
      </c>
      <c r="C7" s="48"/>
      <c r="D7" s="48"/>
      <c r="E7" s="49"/>
      <c r="F7" s="47"/>
      <c r="G7" s="48"/>
      <c r="H7" s="48"/>
      <c r="I7" s="49"/>
      <c r="J7" s="47"/>
      <c r="K7" s="48"/>
      <c r="L7" s="50"/>
      <c r="M7" s="87" t="s">
        <v>77</v>
      </c>
    </row>
    <row r="8" spans="1:13" ht="15" x14ac:dyDescent="0.2">
      <c r="A8" s="86"/>
      <c r="B8" s="51">
        <v>1</v>
      </c>
      <c r="C8" s="51">
        <v>2</v>
      </c>
      <c r="D8" s="51">
        <v>3</v>
      </c>
      <c r="E8" s="51">
        <v>4</v>
      </c>
      <c r="F8" s="51">
        <v>5</v>
      </c>
      <c r="G8" s="51">
        <v>6</v>
      </c>
      <c r="H8" s="51">
        <v>7</v>
      </c>
      <c r="I8" s="51">
        <v>8</v>
      </c>
      <c r="J8" s="51">
        <v>9</v>
      </c>
      <c r="K8" s="51">
        <v>10</v>
      </c>
      <c r="L8" s="52"/>
      <c r="M8" s="88"/>
    </row>
    <row r="9" spans="1:13" ht="15" x14ac:dyDescent="0.2">
      <c r="A9" s="89" t="str">
        <f>Planilha!E13</f>
        <v>1 - SERVIÇOS PRELIMINARES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83">
        <f>Planilha!K15</f>
        <v>0</v>
      </c>
      <c r="M9" s="84" t="e">
        <f>L9/L18</f>
        <v>#DIV/0!</v>
      </c>
    </row>
    <row r="10" spans="1:13" ht="5.0999999999999996" customHeight="1" x14ac:dyDescent="0.2">
      <c r="A10" s="90"/>
      <c r="B10" s="54" t="s">
        <v>78</v>
      </c>
      <c r="C10" s="54"/>
      <c r="D10" s="54"/>
      <c r="E10" s="54"/>
      <c r="F10" s="54"/>
      <c r="G10" s="54"/>
      <c r="H10" s="54"/>
      <c r="I10" s="54"/>
      <c r="J10" s="54"/>
      <c r="K10" s="54"/>
      <c r="L10" s="83"/>
      <c r="M10" s="84"/>
    </row>
    <row r="11" spans="1:13" ht="15" x14ac:dyDescent="0.2">
      <c r="A11" s="90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83"/>
      <c r="M11" s="84"/>
    </row>
    <row r="12" spans="1:13" ht="15" x14ac:dyDescent="0.2">
      <c r="A12" s="81" t="str">
        <f>Planilha!E16</f>
        <v>2 - GUIAS E SARJETAS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83">
        <f>Planilha!K23</f>
        <v>0</v>
      </c>
      <c r="M12" s="84" t="e">
        <f>L12/L18</f>
        <v>#DIV/0!</v>
      </c>
    </row>
    <row r="13" spans="1:13" ht="5.0999999999999996" customHeight="1" x14ac:dyDescent="0.2">
      <c r="A13" s="82"/>
      <c r="B13" s="54" t="s">
        <v>78</v>
      </c>
      <c r="C13" s="54"/>
      <c r="D13" s="54"/>
      <c r="E13" s="54"/>
      <c r="F13" s="54"/>
      <c r="G13" s="54"/>
      <c r="H13" s="54"/>
      <c r="I13" s="54"/>
      <c r="J13" s="54"/>
      <c r="K13" s="54"/>
      <c r="L13" s="83"/>
      <c r="M13" s="84"/>
    </row>
    <row r="14" spans="1:13" ht="15" x14ac:dyDescent="0.2">
      <c r="A14" s="82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83"/>
      <c r="M14" s="84"/>
    </row>
    <row r="15" spans="1:13" ht="15" x14ac:dyDescent="0.2">
      <c r="A15" s="81" t="str">
        <f>Planilha!E24</f>
        <v>3- PAVIMENTAÇÃO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83">
        <f>Planilha!K44</f>
        <v>0</v>
      </c>
      <c r="M15" s="84" t="e">
        <f>L15/L18</f>
        <v>#DIV/0!</v>
      </c>
    </row>
    <row r="16" spans="1:13" ht="5.0999999999999996" customHeight="1" x14ac:dyDescent="0.2">
      <c r="A16" s="82"/>
      <c r="B16" s="54" t="s">
        <v>78</v>
      </c>
      <c r="C16" s="54" t="s">
        <v>78</v>
      </c>
      <c r="D16" s="54"/>
      <c r="E16" s="54"/>
      <c r="F16" s="54"/>
      <c r="G16" s="54"/>
      <c r="H16" s="54"/>
      <c r="I16" s="54"/>
      <c r="J16" s="54"/>
      <c r="K16" s="54"/>
      <c r="L16" s="83"/>
      <c r="M16" s="84"/>
    </row>
    <row r="17" spans="1:13" ht="15" x14ac:dyDescent="0.2">
      <c r="A17" s="82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83"/>
      <c r="M17" s="84"/>
    </row>
    <row r="18" spans="1:13" ht="15" x14ac:dyDescent="0.2">
      <c r="A18" s="8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83">
        <f>SUM(L9+L12+L15)</f>
        <v>0</v>
      </c>
      <c r="M18" s="84"/>
    </row>
    <row r="19" spans="1:13" ht="15" x14ac:dyDescent="0.2">
      <c r="A19" s="82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83"/>
      <c r="M19" s="84"/>
    </row>
    <row r="20" spans="1:13" ht="15" x14ac:dyDescent="0.2">
      <c r="A20" s="99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100"/>
      <c r="M20" s="101"/>
    </row>
    <row r="21" spans="1:13" ht="15" x14ac:dyDescent="0.2">
      <c r="A21" s="56" t="s">
        <v>79</v>
      </c>
      <c r="B21" s="57"/>
      <c r="C21" s="57"/>
      <c r="D21" s="57"/>
      <c r="E21" s="57"/>
      <c r="F21" s="57"/>
      <c r="G21" s="57"/>
      <c r="H21" s="57"/>
      <c r="I21" s="58"/>
      <c r="J21" s="57"/>
      <c r="K21" s="57"/>
      <c r="L21" s="57"/>
      <c r="M21" s="59" t="e">
        <f>SUM(M9:M20)</f>
        <v>#DIV/0!</v>
      </c>
    </row>
    <row r="22" spans="1:13" ht="15" x14ac:dyDescent="0.2">
      <c r="A22" s="60" t="str">
        <f>Planilha!B48</f>
        <v>OBSERVAÇÕES: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 ht="25.5" customHeight="1" x14ac:dyDescent="0.2">
      <c r="A23" s="91" t="str">
        <f>Planilha!B49</f>
        <v>- Para confecção desta Planilha Orçamentária, foram utilizadas as seguintes tabelas: SINAPI 03/2025, SIURB-INFRA JAN/2025 e  SIURB-EDIF JAN/2025, todas elas Sem Desoneração, sendo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</row>
    <row r="24" spans="1:13" x14ac:dyDescent="0.2">
      <c r="A24" s="98" t="str">
        <f>Planilha!B50</f>
        <v>elas as mais adequadas para esta Administração Pública;</v>
      </c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</row>
    <row r="26" spans="1:13" x14ac:dyDescent="0.2">
      <c r="A26" s="92" t="str">
        <f>Planilha!B52</f>
        <v>- Coordenadas geográficas: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13" x14ac:dyDescent="0.2">
      <c r="A27" s="92" t="str">
        <f>Planilha!B53</f>
        <v xml:space="preserve">     Rua Particular  :  Lat. :  23° 33' 13.98" S     -  Long. : 46° 21" 50.77" O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</row>
    <row r="28" spans="1:13" x14ac:dyDescent="0.2">
      <c r="A28" s="92" t="str">
        <f>Planilha!B54</f>
        <v xml:space="preserve">     Rua Durvalino  : Lat.:    23° 33' 13.58" S        Long. : 46° 21' 52.81" O;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</row>
  </sheetData>
  <mergeCells count="24">
    <mergeCell ref="A23:M23"/>
    <mergeCell ref="A26:M26"/>
    <mergeCell ref="A27:M27"/>
    <mergeCell ref="A28:M28"/>
    <mergeCell ref="A2:A6"/>
    <mergeCell ref="B1:M2"/>
    <mergeCell ref="B3:M4"/>
    <mergeCell ref="B5:M5"/>
    <mergeCell ref="B6:M6"/>
    <mergeCell ref="A24:M24"/>
    <mergeCell ref="A12:A14"/>
    <mergeCell ref="L12:L14"/>
    <mergeCell ref="M12:M14"/>
    <mergeCell ref="A18:A20"/>
    <mergeCell ref="L18:L20"/>
    <mergeCell ref="M18:M20"/>
    <mergeCell ref="A15:A17"/>
    <mergeCell ref="L15:L17"/>
    <mergeCell ref="M15:M17"/>
    <mergeCell ref="A7:A8"/>
    <mergeCell ref="M7:M8"/>
    <mergeCell ref="A9:A11"/>
    <mergeCell ref="L9:L11"/>
    <mergeCell ref="M9:M11"/>
  </mergeCells>
  <conditionalFormatting sqref="B10:K10 B13:K13">
    <cfRule type="cellIs" dxfId="2" priority="7" stopIfTrue="1" operator="equal">
      <formula>"x"</formula>
    </cfRule>
  </conditionalFormatting>
  <conditionalFormatting sqref="B16:K16">
    <cfRule type="cellIs" dxfId="1" priority="2" stopIfTrue="1" operator="equal">
      <formula>"x"</formula>
    </cfRule>
  </conditionalFormatting>
  <conditionalFormatting sqref="B19:K19">
    <cfRule type="cellIs" dxfId="0" priority="1" stopIfTrue="1" operator="equal">
      <formula>"x"</formula>
    </cfRule>
  </conditionalFormatting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Planilha</vt:lpstr>
      <vt:lpstr>CRONOGRAMA </vt:lpstr>
      <vt:lpstr>'CRONOGRAMA '!Area_de_impressao</vt:lpstr>
      <vt:lpstr>Planilha!Area_de_impressao</vt:lpstr>
      <vt:lpstr>Planilha!Print_Area</vt:lpstr>
      <vt:lpstr>Planilha!Titulos_de_impressao</vt:lpstr>
    </vt:vector>
  </TitlesOfParts>
  <Manager/>
  <Company>Monte Azul / Trajeto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user</cp:lastModifiedBy>
  <cp:revision>1</cp:revision>
  <cp:lastPrinted>2025-05-16T17:52:04Z</cp:lastPrinted>
  <dcterms:created xsi:type="dcterms:W3CDTF">2009-08-20T16:39:23Z</dcterms:created>
  <dcterms:modified xsi:type="dcterms:W3CDTF">2025-08-26T14:04:35Z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