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3.xml" ContentType="application/vnd.ms-excel.person+xml"/>
  <Override PartName="/xl/persons/person4.xml" ContentType="application/vnd.ms-excel.person+xml"/>
  <Override PartName="/xl/persons/person6.xml" ContentType="application/vnd.ms-excel.person+xml"/>
  <Override PartName="/xl/persons/person0.xml" ContentType="application/vnd.ms-excel.person+xml"/>
  <Override PartName="/xl/persons/person.xml" ContentType="application/vnd.ms-excel.person+xml"/>
  <Override PartName="/xl/persons/person5.xml" ContentType="application/vnd.ms-excel.person+xml"/>
  <Override PartName="/xl/persons/person1.xml" ContentType="application/vnd.ms-excel.person+xml"/>
  <Override PartName="/xl/persons/person2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COMPRASSERVIDOR\RedeCompras\GIOVANNA E ANDREIA\CE XX-24 PAVIMENTAÇÃO DE RUAS PROC 381_24\"/>
    </mc:Choice>
  </mc:AlternateContent>
  <xr:revisionPtr revIDLastSave="0" documentId="8_{3EEC230B-B0D1-4D68-902A-5DA2F4A54F4F}" xr6:coauthVersionLast="47" xr6:coauthVersionMax="47" xr10:uidLastSave="{00000000-0000-0000-0000-000000000000}"/>
  <bookViews>
    <workbookView xWindow="-120" yWindow="-120" windowWidth="29040" windowHeight="15840" tabRatio="446" activeTab="2" xr2:uid="{00000000-000D-0000-FFFF-FFFF00000000}"/>
  </bookViews>
  <sheets>
    <sheet name="ORÇ" sheetId="1" r:id="rId1"/>
    <sheet name="Planilha (2)" sheetId="7" r:id="rId2"/>
    <sheet name="Planilha" sheetId="2" r:id="rId3"/>
    <sheet name="Planilha2" sheetId="6" r:id="rId4"/>
    <sheet name="Planilha1" sheetId="3" r:id="rId5"/>
    <sheet name="Cronograma estado" sheetId="4" r:id="rId6"/>
    <sheet name="Cronograma estado (2)" sheetId="5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2" hidden="1">Planilha!$B$13:$L$214</definedName>
    <definedName name="_xlnm._FilterDatabase" localSheetId="1" hidden="1">'Planilha (2)'!$B$13:$E$106</definedName>
    <definedName name="_xlnm.Print_Area" localSheetId="5">'Cronograma estado'!$B$2:$L$37</definedName>
    <definedName name="_xlnm.Print_Area" localSheetId="6">'Cronograma estado (2)'!$B$1:$P$34</definedName>
    <definedName name="_xlnm.Print_Area" localSheetId="2">Planilha!$B$1:$L$234</definedName>
    <definedName name="_xlnm.Print_Area" localSheetId="1">'Planilha (2)'!$B$2:$E$117</definedName>
    <definedName name="_xlnm.Print_Area" localSheetId="3">Planilha2!$A$1:$J$25</definedName>
    <definedName name="AreaTeste" localSheetId="5">#REF!</definedName>
    <definedName name="AreaTeste" localSheetId="6">#REF!</definedName>
    <definedName name="AreaTeste">#REF!</definedName>
    <definedName name="AreaTeste2" localSheetId="5">#REF!</definedName>
    <definedName name="AreaTeste2" localSheetId="6">#REF!</definedName>
    <definedName name="AreaTeste2">#REF!</definedName>
    <definedName name="CélulaInicioPlanilha" localSheetId="5">#REF!</definedName>
    <definedName name="CélulaInicioPlanilha" localSheetId="6">#REF!</definedName>
    <definedName name="CélulaInicioPlanilha">#REF!</definedName>
    <definedName name="CélulaResumo" localSheetId="5">#REF!</definedName>
    <definedName name="CélulaResumo" localSheetId="6">#REF!</definedName>
    <definedName name="CélulaResumo">#REF!</definedName>
    <definedName name="Excel_BuiltIn_Database" localSheetId="5">#REF!</definedName>
    <definedName name="Excel_BuiltIn_Database" localSheetId="6">#REF!</definedName>
    <definedName name="Excel_BuiltIn_Database">#REF!</definedName>
    <definedName name="Excel_BuiltIn_Database_2" localSheetId="5">#REF!</definedName>
    <definedName name="Excel_BuiltIn_Database_2" localSheetId="6">#REF!</definedName>
    <definedName name="Excel_BuiltIn_Database_2">#REF!</definedName>
    <definedName name="Print_Area" localSheetId="0">ORÇ!$B$2:$I$67</definedName>
    <definedName name="Print_Area" localSheetId="2">Planilha!$B$13:$L$229</definedName>
    <definedName name="Print_Area" localSheetId="1">'Planilha (2)'!$B$13:$E$112</definedName>
    <definedName name="_xlnm.Print_Titles" localSheetId="0">ORÇ!$2:$10</definedName>
    <definedName name="_xlnm.Print_Titles" localSheetId="2">Planilha!$13:$13</definedName>
    <definedName name="_xlnm.Print_Titles" localSheetId="1">'Planilha (2)'!$13:$13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3" l="1"/>
  <c r="G32" i="3"/>
  <c r="F32" i="3" s="1"/>
  <c r="G33" i="3"/>
  <c r="E33" i="3"/>
  <c r="D33" i="3"/>
  <c r="C33" i="3"/>
  <c r="H32" i="3"/>
  <c r="I32" i="3" s="1"/>
  <c r="G26" i="3"/>
  <c r="F26" i="3"/>
  <c r="E26" i="3"/>
  <c r="G29" i="3"/>
  <c r="D23" i="3"/>
  <c r="E23" i="3" s="1"/>
  <c r="E20" i="3"/>
  <c r="D20" i="3"/>
  <c r="C17" i="3"/>
  <c r="D17" i="3" s="1"/>
  <c r="D14" i="3"/>
  <c r="C14" i="3"/>
  <c r="I194" i="2"/>
  <c r="I164" i="2"/>
  <c r="J222" i="2"/>
  <c r="J221" i="2"/>
  <c r="J220" i="2"/>
  <c r="J219" i="2"/>
  <c r="J218" i="2"/>
  <c r="E219" i="2"/>
  <c r="C221" i="2"/>
  <c r="C222" i="2" s="1"/>
  <c r="C220" i="2"/>
  <c r="C219" i="2"/>
  <c r="C218" i="2"/>
  <c r="G18" i="7"/>
  <c r="F18" i="7"/>
  <c r="D222" i="2"/>
  <c r="F33" i="3" l="1"/>
  <c r="J32" i="3"/>
  <c r="J33" i="3" s="1"/>
  <c r="I33" i="3"/>
  <c r="H33" i="3"/>
  <c r="J19" i="6"/>
  <c r="I23" i="6" l="1"/>
  <c r="I24" i="6"/>
  <c r="I22" i="6"/>
  <c r="I21" i="6"/>
  <c r="I20" i="6"/>
  <c r="E209" i="2"/>
  <c r="I209" i="2" s="1"/>
  <c r="E208" i="2"/>
  <c r="I208" i="2" s="1"/>
  <c r="E207" i="2"/>
  <c r="E206" i="2"/>
  <c r="I206" i="2" s="1"/>
  <c r="E205" i="2"/>
  <c r="I205" i="2" s="1"/>
  <c r="E204" i="2"/>
  <c r="I204" i="2" s="1"/>
  <c r="E203" i="2"/>
  <c r="I203" i="2" s="1"/>
  <c r="E202" i="2"/>
  <c r="E201" i="2"/>
  <c r="I201" i="2" s="1"/>
  <c r="E200" i="2"/>
  <c r="I200" i="2" s="1"/>
  <c r="E191" i="2"/>
  <c r="I191" i="2" s="1"/>
  <c r="E190" i="2"/>
  <c r="I190" i="2" s="1"/>
  <c r="E189" i="2"/>
  <c r="I189" i="2" s="1"/>
  <c r="E197" i="2"/>
  <c r="E196" i="2"/>
  <c r="I196" i="2" s="1"/>
  <c r="E195" i="2"/>
  <c r="E158" i="2"/>
  <c r="I158" i="2" s="1"/>
  <c r="E153" i="2"/>
  <c r="I153" i="2" s="1"/>
  <c r="E150" i="2"/>
  <c r="I150" i="2" s="1"/>
  <c r="E149" i="2"/>
  <c r="I149" i="2" s="1"/>
  <c r="E148" i="2"/>
  <c r="I148" i="2" s="1"/>
  <c r="E147" i="2"/>
  <c r="I147" i="2" s="1"/>
  <c r="E146" i="2"/>
  <c r="I146" i="2" s="1"/>
  <c r="E145" i="2"/>
  <c r="I145" i="2" s="1"/>
  <c r="E144" i="2"/>
  <c r="I144" i="2" s="1"/>
  <c r="E141" i="2"/>
  <c r="I141" i="2" s="1"/>
  <c r="E140" i="2"/>
  <c r="I140" i="2" s="1"/>
  <c r="E139" i="2"/>
  <c r="I139" i="2" s="1"/>
  <c r="E138" i="2"/>
  <c r="I138" i="2" s="1"/>
  <c r="E137" i="2"/>
  <c r="I137" i="2" s="1"/>
  <c r="E134" i="2"/>
  <c r="I134" i="2" s="1"/>
  <c r="E133" i="2"/>
  <c r="I133" i="2" s="1"/>
  <c r="E132" i="2"/>
  <c r="I132" i="2" s="1"/>
  <c r="E129" i="2"/>
  <c r="I129" i="2" s="1"/>
  <c r="E124" i="2"/>
  <c r="I124" i="2" s="1"/>
  <c r="E121" i="2"/>
  <c r="I121" i="2" s="1"/>
  <c r="K121" i="2" s="1"/>
  <c r="E120" i="2"/>
  <c r="I120" i="2" s="1"/>
  <c r="K120" i="2" s="1"/>
  <c r="E119" i="2"/>
  <c r="I119" i="2" s="1"/>
  <c r="K119" i="2" s="1"/>
  <c r="E118" i="2"/>
  <c r="I118" i="2" s="1"/>
  <c r="K118" i="2" s="1"/>
  <c r="E117" i="2"/>
  <c r="I117" i="2" s="1"/>
  <c r="E116" i="2"/>
  <c r="I116" i="2" s="1"/>
  <c r="K116" i="2" s="1"/>
  <c r="E115" i="2"/>
  <c r="I115" i="2" s="1"/>
  <c r="K115" i="2" s="1"/>
  <c r="E112" i="2"/>
  <c r="I112" i="2" s="1"/>
  <c r="K112" i="2" s="1"/>
  <c r="E111" i="2"/>
  <c r="I111" i="2" s="1"/>
  <c r="E110" i="2"/>
  <c r="I110" i="2" s="1"/>
  <c r="K110" i="2" s="1"/>
  <c r="E109" i="2"/>
  <c r="I109" i="2" s="1"/>
  <c r="K109" i="2" s="1"/>
  <c r="E106" i="2"/>
  <c r="I106" i="2" s="1"/>
  <c r="E103" i="2"/>
  <c r="I103" i="2" s="1"/>
  <c r="E98" i="2"/>
  <c r="I98" i="2" s="1"/>
  <c r="K98" i="2" s="1"/>
  <c r="E95" i="2"/>
  <c r="I95" i="2" s="1"/>
  <c r="E94" i="2"/>
  <c r="I94" i="2" s="1"/>
  <c r="K94" i="2" s="1"/>
  <c r="E93" i="2"/>
  <c r="I93" i="2" s="1"/>
  <c r="E92" i="2"/>
  <c r="I92" i="2" s="1"/>
  <c r="K92" i="2" s="1"/>
  <c r="E91" i="2"/>
  <c r="I91" i="2" s="1"/>
  <c r="E90" i="2"/>
  <c r="I90" i="2" s="1"/>
  <c r="E89" i="2"/>
  <c r="I89" i="2" s="1"/>
  <c r="K89" i="2" s="1"/>
  <c r="E86" i="2"/>
  <c r="I86" i="2" s="1"/>
  <c r="E85" i="2"/>
  <c r="I85" i="2" s="1"/>
  <c r="K85" i="2" s="1"/>
  <c r="E84" i="2"/>
  <c r="I84" i="2" s="1"/>
  <c r="K84" i="2" s="1"/>
  <c r="E83" i="2"/>
  <c r="I83" i="2" s="1"/>
  <c r="K83" i="2" s="1"/>
  <c r="E82" i="2"/>
  <c r="I82" i="2" s="1"/>
  <c r="E79" i="2"/>
  <c r="I79" i="2" s="1"/>
  <c r="E78" i="2"/>
  <c r="I78" i="2" s="1"/>
  <c r="K78" i="2" s="1"/>
  <c r="E77" i="2"/>
  <c r="I77" i="2" s="1"/>
  <c r="K77" i="2" s="1"/>
  <c r="E74" i="2"/>
  <c r="I74" i="2" s="1"/>
  <c r="E69" i="2"/>
  <c r="I69" i="2" s="1"/>
  <c r="E66" i="2"/>
  <c r="I66" i="2" s="1"/>
  <c r="E65" i="2"/>
  <c r="I65" i="2" s="1"/>
  <c r="E64" i="2"/>
  <c r="I64" i="2" s="1"/>
  <c r="E63" i="2"/>
  <c r="I63" i="2" s="1"/>
  <c r="E62" i="2"/>
  <c r="I62" i="2" s="1"/>
  <c r="E61" i="2"/>
  <c r="I61" i="2" s="1"/>
  <c r="E60" i="2"/>
  <c r="I60" i="2" s="1"/>
  <c r="E57" i="2"/>
  <c r="I57" i="2" s="1"/>
  <c r="E56" i="2"/>
  <c r="I56" i="2" s="1"/>
  <c r="E55" i="2"/>
  <c r="I55" i="2" s="1"/>
  <c r="E54" i="2"/>
  <c r="I54" i="2" s="1"/>
  <c r="E53" i="2"/>
  <c r="I53" i="2" s="1"/>
  <c r="E50" i="2"/>
  <c r="I50" i="2" s="1"/>
  <c r="E49" i="2"/>
  <c r="I49" i="2" s="1"/>
  <c r="E48" i="2"/>
  <c r="I48" i="2" s="1"/>
  <c r="E45" i="2"/>
  <c r="I45" i="2" s="1"/>
  <c r="B24" i="3"/>
  <c r="B27" i="3"/>
  <c r="B30" i="3"/>
  <c r="B25" i="4"/>
  <c r="C25" i="4"/>
  <c r="C23" i="4"/>
  <c r="B23" i="4"/>
  <c r="C21" i="4"/>
  <c r="B21" i="4"/>
  <c r="B19" i="4"/>
  <c r="B17" i="4"/>
  <c r="B15" i="4"/>
  <c r="M130" i="2"/>
  <c r="N155" i="2"/>
  <c r="N41" i="2"/>
  <c r="N38" i="2"/>
  <c r="N29" i="2"/>
  <c r="N22" i="2"/>
  <c r="N17" i="2"/>
  <c r="G98" i="2"/>
  <c r="H98" i="2"/>
  <c r="F98" i="2"/>
  <c r="M178" i="1"/>
  <c r="L178" i="1"/>
  <c r="M177" i="1"/>
  <c r="K177" i="1"/>
  <c r="L177" i="1" s="1"/>
  <c r="M176" i="1"/>
  <c r="L176" i="1"/>
  <c r="F101" i="2"/>
  <c r="C19" i="4" s="1"/>
  <c r="G103" i="2"/>
  <c r="H124" i="2"/>
  <c r="F124" i="2"/>
  <c r="H121" i="2"/>
  <c r="F121" i="2"/>
  <c r="H120" i="2"/>
  <c r="F120" i="2"/>
  <c r="H119" i="2"/>
  <c r="F119" i="2"/>
  <c r="H118" i="2"/>
  <c r="F118" i="2"/>
  <c r="H117" i="2"/>
  <c r="F117" i="2"/>
  <c r="H116" i="2"/>
  <c r="F116" i="2"/>
  <c r="H115" i="2"/>
  <c r="F115" i="2"/>
  <c r="H112" i="2"/>
  <c r="F112" i="2"/>
  <c r="H111" i="2"/>
  <c r="F111" i="2"/>
  <c r="H110" i="2"/>
  <c r="F110" i="2"/>
  <c r="H109" i="2"/>
  <c r="F109" i="2"/>
  <c r="H106" i="2"/>
  <c r="F106" i="2"/>
  <c r="H103" i="2"/>
  <c r="F103" i="2"/>
  <c r="G74" i="2"/>
  <c r="F72" i="2"/>
  <c r="C17" i="4" s="1"/>
  <c r="H95" i="2"/>
  <c r="F95" i="2"/>
  <c r="H94" i="2"/>
  <c r="F94" i="2"/>
  <c r="H93" i="2"/>
  <c r="F93" i="2"/>
  <c r="H92" i="2"/>
  <c r="F92" i="2"/>
  <c r="H91" i="2"/>
  <c r="F91" i="2"/>
  <c r="H90" i="2"/>
  <c r="F90" i="2"/>
  <c r="H89" i="2"/>
  <c r="F89" i="2"/>
  <c r="H86" i="2"/>
  <c r="F86" i="2"/>
  <c r="H85" i="2"/>
  <c r="F85" i="2"/>
  <c r="H84" i="2"/>
  <c r="F84" i="2"/>
  <c r="H83" i="2"/>
  <c r="F83" i="2"/>
  <c r="H82" i="2"/>
  <c r="F82" i="2"/>
  <c r="H79" i="2"/>
  <c r="F79" i="2"/>
  <c r="H78" i="2"/>
  <c r="F78" i="2"/>
  <c r="H77" i="2"/>
  <c r="F77" i="2"/>
  <c r="H74" i="2"/>
  <c r="F74" i="2"/>
  <c r="G45" i="2"/>
  <c r="F43" i="2"/>
  <c r="C15" i="4" s="1"/>
  <c r="F64" i="2"/>
  <c r="F60" i="2"/>
  <c r="H50" i="2"/>
  <c r="H56" i="2"/>
  <c r="H53" i="2"/>
  <c r="F69" i="2"/>
  <c r="F65" i="2"/>
  <c r="F61" i="2"/>
  <c r="H57" i="2"/>
  <c r="F57" i="2"/>
  <c r="H55" i="2"/>
  <c r="F55" i="2"/>
  <c r="H49" i="2"/>
  <c r="F14" i="2"/>
  <c r="B12" i="3" s="1"/>
  <c r="I84" i="1"/>
  <c r="G53" i="2" s="1"/>
  <c r="I140" i="1"/>
  <c r="G82" i="2" s="1"/>
  <c r="J197" i="1"/>
  <c r="I196" i="1" s="1"/>
  <c r="G110" i="2" s="1"/>
  <c r="M230" i="1"/>
  <c r="L230" i="1"/>
  <c r="M229" i="1"/>
  <c r="L229" i="1"/>
  <c r="M228" i="1"/>
  <c r="K228" i="1"/>
  <c r="G124" i="2"/>
  <c r="M227" i="1"/>
  <c r="L227" i="1"/>
  <c r="M226" i="1"/>
  <c r="L226" i="1"/>
  <c r="M225" i="1"/>
  <c r="L225" i="1"/>
  <c r="M224" i="1"/>
  <c r="K224" i="1"/>
  <c r="M223" i="1"/>
  <c r="L223" i="1"/>
  <c r="M222" i="1"/>
  <c r="L222" i="1"/>
  <c r="M221" i="1"/>
  <c r="K221" i="1"/>
  <c r="M220" i="1"/>
  <c r="L220" i="1"/>
  <c r="M219" i="1"/>
  <c r="L219" i="1"/>
  <c r="M218" i="1"/>
  <c r="K218" i="1"/>
  <c r="M217" i="1"/>
  <c r="L217" i="1"/>
  <c r="M216" i="1"/>
  <c r="L216" i="1"/>
  <c r="M215" i="1"/>
  <c r="K215" i="1"/>
  <c r="M214" i="1"/>
  <c r="L214" i="1"/>
  <c r="M213" i="1"/>
  <c r="L213" i="1"/>
  <c r="M212" i="1"/>
  <c r="K212" i="1"/>
  <c r="M211" i="1"/>
  <c r="L211" i="1"/>
  <c r="M210" i="1"/>
  <c r="L210" i="1"/>
  <c r="M209" i="1"/>
  <c r="K209" i="1"/>
  <c r="M208" i="1"/>
  <c r="L208" i="1"/>
  <c r="M207" i="1"/>
  <c r="L207" i="1"/>
  <c r="M206" i="1"/>
  <c r="K206" i="1"/>
  <c r="M205" i="1"/>
  <c r="L205" i="1"/>
  <c r="M204" i="1"/>
  <c r="L204" i="1"/>
  <c r="M203" i="1"/>
  <c r="L203" i="1"/>
  <c r="M202" i="1"/>
  <c r="K202" i="1"/>
  <c r="L201" i="1"/>
  <c r="L200" i="1"/>
  <c r="M199" i="1"/>
  <c r="K199" i="1"/>
  <c r="M198" i="1"/>
  <c r="L198" i="1"/>
  <c r="M197" i="1"/>
  <c r="L197" i="1"/>
  <c r="M196" i="1"/>
  <c r="K196" i="1"/>
  <c r="H196" i="1"/>
  <c r="C196" i="1"/>
  <c r="L195" i="1"/>
  <c r="L194" i="1"/>
  <c r="M193" i="1"/>
  <c r="K193" i="1"/>
  <c r="H193" i="1"/>
  <c r="C193" i="1"/>
  <c r="M192" i="1"/>
  <c r="L192" i="1"/>
  <c r="M191" i="1"/>
  <c r="L191" i="1"/>
  <c r="M190" i="1"/>
  <c r="L190" i="1"/>
  <c r="M189" i="1"/>
  <c r="K189" i="1"/>
  <c r="I189" i="1"/>
  <c r="J207" i="1" s="1"/>
  <c r="I206" i="1" s="1"/>
  <c r="G115" i="2" s="1"/>
  <c r="H189" i="1"/>
  <c r="C189" i="1"/>
  <c r="M188" i="1"/>
  <c r="L188" i="1"/>
  <c r="M187" i="1"/>
  <c r="L187" i="1"/>
  <c r="M186" i="1"/>
  <c r="L186" i="1"/>
  <c r="M185" i="1"/>
  <c r="K185" i="1"/>
  <c r="L185" i="1" s="1"/>
  <c r="O189" i="1" s="1"/>
  <c r="H185" i="1"/>
  <c r="C185" i="1"/>
  <c r="M184" i="1"/>
  <c r="L184" i="1"/>
  <c r="M183" i="1"/>
  <c r="L183" i="1"/>
  <c r="M175" i="1"/>
  <c r="L175" i="1"/>
  <c r="M174" i="1"/>
  <c r="K174" i="1"/>
  <c r="M173" i="1"/>
  <c r="L173" i="1"/>
  <c r="M172" i="1"/>
  <c r="L172" i="1"/>
  <c r="M171" i="1"/>
  <c r="K171" i="1"/>
  <c r="M170" i="1"/>
  <c r="L170" i="1"/>
  <c r="M169" i="1"/>
  <c r="L169" i="1"/>
  <c r="M168" i="1"/>
  <c r="K168" i="1"/>
  <c r="M167" i="1"/>
  <c r="L167" i="1"/>
  <c r="M166" i="1"/>
  <c r="L166" i="1"/>
  <c r="M165" i="1"/>
  <c r="K165" i="1"/>
  <c r="M164" i="1"/>
  <c r="L164" i="1"/>
  <c r="M163" i="1"/>
  <c r="L163" i="1"/>
  <c r="M162" i="1"/>
  <c r="K162" i="1"/>
  <c r="M161" i="1"/>
  <c r="L161" i="1"/>
  <c r="M160" i="1"/>
  <c r="L160" i="1"/>
  <c r="M159" i="1"/>
  <c r="K159" i="1"/>
  <c r="M158" i="1"/>
  <c r="L158" i="1"/>
  <c r="M157" i="1"/>
  <c r="L157" i="1"/>
  <c r="M156" i="1"/>
  <c r="K156" i="1"/>
  <c r="M155" i="1"/>
  <c r="L155" i="1"/>
  <c r="M154" i="1"/>
  <c r="L154" i="1"/>
  <c r="M153" i="1"/>
  <c r="L153" i="1"/>
  <c r="M152" i="1"/>
  <c r="K152" i="1"/>
  <c r="M151" i="1"/>
  <c r="L151" i="1"/>
  <c r="M150" i="1"/>
  <c r="L150" i="1"/>
  <c r="M149" i="1"/>
  <c r="K149" i="1"/>
  <c r="L148" i="1"/>
  <c r="L147" i="1"/>
  <c r="M146" i="1"/>
  <c r="K146" i="1"/>
  <c r="M145" i="1"/>
  <c r="L145" i="1"/>
  <c r="M144" i="1"/>
  <c r="L144" i="1"/>
  <c r="J144" i="1"/>
  <c r="I143" i="1" s="1"/>
  <c r="G83" i="2" s="1"/>
  <c r="M143" i="1"/>
  <c r="K143" i="1"/>
  <c r="H143" i="1"/>
  <c r="C143" i="1"/>
  <c r="L142" i="1"/>
  <c r="L141" i="1"/>
  <c r="M140" i="1"/>
  <c r="K140" i="1"/>
  <c r="L140" i="1" s="1"/>
  <c r="H140" i="1"/>
  <c r="C140" i="1"/>
  <c r="M139" i="1"/>
  <c r="L139" i="1"/>
  <c r="M138" i="1"/>
  <c r="L138" i="1"/>
  <c r="M137" i="1"/>
  <c r="L137" i="1"/>
  <c r="M136" i="1"/>
  <c r="K136" i="1"/>
  <c r="M135" i="1"/>
  <c r="L135" i="1"/>
  <c r="M134" i="1"/>
  <c r="L134" i="1"/>
  <c r="M133" i="1"/>
  <c r="K133" i="1"/>
  <c r="M132" i="1"/>
  <c r="L132" i="1"/>
  <c r="M131" i="1"/>
  <c r="L131" i="1"/>
  <c r="M130" i="1"/>
  <c r="K130" i="1"/>
  <c r="I130" i="1"/>
  <c r="J166" i="1" s="1"/>
  <c r="H130" i="1"/>
  <c r="C130" i="1"/>
  <c r="M129" i="1"/>
  <c r="L129" i="1"/>
  <c r="M128" i="1"/>
  <c r="L128" i="1"/>
  <c r="M127" i="1"/>
  <c r="L127" i="1"/>
  <c r="M126" i="1"/>
  <c r="K126" i="1"/>
  <c r="L126" i="1" s="1"/>
  <c r="O130" i="1" s="1"/>
  <c r="H126" i="1"/>
  <c r="C126" i="1"/>
  <c r="M125" i="1"/>
  <c r="L125" i="1"/>
  <c r="M124" i="1"/>
  <c r="L124" i="1"/>
  <c r="M123" i="1"/>
  <c r="L123" i="1"/>
  <c r="M122" i="1"/>
  <c r="K122" i="1"/>
  <c r="I122" i="1"/>
  <c r="G69" i="2" s="1"/>
  <c r="M121" i="1"/>
  <c r="L121" i="1"/>
  <c r="M120" i="1"/>
  <c r="L120" i="1"/>
  <c r="M119" i="1"/>
  <c r="L119" i="1"/>
  <c r="M118" i="1"/>
  <c r="K118" i="1"/>
  <c r="M117" i="1"/>
  <c r="L117" i="1"/>
  <c r="M116" i="1"/>
  <c r="L116" i="1"/>
  <c r="M115" i="1"/>
  <c r="K115" i="1"/>
  <c r="M114" i="1"/>
  <c r="L114" i="1"/>
  <c r="M113" i="1"/>
  <c r="L113" i="1"/>
  <c r="M112" i="1"/>
  <c r="K112" i="1"/>
  <c r="M111" i="1"/>
  <c r="L111" i="1"/>
  <c r="M110" i="1"/>
  <c r="L110" i="1"/>
  <c r="M109" i="1"/>
  <c r="K109" i="1"/>
  <c r="M108" i="1"/>
  <c r="L108" i="1"/>
  <c r="M107" i="1"/>
  <c r="L107" i="1"/>
  <c r="M106" i="1"/>
  <c r="K106" i="1"/>
  <c r="M105" i="1"/>
  <c r="L105" i="1"/>
  <c r="M104" i="1"/>
  <c r="L104" i="1"/>
  <c r="M103" i="1"/>
  <c r="K103" i="1"/>
  <c r="M102" i="1"/>
  <c r="L102" i="1"/>
  <c r="M101" i="1"/>
  <c r="L101" i="1"/>
  <c r="M100" i="1"/>
  <c r="K100" i="1"/>
  <c r="M99" i="1"/>
  <c r="L99" i="1"/>
  <c r="M98" i="1"/>
  <c r="L98" i="1"/>
  <c r="M97" i="1"/>
  <c r="L97" i="1"/>
  <c r="M96" i="1"/>
  <c r="K96" i="1"/>
  <c r="M95" i="1"/>
  <c r="L95" i="1"/>
  <c r="M94" i="1"/>
  <c r="L94" i="1"/>
  <c r="M93" i="1"/>
  <c r="K93" i="1"/>
  <c r="L92" i="1"/>
  <c r="L91" i="1"/>
  <c r="M90" i="1"/>
  <c r="K90" i="1"/>
  <c r="M89" i="1"/>
  <c r="L89" i="1"/>
  <c r="M88" i="1"/>
  <c r="L88" i="1"/>
  <c r="M87" i="1"/>
  <c r="K87" i="1"/>
  <c r="H87" i="1"/>
  <c r="C87" i="1"/>
  <c r="L86" i="1"/>
  <c r="L85" i="1"/>
  <c r="M84" i="1"/>
  <c r="K84" i="1"/>
  <c r="H84" i="1"/>
  <c r="C84" i="1"/>
  <c r="M83" i="1"/>
  <c r="L83" i="1"/>
  <c r="M82" i="1"/>
  <c r="L82" i="1"/>
  <c r="M81" i="1"/>
  <c r="L81" i="1"/>
  <c r="M80" i="1"/>
  <c r="K80" i="1"/>
  <c r="M79" i="1"/>
  <c r="L79" i="1"/>
  <c r="M78" i="1"/>
  <c r="L78" i="1"/>
  <c r="M77" i="1"/>
  <c r="K77" i="1"/>
  <c r="I77" i="1"/>
  <c r="J81" i="1" s="1"/>
  <c r="I80" i="1" s="1"/>
  <c r="G50" i="2" s="1"/>
  <c r="M76" i="1"/>
  <c r="L76" i="1"/>
  <c r="M75" i="1"/>
  <c r="L75" i="1"/>
  <c r="M74" i="1"/>
  <c r="K74" i="1"/>
  <c r="I74" i="1"/>
  <c r="J110" i="1" s="1"/>
  <c r="H74" i="1"/>
  <c r="C74" i="1"/>
  <c r="M73" i="1"/>
  <c r="L73" i="1"/>
  <c r="M72" i="1"/>
  <c r="L72" i="1"/>
  <c r="M71" i="1"/>
  <c r="L71" i="1"/>
  <c r="M70" i="1"/>
  <c r="K70" i="1"/>
  <c r="L70" i="1" s="1"/>
  <c r="O74" i="1" s="1"/>
  <c r="H70" i="1"/>
  <c r="C70" i="1"/>
  <c r="M69" i="1"/>
  <c r="L69" i="1"/>
  <c r="L231" i="1"/>
  <c r="L232" i="1"/>
  <c r="C233" i="1"/>
  <c r="H233" i="1"/>
  <c r="K233" i="1"/>
  <c r="L233" i="1" s="1"/>
  <c r="M233" i="1"/>
  <c r="L234" i="1"/>
  <c r="L235" i="1"/>
  <c r="L351" i="1"/>
  <c r="I369" i="1"/>
  <c r="J373" i="1" s="1"/>
  <c r="E221" i="2" l="1"/>
  <c r="I202" i="2"/>
  <c r="E222" i="2"/>
  <c r="I195" i="2"/>
  <c r="E220" i="2"/>
  <c r="I197" i="2"/>
  <c r="E218" i="2"/>
  <c r="I207" i="2"/>
  <c r="J103" i="2"/>
  <c r="L98" i="2"/>
  <c r="L99" i="2" s="1"/>
  <c r="B18" i="3"/>
  <c r="B21" i="3"/>
  <c r="B15" i="3"/>
  <c r="L84" i="1"/>
  <c r="J88" i="1"/>
  <c r="I87" i="1" s="1"/>
  <c r="G54" i="2" s="1"/>
  <c r="J54" i="2" s="1"/>
  <c r="J94" i="1"/>
  <c r="I93" i="1" s="1"/>
  <c r="G56" i="2" s="1"/>
  <c r="J56" i="2" s="1"/>
  <c r="G77" i="2"/>
  <c r="J98" i="2"/>
  <c r="O178" i="1"/>
  <c r="J150" i="1"/>
  <c r="I149" i="1" s="1"/>
  <c r="G48" i="2"/>
  <c r="J15" i="4" s="1"/>
  <c r="H15" i="4" s="1"/>
  <c r="G106" i="2"/>
  <c r="G49" i="2"/>
  <c r="J124" i="2"/>
  <c r="K111" i="2"/>
  <c r="K103" i="2"/>
  <c r="L103" i="2" s="1"/>
  <c r="K124" i="2"/>
  <c r="L124" i="2" s="1"/>
  <c r="L125" i="2" s="1"/>
  <c r="K106" i="2"/>
  <c r="L115" i="2"/>
  <c r="K117" i="2"/>
  <c r="J110" i="2"/>
  <c r="L110" i="2"/>
  <c r="J115" i="2"/>
  <c r="K90" i="2"/>
  <c r="J74" i="2"/>
  <c r="J82" i="2"/>
  <c r="K74" i="2"/>
  <c r="L74" i="2" s="1"/>
  <c r="K95" i="2"/>
  <c r="K91" i="2"/>
  <c r="L83" i="2"/>
  <c r="J83" i="2"/>
  <c r="K79" i="2"/>
  <c r="K82" i="2"/>
  <c r="L82" i="2" s="1"/>
  <c r="K86" i="2"/>
  <c r="K93" i="2"/>
  <c r="H48" i="2"/>
  <c r="F54" i="2"/>
  <c r="H54" i="2"/>
  <c r="F56" i="2"/>
  <c r="K62" i="2"/>
  <c r="K66" i="2"/>
  <c r="F62" i="2"/>
  <c r="F66" i="2"/>
  <c r="J53" i="2"/>
  <c r="F63" i="2"/>
  <c r="F53" i="2"/>
  <c r="K56" i="2"/>
  <c r="K57" i="2"/>
  <c r="K65" i="2"/>
  <c r="K45" i="2"/>
  <c r="K69" i="2"/>
  <c r="K61" i="2"/>
  <c r="K53" i="2"/>
  <c r="K55" i="2"/>
  <c r="F45" i="2"/>
  <c r="F48" i="2"/>
  <c r="F49" i="2"/>
  <c r="F50" i="2"/>
  <c r="H60" i="2"/>
  <c r="H61" i="2"/>
  <c r="H62" i="2"/>
  <c r="H63" i="2"/>
  <c r="H64" i="2"/>
  <c r="H65" i="2"/>
  <c r="H66" i="2"/>
  <c r="H45" i="2"/>
  <c r="H69" i="2"/>
  <c r="I193" i="1"/>
  <c r="L196" i="1"/>
  <c r="L122" i="1"/>
  <c r="O123" i="1" s="1"/>
  <c r="L228" i="1"/>
  <c r="O229" i="1" s="1"/>
  <c r="L77" i="1"/>
  <c r="L130" i="1"/>
  <c r="I133" i="1"/>
  <c r="G78" i="2" s="1"/>
  <c r="J147" i="1"/>
  <c r="I146" i="1" s="1"/>
  <c r="G84" i="2" s="1"/>
  <c r="L189" i="1"/>
  <c r="L80" i="1"/>
  <c r="J91" i="1"/>
  <c r="I90" i="1" s="1"/>
  <c r="J97" i="1"/>
  <c r="I96" i="1" s="1"/>
  <c r="L143" i="1"/>
  <c r="L74" i="1"/>
  <c r="L87" i="1"/>
  <c r="L206" i="1"/>
  <c r="I209" i="1"/>
  <c r="G116" i="2" s="1"/>
  <c r="J116" i="2" s="1"/>
  <c r="J216" i="1"/>
  <c r="J169" i="1"/>
  <c r="I165" i="1"/>
  <c r="J157" i="1"/>
  <c r="I156" i="1" s="1"/>
  <c r="J113" i="1"/>
  <c r="I109" i="1"/>
  <c r="G63" i="2" s="1"/>
  <c r="J101" i="1"/>
  <c r="I100" i="1" s="1"/>
  <c r="G60" i="2" s="1"/>
  <c r="L93" i="1" l="1"/>
  <c r="J77" i="2"/>
  <c r="J17" i="4"/>
  <c r="H17" i="4" s="1"/>
  <c r="L77" i="2"/>
  <c r="J106" i="2"/>
  <c r="J19" i="4"/>
  <c r="H19" i="4" s="1"/>
  <c r="G89" i="2"/>
  <c r="L89" i="2" s="1"/>
  <c r="G92" i="2"/>
  <c r="L92" i="2" s="1"/>
  <c r="G85" i="2"/>
  <c r="L85" i="2" s="1"/>
  <c r="J60" i="2"/>
  <c r="L116" i="2"/>
  <c r="L149" i="1"/>
  <c r="J63" i="2"/>
  <c r="L90" i="1"/>
  <c r="G55" i="2"/>
  <c r="J55" i="2" s="1"/>
  <c r="L133" i="1"/>
  <c r="L96" i="1"/>
  <c r="G57" i="2"/>
  <c r="J57" i="2" s="1"/>
  <c r="L146" i="1"/>
  <c r="L193" i="1"/>
  <c r="G109" i="2"/>
  <c r="L106" i="2"/>
  <c r="L104" i="2"/>
  <c r="K64" i="2"/>
  <c r="K54" i="2"/>
  <c r="L54" i="2" s="1"/>
  <c r="L75" i="2"/>
  <c r="K60" i="2"/>
  <c r="L60" i="2" s="1"/>
  <c r="L53" i="2"/>
  <c r="L69" i="2"/>
  <c r="L70" i="2" s="1"/>
  <c r="L56" i="2"/>
  <c r="J69" i="2"/>
  <c r="L45" i="2"/>
  <c r="K63" i="2"/>
  <c r="L63" i="2" s="1"/>
  <c r="K50" i="2"/>
  <c r="L50" i="2" s="1"/>
  <c r="J50" i="2"/>
  <c r="K49" i="2"/>
  <c r="L49" i="2" s="1"/>
  <c r="J49" i="2"/>
  <c r="J45" i="2"/>
  <c r="K48" i="2"/>
  <c r="L48" i="2" s="1"/>
  <c r="J48" i="2"/>
  <c r="J200" i="1"/>
  <c r="I199" i="1" s="1"/>
  <c r="J203" i="1"/>
  <c r="I202" i="1" s="1"/>
  <c r="J153" i="1"/>
  <c r="I152" i="1" s="1"/>
  <c r="G86" i="2" s="1"/>
  <c r="J137" i="1"/>
  <c r="I136" i="1" s="1"/>
  <c r="G79" i="2" s="1"/>
  <c r="O82" i="1"/>
  <c r="J219" i="1"/>
  <c r="I215" i="1"/>
  <c r="G118" i="2" s="1"/>
  <c r="L209" i="1"/>
  <c r="I212" i="1"/>
  <c r="L165" i="1"/>
  <c r="I168" i="1"/>
  <c r="L156" i="1"/>
  <c r="I159" i="1"/>
  <c r="L109" i="1"/>
  <c r="I112" i="1"/>
  <c r="G64" i="2" s="1"/>
  <c r="J64" i="2" s="1"/>
  <c r="L100" i="1"/>
  <c r="I103" i="1"/>
  <c r="G61" i="2" s="1"/>
  <c r="J61" i="2" s="1"/>
  <c r="O97" i="1" l="1"/>
  <c r="L107" i="2"/>
  <c r="G90" i="2"/>
  <c r="J90" i="2" s="1"/>
  <c r="J89" i="2"/>
  <c r="J92" i="2"/>
  <c r="G93" i="2"/>
  <c r="L93" i="2" s="1"/>
  <c r="J85" i="2"/>
  <c r="L212" i="1"/>
  <c r="G117" i="2"/>
  <c r="L202" i="1"/>
  <c r="G112" i="2"/>
  <c r="J84" i="2"/>
  <c r="L84" i="2"/>
  <c r="L78" i="2"/>
  <c r="J78" i="2"/>
  <c r="L136" i="1"/>
  <c r="O138" i="1" s="1"/>
  <c r="L199" i="1"/>
  <c r="G111" i="2"/>
  <c r="L61" i="2"/>
  <c r="L118" i="2"/>
  <c r="J118" i="2"/>
  <c r="L152" i="1"/>
  <c r="O153" i="1" s="1"/>
  <c r="L109" i="2"/>
  <c r="J109" i="2"/>
  <c r="L64" i="2"/>
  <c r="L57" i="2"/>
  <c r="L55" i="2"/>
  <c r="L46" i="2"/>
  <c r="L51" i="2"/>
  <c r="L215" i="1"/>
  <c r="I218" i="1"/>
  <c r="G119" i="2" s="1"/>
  <c r="I171" i="1"/>
  <c r="G94" i="2" s="1"/>
  <c r="L168" i="1"/>
  <c r="L159" i="1"/>
  <c r="I162" i="1"/>
  <c r="G91" i="2" s="1"/>
  <c r="L103" i="1"/>
  <c r="I106" i="1"/>
  <c r="I115" i="1"/>
  <c r="G65" i="2" s="1"/>
  <c r="L112" i="1"/>
  <c r="L58" i="2" l="1"/>
  <c r="J93" i="2"/>
  <c r="L90" i="2"/>
  <c r="J94" i="2"/>
  <c r="L94" i="2"/>
  <c r="J79" i="2"/>
  <c r="L79" i="2"/>
  <c r="L112" i="2"/>
  <c r="J112" i="2"/>
  <c r="L162" i="1"/>
  <c r="J119" i="2"/>
  <c r="L119" i="2"/>
  <c r="J86" i="2"/>
  <c r="L86" i="2"/>
  <c r="L87" i="2" s="1"/>
  <c r="J65" i="2"/>
  <c r="L65" i="2"/>
  <c r="J111" i="2"/>
  <c r="L111" i="2"/>
  <c r="L117" i="2"/>
  <c r="J117" i="2"/>
  <c r="L106" i="1"/>
  <c r="G62" i="2"/>
  <c r="I221" i="1"/>
  <c r="G120" i="2" s="1"/>
  <c r="L218" i="1"/>
  <c r="I174" i="1"/>
  <c r="G95" i="2" s="1"/>
  <c r="L171" i="1"/>
  <c r="I118" i="1"/>
  <c r="L115" i="1"/>
  <c r="L113" i="2" l="1"/>
  <c r="L118" i="1"/>
  <c r="O124" i="1" s="1"/>
  <c r="G66" i="2"/>
  <c r="J120" i="2"/>
  <c r="L120" i="2"/>
  <c r="J62" i="2"/>
  <c r="L62" i="2"/>
  <c r="J91" i="2"/>
  <c r="L91" i="2"/>
  <c r="L174" i="1"/>
  <c r="O183" i="1" s="1"/>
  <c r="L80" i="2"/>
  <c r="I224" i="1"/>
  <c r="L221" i="1"/>
  <c r="O121" i="1" l="1"/>
  <c r="O176" i="1"/>
  <c r="J95" i="2"/>
  <c r="L95" i="2"/>
  <c r="L66" i="2"/>
  <c r="L67" i="2" s="1"/>
  <c r="J66" i="2"/>
  <c r="L224" i="1"/>
  <c r="O230" i="1" s="1"/>
  <c r="G121" i="2"/>
  <c r="O227" i="1" l="1"/>
  <c r="L71" i="2"/>
  <c r="L96" i="2"/>
  <c r="L100" i="2" s="1"/>
  <c r="L121" i="2"/>
  <c r="L122" i="2" s="1"/>
  <c r="L126" i="2" s="1"/>
  <c r="J121" i="2"/>
  <c r="J20" i="4" l="1"/>
  <c r="H20" i="4" s="1"/>
  <c r="V21" i="3"/>
  <c r="J18" i="4"/>
  <c r="H18" i="4" s="1"/>
  <c r="V18" i="3"/>
  <c r="J16" i="4"/>
  <c r="H16" i="4" s="1"/>
  <c r="V15" i="3"/>
  <c r="G200" i="2"/>
  <c r="J25" i="4" s="1"/>
  <c r="H25" i="4" s="1"/>
  <c r="G196" i="2"/>
  <c r="L405" i="1"/>
  <c r="L404" i="1"/>
  <c r="N403" i="1"/>
  <c r="M403" i="1"/>
  <c r="K403" i="1"/>
  <c r="H403" i="1"/>
  <c r="C403" i="1"/>
  <c r="L402" i="1"/>
  <c r="L401" i="1"/>
  <c r="N400" i="1"/>
  <c r="M400" i="1"/>
  <c r="K400" i="1"/>
  <c r="H400" i="1"/>
  <c r="C400" i="1"/>
  <c r="L399" i="1"/>
  <c r="L398" i="1"/>
  <c r="J398" i="1"/>
  <c r="I397" i="1" s="1"/>
  <c r="G207" i="2" s="1"/>
  <c r="N397" i="1"/>
  <c r="M397" i="1"/>
  <c r="K397" i="1"/>
  <c r="H397" i="1"/>
  <c r="C397" i="1"/>
  <c r="L396" i="1"/>
  <c r="L395" i="1"/>
  <c r="J395" i="1"/>
  <c r="N394" i="1"/>
  <c r="M394" i="1"/>
  <c r="K394" i="1"/>
  <c r="I394" i="1"/>
  <c r="G206" i="2" s="1"/>
  <c r="H394" i="1"/>
  <c r="C394" i="1"/>
  <c r="L393" i="1"/>
  <c r="L392" i="1"/>
  <c r="J392" i="1"/>
  <c r="I391" i="1" s="1"/>
  <c r="G205" i="2" s="1"/>
  <c r="N391" i="1"/>
  <c r="M391" i="1"/>
  <c r="K391" i="1"/>
  <c r="H391" i="1"/>
  <c r="C391" i="1"/>
  <c r="L390" i="1"/>
  <c r="L389" i="1"/>
  <c r="N388" i="1"/>
  <c r="M388" i="1"/>
  <c r="K388" i="1"/>
  <c r="H388" i="1"/>
  <c r="C388" i="1"/>
  <c r="L387" i="1"/>
  <c r="L386" i="1"/>
  <c r="N385" i="1"/>
  <c r="M385" i="1"/>
  <c r="K385" i="1"/>
  <c r="H385" i="1"/>
  <c r="C385" i="1"/>
  <c r="L384" i="1"/>
  <c r="L383" i="1"/>
  <c r="J383" i="1"/>
  <c r="I382" i="1" s="1"/>
  <c r="I385" i="1" s="1"/>
  <c r="I388" i="1" s="1"/>
  <c r="G204" i="2" s="1"/>
  <c r="N382" i="1"/>
  <c r="M382" i="1"/>
  <c r="K382" i="1"/>
  <c r="H382" i="1"/>
  <c r="C382" i="1"/>
  <c r="L381" i="1"/>
  <c r="L380" i="1"/>
  <c r="N379" i="1"/>
  <c r="M379" i="1"/>
  <c r="K379" i="1"/>
  <c r="I379" i="1"/>
  <c r="G201" i="2" s="1"/>
  <c r="H379" i="1"/>
  <c r="C379" i="1"/>
  <c r="L378" i="1"/>
  <c r="L377" i="1"/>
  <c r="N376" i="1"/>
  <c r="M376" i="1"/>
  <c r="K376" i="1"/>
  <c r="L376" i="1" s="1"/>
  <c r="H376" i="1"/>
  <c r="C376" i="1"/>
  <c r="L375" i="1"/>
  <c r="L373" i="1"/>
  <c r="N372" i="1"/>
  <c r="M372" i="1"/>
  <c r="K372" i="1"/>
  <c r="H372" i="1"/>
  <c r="C372" i="1"/>
  <c r="L371" i="1"/>
  <c r="N369" i="1"/>
  <c r="M369" i="1"/>
  <c r="K369" i="1"/>
  <c r="H369" i="1"/>
  <c r="C369" i="1"/>
  <c r="L368" i="1"/>
  <c r="L367" i="1"/>
  <c r="N366" i="1"/>
  <c r="M366" i="1"/>
  <c r="K366" i="1"/>
  <c r="H366" i="1"/>
  <c r="C366" i="1"/>
  <c r="L365" i="1"/>
  <c r="L364" i="1"/>
  <c r="N363" i="1"/>
  <c r="M363" i="1"/>
  <c r="K363" i="1"/>
  <c r="H363" i="1"/>
  <c r="C363" i="1"/>
  <c r="L362" i="1"/>
  <c r="L361" i="1"/>
  <c r="L360" i="1"/>
  <c r="N359" i="1"/>
  <c r="M359" i="1"/>
  <c r="K359" i="1"/>
  <c r="H359" i="1"/>
  <c r="C359" i="1"/>
  <c r="L358" i="1"/>
  <c r="L357" i="1"/>
  <c r="N356" i="1"/>
  <c r="M356" i="1"/>
  <c r="K356" i="1"/>
  <c r="H356" i="1"/>
  <c r="C356" i="1"/>
  <c r="L355" i="1"/>
  <c r="L354" i="1"/>
  <c r="N353" i="1"/>
  <c r="M353" i="1"/>
  <c r="K353" i="1"/>
  <c r="I353" i="1"/>
  <c r="G189" i="2" s="1"/>
  <c r="H353" i="1"/>
  <c r="C353" i="1"/>
  <c r="L352" i="1"/>
  <c r="N18" i="5"/>
  <c r="N17" i="5"/>
  <c r="N16" i="5"/>
  <c r="N15" i="5"/>
  <c r="C33" i="5"/>
  <c r="N24" i="5"/>
  <c r="N23" i="5"/>
  <c r="N22" i="5"/>
  <c r="N21" i="5"/>
  <c r="N20" i="5"/>
  <c r="N19" i="5"/>
  <c r="D5" i="5"/>
  <c r="C13" i="5" s="1"/>
  <c r="C13" i="4"/>
  <c r="C5" i="4"/>
  <c r="K348" i="1"/>
  <c r="L348" i="1" s="1"/>
  <c r="O348" i="1" s="1"/>
  <c r="K344" i="1"/>
  <c r="K341" i="1"/>
  <c r="K338" i="1"/>
  <c r="K335" i="1"/>
  <c r="K332" i="1"/>
  <c r="K329" i="1"/>
  <c r="K326" i="1"/>
  <c r="K322" i="1"/>
  <c r="K319" i="1"/>
  <c r="K316" i="1"/>
  <c r="L316" i="1" s="1"/>
  <c r="K312" i="1"/>
  <c r="K309" i="1"/>
  <c r="K306" i="1"/>
  <c r="K303" i="1"/>
  <c r="K300" i="1"/>
  <c r="K296" i="1"/>
  <c r="L296" i="1" s="1"/>
  <c r="K293" i="1"/>
  <c r="K290" i="1"/>
  <c r="L290" i="1" s="1"/>
  <c r="K285" i="1"/>
  <c r="L285" i="1" s="1"/>
  <c r="O284" i="1" s="1"/>
  <c r="K281" i="1"/>
  <c r="K278" i="1"/>
  <c r="K275" i="1"/>
  <c r="K272" i="1"/>
  <c r="K269" i="1"/>
  <c r="K266" i="1"/>
  <c r="K263" i="1"/>
  <c r="K259" i="1"/>
  <c r="K256" i="1"/>
  <c r="K253" i="1"/>
  <c r="K250" i="1"/>
  <c r="K247" i="1"/>
  <c r="L247" i="1" s="1"/>
  <c r="K243" i="1"/>
  <c r="K240" i="1"/>
  <c r="K237" i="1"/>
  <c r="O233" i="1"/>
  <c r="K65" i="1"/>
  <c r="K61" i="1"/>
  <c r="K58" i="1"/>
  <c r="K55" i="1"/>
  <c r="K52" i="1"/>
  <c r="K49" i="1"/>
  <c r="K46" i="1"/>
  <c r="K43" i="1"/>
  <c r="K39" i="1"/>
  <c r="K36" i="1"/>
  <c r="K33" i="1"/>
  <c r="K30" i="1"/>
  <c r="K27" i="1"/>
  <c r="L27" i="1" s="1"/>
  <c r="K23" i="1"/>
  <c r="K20" i="1"/>
  <c r="K17" i="1"/>
  <c r="K13" i="1"/>
  <c r="L13" i="1" s="1"/>
  <c r="L14" i="1"/>
  <c r="L15" i="1"/>
  <c r="L16" i="1"/>
  <c r="L18" i="1"/>
  <c r="L19" i="1"/>
  <c r="L21" i="1"/>
  <c r="L22" i="1"/>
  <c r="L24" i="1"/>
  <c r="L25" i="1"/>
  <c r="L26" i="1"/>
  <c r="L28" i="1"/>
  <c r="L29" i="1"/>
  <c r="L31" i="1"/>
  <c r="L32" i="1"/>
  <c r="L34" i="1"/>
  <c r="L35" i="1"/>
  <c r="L37" i="1"/>
  <c r="L38" i="1"/>
  <c r="L40" i="1"/>
  <c r="L41" i="1"/>
  <c r="L42" i="1"/>
  <c r="L44" i="1"/>
  <c r="L45" i="1"/>
  <c r="L47" i="1"/>
  <c r="L48" i="1"/>
  <c r="L50" i="1"/>
  <c r="L51" i="1"/>
  <c r="L53" i="1"/>
  <c r="L54" i="1"/>
  <c r="L56" i="1"/>
  <c r="L57" i="1"/>
  <c r="L59" i="1"/>
  <c r="L60" i="1"/>
  <c r="L62" i="1"/>
  <c r="L63" i="1"/>
  <c r="L64" i="1"/>
  <c r="L66" i="1"/>
  <c r="L67" i="1"/>
  <c r="L236" i="1"/>
  <c r="L238" i="1"/>
  <c r="L239" i="1"/>
  <c r="L241" i="1"/>
  <c r="L242" i="1"/>
  <c r="L244" i="1"/>
  <c r="L245" i="1"/>
  <c r="L246" i="1"/>
  <c r="L248" i="1"/>
  <c r="L249" i="1"/>
  <c r="L251" i="1"/>
  <c r="L252" i="1"/>
  <c r="L254" i="1"/>
  <c r="L255" i="1"/>
  <c r="L257" i="1"/>
  <c r="L258" i="1"/>
  <c r="L260" i="1"/>
  <c r="L261" i="1"/>
  <c r="L262" i="1"/>
  <c r="L264" i="1"/>
  <c r="L265" i="1"/>
  <c r="L267" i="1"/>
  <c r="L268" i="1"/>
  <c r="L270" i="1"/>
  <c r="L271" i="1"/>
  <c r="L273" i="1"/>
  <c r="L274" i="1"/>
  <c r="L276" i="1"/>
  <c r="L277" i="1"/>
  <c r="L279" i="1"/>
  <c r="L280" i="1"/>
  <c r="L282" i="1"/>
  <c r="L283" i="1"/>
  <c r="L284" i="1"/>
  <c r="L286" i="1"/>
  <c r="L287" i="1"/>
  <c r="L288" i="1"/>
  <c r="L289" i="1"/>
  <c r="L291" i="1"/>
  <c r="L292" i="1"/>
  <c r="L294" i="1"/>
  <c r="L295" i="1"/>
  <c r="L297" i="1"/>
  <c r="L298" i="1"/>
  <c r="L299" i="1"/>
  <c r="L301" i="1"/>
  <c r="L302" i="1"/>
  <c r="L304" i="1"/>
  <c r="L305" i="1"/>
  <c r="L307" i="1"/>
  <c r="L308" i="1"/>
  <c r="L311" i="1"/>
  <c r="L313" i="1"/>
  <c r="L315" i="1"/>
  <c r="L317" i="1"/>
  <c r="L318" i="1"/>
  <c r="L320" i="1"/>
  <c r="L321" i="1"/>
  <c r="L323" i="1"/>
  <c r="L324" i="1"/>
  <c r="L325" i="1"/>
  <c r="L327" i="1"/>
  <c r="L328" i="1"/>
  <c r="L330" i="1"/>
  <c r="L331" i="1"/>
  <c r="L333" i="1"/>
  <c r="L334" i="1"/>
  <c r="L336" i="1"/>
  <c r="L337" i="1"/>
  <c r="L339" i="1"/>
  <c r="L340" i="1"/>
  <c r="L342" i="1"/>
  <c r="L343" i="1"/>
  <c r="L345" i="1"/>
  <c r="L346" i="1"/>
  <c r="L347" i="1"/>
  <c r="N348" i="1"/>
  <c r="M348" i="1"/>
  <c r="N233" i="1"/>
  <c r="N237" i="1"/>
  <c r="M237" i="1"/>
  <c r="N240" i="1"/>
  <c r="M240" i="1"/>
  <c r="N243" i="1"/>
  <c r="M243" i="1"/>
  <c r="N247" i="1"/>
  <c r="M247" i="1"/>
  <c r="N250" i="1"/>
  <c r="M250" i="1"/>
  <c r="N253" i="1"/>
  <c r="M253" i="1"/>
  <c r="N256" i="1"/>
  <c r="M256" i="1"/>
  <c r="N259" i="1"/>
  <c r="M259" i="1"/>
  <c r="N263" i="1"/>
  <c r="M263" i="1"/>
  <c r="N266" i="1"/>
  <c r="M266" i="1"/>
  <c r="N269" i="1"/>
  <c r="M269" i="1"/>
  <c r="N272" i="1"/>
  <c r="M272" i="1"/>
  <c r="N275" i="1"/>
  <c r="M275" i="1"/>
  <c r="N278" i="1"/>
  <c r="M278" i="1"/>
  <c r="N281" i="1"/>
  <c r="M281" i="1"/>
  <c r="N285" i="1"/>
  <c r="M285" i="1"/>
  <c r="N300" i="1"/>
  <c r="M300" i="1"/>
  <c r="N316" i="1"/>
  <c r="M316" i="1"/>
  <c r="N319" i="1"/>
  <c r="M319" i="1"/>
  <c r="N322" i="1"/>
  <c r="M322" i="1"/>
  <c r="D171" i="2"/>
  <c r="J320" i="1"/>
  <c r="I319" i="1" s="1"/>
  <c r="D184" i="2"/>
  <c r="J336" i="1"/>
  <c r="I335" i="1" s="1"/>
  <c r="D163" i="2"/>
  <c r="I300" i="1"/>
  <c r="I309" i="1" s="1"/>
  <c r="H300" i="1"/>
  <c r="C300" i="1"/>
  <c r="D172" i="2"/>
  <c r="D170" i="2"/>
  <c r="J323" i="1"/>
  <c r="I322" i="1" s="1"/>
  <c r="J339" i="1"/>
  <c r="I338" i="1" s="1"/>
  <c r="J327" i="1"/>
  <c r="H316" i="1"/>
  <c r="C316" i="1"/>
  <c r="E163" i="2" l="1"/>
  <c r="I163" i="2" s="1"/>
  <c r="K163" i="2" s="1"/>
  <c r="E172" i="2"/>
  <c r="I172" i="2" s="1"/>
  <c r="K172" i="2" s="1"/>
  <c r="E171" i="2"/>
  <c r="I171" i="2" s="1"/>
  <c r="E170" i="2"/>
  <c r="I170" i="2" s="1"/>
  <c r="K170" i="2" s="1"/>
  <c r="G184" i="2"/>
  <c r="E184" i="2"/>
  <c r="I184" i="2" s="1"/>
  <c r="J184" i="2" s="1"/>
  <c r="I356" i="1"/>
  <c r="I359" i="1" s="1"/>
  <c r="G191" i="2" s="1"/>
  <c r="G202" i="2"/>
  <c r="G203" i="2"/>
  <c r="L319" i="1"/>
  <c r="L338" i="1"/>
  <c r="L335" i="1"/>
  <c r="L353" i="1"/>
  <c r="L359" i="1"/>
  <c r="I370" i="1"/>
  <c r="L370" i="1" s="1"/>
  <c r="J367" i="1"/>
  <c r="I366" i="1" s="1"/>
  <c r="I363" i="1"/>
  <c r="L369" i="1"/>
  <c r="L379" i="1"/>
  <c r="L382" i="1"/>
  <c r="L385" i="1"/>
  <c r="L388" i="1"/>
  <c r="L391" i="1"/>
  <c r="L394" i="1"/>
  <c r="I403" i="1"/>
  <c r="G209" i="2" s="1"/>
  <c r="I400" i="1"/>
  <c r="L397" i="1"/>
  <c r="H189" i="2"/>
  <c r="F189" i="2"/>
  <c r="H190" i="2"/>
  <c r="F190" i="2"/>
  <c r="H191" i="2"/>
  <c r="F191" i="2"/>
  <c r="H194" i="2"/>
  <c r="F194" i="2"/>
  <c r="H195" i="2"/>
  <c r="F195" i="2"/>
  <c r="H196" i="2"/>
  <c r="F196" i="2"/>
  <c r="H197" i="2"/>
  <c r="F197" i="2"/>
  <c r="H200" i="2"/>
  <c r="F200" i="2"/>
  <c r="H201" i="2"/>
  <c r="F201" i="2"/>
  <c r="H202" i="2"/>
  <c r="F202" i="2"/>
  <c r="H203" i="2"/>
  <c r="F203" i="2"/>
  <c r="H204" i="2"/>
  <c r="F204" i="2"/>
  <c r="H205" i="2"/>
  <c r="F205" i="2"/>
  <c r="H206" i="2"/>
  <c r="F206" i="2"/>
  <c r="H207" i="2"/>
  <c r="F207" i="2"/>
  <c r="H208" i="2"/>
  <c r="F208" i="2"/>
  <c r="H209" i="2"/>
  <c r="F209" i="2"/>
  <c r="G172" i="2"/>
  <c r="L322" i="1"/>
  <c r="J313" i="1"/>
  <c r="I312" i="1" s="1"/>
  <c r="L300" i="1"/>
  <c r="O17" i="1"/>
  <c r="F171" i="2"/>
  <c r="G171" i="2"/>
  <c r="H171" i="2"/>
  <c r="H184" i="2"/>
  <c r="F184" i="2"/>
  <c r="H163" i="2"/>
  <c r="G163" i="2"/>
  <c r="F163" i="2"/>
  <c r="H170" i="2"/>
  <c r="G170" i="2"/>
  <c r="J23" i="4" s="1"/>
  <c r="H23" i="4" s="1"/>
  <c r="F170" i="2"/>
  <c r="H172" i="2"/>
  <c r="F172" i="2"/>
  <c r="H158" i="2"/>
  <c r="F158" i="2"/>
  <c r="N290" i="1"/>
  <c r="H290" i="1"/>
  <c r="C290" i="1"/>
  <c r="G158" i="2"/>
  <c r="N344" i="1"/>
  <c r="M344" i="1"/>
  <c r="H344" i="1"/>
  <c r="C344" i="1"/>
  <c r="N341" i="1"/>
  <c r="M341" i="1"/>
  <c r="H341" i="1"/>
  <c r="C341" i="1"/>
  <c r="N338" i="1"/>
  <c r="M338" i="1"/>
  <c r="H338" i="1"/>
  <c r="C338" i="1"/>
  <c r="N335" i="1"/>
  <c r="M335" i="1"/>
  <c r="H335" i="1"/>
  <c r="C335" i="1"/>
  <c r="N332" i="1"/>
  <c r="M332" i="1"/>
  <c r="H332" i="1"/>
  <c r="C332" i="1"/>
  <c r="N329" i="1"/>
  <c r="M329" i="1"/>
  <c r="H329" i="1"/>
  <c r="C329" i="1"/>
  <c r="I326" i="1"/>
  <c r="I329" i="1" s="1"/>
  <c r="N326" i="1"/>
  <c r="M326" i="1"/>
  <c r="H326" i="1"/>
  <c r="C326" i="1"/>
  <c r="N312" i="1"/>
  <c r="M312" i="1"/>
  <c r="H312" i="1"/>
  <c r="C312" i="1"/>
  <c r="N309" i="1"/>
  <c r="M309" i="1"/>
  <c r="H309" i="1"/>
  <c r="C309" i="1"/>
  <c r="N306" i="1"/>
  <c r="M306" i="1"/>
  <c r="H306" i="1"/>
  <c r="C306" i="1"/>
  <c r="N303" i="1"/>
  <c r="M303" i="1"/>
  <c r="H303" i="1"/>
  <c r="C303" i="1"/>
  <c r="N296" i="1"/>
  <c r="M296" i="1"/>
  <c r="H296" i="1"/>
  <c r="C296" i="1"/>
  <c r="N293" i="1"/>
  <c r="M293" i="1"/>
  <c r="I293" i="1"/>
  <c r="H293" i="1"/>
  <c r="C293" i="1"/>
  <c r="M290" i="1"/>
  <c r="F153" i="2"/>
  <c r="F150" i="2"/>
  <c r="F149" i="2"/>
  <c r="F148" i="2"/>
  <c r="F147" i="2"/>
  <c r="F146" i="2"/>
  <c r="F145" i="2"/>
  <c r="F144" i="2"/>
  <c r="F141" i="2"/>
  <c r="F140" i="2"/>
  <c r="F139" i="2"/>
  <c r="F138" i="2"/>
  <c r="F137" i="2"/>
  <c r="F134" i="2"/>
  <c r="F133" i="2"/>
  <c r="F132" i="2"/>
  <c r="F129" i="2"/>
  <c r="H153" i="2"/>
  <c r="H150" i="2"/>
  <c r="H149" i="2"/>
  <c r="H148" i="2"/>
  <c r="H147" i="2"/>
  <c r="H146" i="2"/>
  <c r="H145" i="2"/>
  <c r="H144" i="2"/>
  <c r="H141" i="2"/>
  <c r="H140" i="2"/>
  <c r="H139" i="2"/>
  <c r="H138" i="2"/>
  <c r="H137" i="2"/>
  <c r="H134" i="2"/>
  <c r="H133" i="2"/>
  <c r="H132" i="2"/>
  <c r="H129" i="2"/>
  <c r="G153" i="2"/>
  <c r="G137" i="2"/>
  <c r="G129" i="2"/>
  <c r="D40" i="2"/>
  <c r="D37" i="2"/>
  <c r="D36" i="2"/>
  <c r="D35" i="2"/>
  <c r="D34" i="2"/>
  <c r="D33" i="2"/>
  <c r="D32" i="2"/>
  <c r="D31" i="2"/>
  <c r="D28" i="2"/>
  <c r="D27" i="2"/>
  <c r="D26" i="2"/>
  <c r="D25" i="2"/>
  <c r="D24" i="2"/>
  <c r="D21" i="2"/>
  <c r="D20" i="2"/>
  <c r="D19" i="2"/>
  <c r="D16" i="2"/>
  <c r="E21" i="2" l="1"/>
  <c r="I21" i="2" s="1"/>
  <c r="E34" i="2"/>
  <c r="I34" i="2" s="1"/>
  <c r="E26" i="2"/>
  <c r="I26" i="2" s="1"/>
  <c r="H36" i="2"/>
  <c r="E19" i="2"/>
  <c r="I19" i="2" s="1"/>
  <c r="E20" i="2"/>
  <c r="I20" i="2" s="1"/>
  <c r="E35" i="2"/>
  <c r="I35" i="2" s="1"/>
  <c r="H37" i="2"/>
  <c r="H25" i="2"/>
  <c r="E25" i="2"/>
  <c r="I25" i="2" s="1"/>
  <c r="F16" i="2"/>
  <c r="E16" i="2"/>
  <c r="I16" i="2" s="1"/>
  <c r="H28" i="2"/>
  <c r="E28" i="2"/>
  <c r="I28" i="2" s="1"/>
  <c r="F40" i="2"/>
  <c r="E40" i="2"/>
  <c r="I40" i="2" s="1"/>
  <c r="F31" i="2"/>
  <c r="E31" i="2"/>
  <c r="I31" i="2" s="1"/>
  <c r="H24" i="2"/>
  <c r="E24" i="2"/>
  <c r="I24" i="2" s="1"/>
  <c r="F32" i="2"/>
  <c r="E32" i="2"/>
  <c r="I32" i="2" s="1"/>
  <c r="F36" i="2"/>
  <c r="E36" i="2"/>
  <c r="I36" i="2" s="1"/>
  <c r="H27" i="2"/>
  <c r="E27" i="2"/>
  <c r="I27" i="2" s="1"/>
  <c r="F37" i="2"/>
  <c r="E37" i="2"/>
  <c r="I37" i="2" s="1"/>
  <c r="F33" i="2"/>
  <c r="E33" i="2"/>
  <c r="I33" i="2" s="1"/>
  <c r="L356" i="1"/>
  <c r="F34" i="2"/>
  <c r="F19" i="2"/>
  <c r="F35" i="2"/>
  <c r="H26" i="2"/>
  <c r="G190" i="2"/>
  <c r="L403" i="1"/>
  <c r="O325" i="1"/>
  <c r="L400" i="1"/>
  <c r="G208" i="2"/>
  <c r="L372" i="1"/>
  <c r="G197" i="2"/>
  <c r="J197" i="2" s="1"/>
  <c r="L363" i="1"/>
  <c r="G194" i="2"/>
  <c r="L366" i="1"/>
  <c r="G195" i="2"/>
  <c r="H32" i="2"/>
  <c r="K184" i="2"/>
  <c r="L184" i="2" s="1"/>
  <c r="L185" i="2" s="1"/>
  <c r="H33" i="2"/>
  <c r="H34" i="2"/>
  <c r="H40" i="2"/>
  <c r="H31" i="2"/>
  <c r="H35" i="2"/>
  <c r="L293" i="1"/>
  <c r="L312" i="1"/>
  <c r="L326" i="1"/>
  <c r="J202" i="2"/>
  <c r="L310" i="1"/>
  <c r="J196" i="2"/>
  <c r="O375" i="1"/>
  <c r="O361" i="1"/>
  <c r="O358" i="1"/>
  <c r="O355" i="1"/>
  <c r="K209" i="2"/>
  <c r="K208" i="2"/>
  <c r="K207" i="2"/>
  <c r="L207" i="2" s="1"/>
  <c r="J207" i="2"/>
  <c r="K206" i="2"/>
  <c r="L206" i="2" s="1"/>
  <c r="J206" i="2"/>
  <c r="K205" i="2"/>
  <c r="L205" i="2" s="1"/>
  <c r="J205" i="2"/>
  <c r="K204" i="2"/>
  <c r="K203" i="2"/>
  <c r="L203" i="2" s="1"/>
  <c r="J203" i="2"/>
  <c r="K202" i="2"/>
  <c r="L202" i="2" s="1"/>
  <c r="K201" i="2"/>
  <c r="L201" i="2" s="1"/>
  <c r="J201" i="2"/>
  <c r="K200" i="2"/>
  <c r="L200" i="2" s="1"/>
  <c r="J200" i="2"/>
  <c r="K197" i="2"/>
  <c r="K196" i="2"/>
  <c r="K195" i="2"/>
  <c r="K194" i="2"/>
  <c r="K191" i="2"/>
  <c r="K190" i="2"/>
  <c r="K189" i="2"/>
  <c r="L189" i="2" s="1"/>
  <c r="J189" i="2"/>
  <c r="F20" i="2"/>
  <c r="F21" i="2"/>
  <c r="F24" i="2"/>
  <c r="G24" i="2"/>
  <c r="F25" i="2"/>
  <c r="F26" i="2"/>
  <c r="F27" i="2"/>
  <c r="F28" i="2"/>
  <c r="I332" i="1"/>
  <c r="L329" i="1"/>
  <c r="J307" i="1"/>
  <c r="I306" i="1" s="1"/>
  <c r="L309" i="1"/>
  <c r="I303" i="1"/>
  <c r="L170" i="2"/>
  <c r="J170" i="2"/>
  <c r="L163" i="2"/>
  <c r="J163" i="2"/>
  <c r="J171" i="2"/>
  <c r="K171" i="2"/>
  <c r="L171" i="2" s="1"/>
  <c r="I344" i="1"/>
  <c r="I341" i="1"/>
  <c r="J251" i="1"/>
  <c r="I250" i="1" s="1"/>
  <c r="H250" i="1"/>
  <c r="C250" i="1"/>
  <c r="H247" i="1"/>
  <c r="C247" i="1"/>
  <c r="J241" i="1"/>
  <c r="I240" i="1" s="1"/>
  <c r="I237" i="1"/>
  <c r="H237" i="1"/>
  <c r="C237" i="1"/>
  <c r="F220" i="2" l="1"/>
  <c r="H218" i="2"/>
  <c r="F221" i="2"/>
  <c r="F218" i="2"/>
  <c r="F222" i="2"/>
  <c r="H222" i="2"/>
  <c r="H221" i="2"/>
  <c r="H220" i="2"/>
  <c r="O403" i="1"/>
  <c r="O374" i="1"/>
  <c r="L196" i="2"/>
  <c r="L197" i="2"/>
  <c r="L341" i="1"/>
  <c r="J208" i="2"/>
  <c r="L344" i="1"/>
  <c r="J209" i="2"/>
  <c r="L303" i="1"/>
  <c r="J194" i="2"/>
  <c r="L306" i="1"/>
  <c r="J195" i="2"/>
  <c r="L332" i="1"/>
  <c r="J204" i="2"/>
  <c r="J190" i="2"/>
  <c r="G132" i="2"/>
  <c r="J21" i="4" s="1"/>
  <c r="H21" i="4" s="1"/>
  <c r="L237" i="1"/>
  <c r="G133" i="2"/>
  <c r="L240" i="1"/>
  <c r="G138" i="2"/>
  <c r="L250" i="1"/>
  <c r="L172" i="2"/>
  <c r="L173" i="2" s="1"/>
  <c r="J172" i="2"/>
  <c r="J273" i="1"/>
  <c r="J264" i="1"/>
  <c r="I263" i="1" s="1"/>
  <c r="L263" i="1" s="1"/>
  <c r="J260" i="1"/>
  <c r="I259" i="1" s="1"/>
  <c r="J244" i="1"/>
  <c r="I243" i="1" s="1"/>
  <c r="L243" i="1" s="1"/>
  <c r="J257" i="1"/>
  <c r="I256" i="1" s="1"/>
  <c r="J254" i="1"/>
  <c r="I253" i="1" s="1"/>
  <c r="O344" i="1" l="1"/>
  <c r="O314" i="1"/>
  <c r="L209" i="2"/>
  <c r="L204" i="2"/>
  <c r="L194" i="2"/>
  <c r="L208" i="2"/>
  <c r="L190" i="2"/>
  <c r="L195" i="2"/>
  <c r="G139" i="2"/>
  <c r="L253" i="1"/>
  <c r="G140" i="2"/>
  <c r="L256" i="1"/>
  <c r="G141" i="2"/>
  <c r="L259" i="1"/>
  <c r="O237" i="1"/>
  <c r="G134" i="2"/>
  <c r="I266" i="1"/>
  <c r="L266" i="1" s="1"/>
  <c r="G144" i="2"/>
  <c r="J276" i="1"/>
  <c r="I272" i="1"/>
  <c r="L272" i="1" s="1"/>
  <c r="L198" i="2" l="1"/>
  <c r="O246" i="1"/>
  <c r="L210" i="2"/>
  <c r="O349" i="1"/>
  <c r="J191" i="2"/>
  <c r="L191" i="2"/>
  <c r="L192" i="2" s="1"/>
  <c r="I275" i="1"/>
  <c r="L275" i="1" s="1"/>
  <c r="G147" i="2"/>
  <c r="I269" i="1"/>
  <c r="G145" i="2"/>
  <c r="L211" i="2" l="1"/>
  <c r="G146" i="2"/>
  <c r="L269" i="1"/>
  <c r="I278" i="1"/>
  <c r="L278" i="1" s="1"/>
  <c r="G148" i="2"/>
  <c r="V30" i="3" l="1"/>
  <c r="J26" i="4"/>
  <c r="H26" i="4" s="1"/>
  <c r="I281" i="1"/>
  <c r="G149" i="2"/>
  <c r="G150" i="2" l="1"/>
  <c r="L281" i="1"/>
  <c r="D164" i="2"/>
  <c r="O262" i="1" l="1"/>
  <c r="O285" i="1"/>
  <c r="H164" i="2"/>
  <c r="F164" i="2"/>
  <c r="G164" i="2"/>
  <c r="J158" i="2"/>
  <c r="D178" i="2"/>
  <c r="D179" i="2"/>
  <c r="D180" i="2"/>
  <c r="D181" i="2"/>
  <c r="D159" i="2"/>
  <c r="D160" i="2"/>
  <c r="D165" i="2"/>
  <c r="D166" i="2"/>
  <c r="D167" i="2"/>
  <c r="D175" i="2"/>
  <c r="D176" i="2"/>
  <c r="D177" i="2"/>
  <c r="J153" i="2"/>
  <c r="J150" i="2"/>
  <c r="J149" i="2"/>
  <c r="J148" i="2"/>
  <c r="J147" i="2"/>
  <c r="J146" i="2"/>
  <c r="J145" i="2"/>
  <c r="J144" i="2"/>
  <c r="J141" i="2"/>
  <c r="J140" i="2"/>
  <c r="J139" i="2"/>
  <c r="J138" i="2"/>
  <c r="J137" i="2"/>
  <c r="J134" i="2"/>
  <c r="J133" i="2"/>
  <c r="J132" i="2"/>
  <c r="J129" i="2"/>
  <c r="E167" i="2" l="1"/>
  <c r="I167" i="2" s="1"/>
  <c r="E178" i="2"/>
  <c r="I178" i="2" s="1"/>
  <c r="K178" i="2" s="1"/>
  <c r="E166" i="2"/>
  <c r="I166" i="2" s="1"/>
  <c r="K166" i="2" s="1"/>
  <c r="E179" i="2"/>
  <c r="I179" i="2" s="1"/>
  <c r="K179" i="2" s="1"/>
  <c r="E159" i="2"/>
  <c r="I159" i="2" s="1"/>
  <c r="K159" i="2" s="1"/>
  <c r="E177" i="2"/>
  <c r="I177" i="2" s="1"/>
  <c r="K177" i="2" s="1"/>
  <c r="E181" i="2"/>
  <c r="I181" i="2" s="1"/>
  <c r="K181" i="2" s="1"/>
  <c r="E175" i="2"/>
  <c r="I175" i="2" s="1"/>
  <c r="K175" i="2" s="1"/>
  <c r="E165" i="2"/>
  <c r="I165" i="2" s="1"/>
  <c r="K165" i="2" s="1"/>
  <c r="E160" i="2"/>
  <c r="I160" i="2" s="1"/>
  <c r="K160" i="2" s="1"/>
  <c r="E176" i="2"/>
  <c r="I176" i="2" s="1"/>
  <c r="K176" i="2" s="1"/>
  <c r="E180" i="2"/>
  <c r="I180" i="2" s="1"/>
  <c r="K180" i="2" s="1"/>
  <c r="J164" i="2"/>
  <c r="H177" i="2"/>
  <c r="F177" i="2"/>
  <c r="G177" i="2"/>
  <c r="H176" i="2"/>
  <c r="F176" i="2"/>
  <c r="G176" i="2"/>
  <c r="H175" i="2"/>
  <c r="F175" i="2"/>
  <c r="G175" i="2"/>
  <c r="H167" i="2"/>
  <c r="F167" i="2"/>
  <c r="G167" i="2"/>
  <c r="H166" i="2"/>
  <c r="F166" i="2"/>
  <c r="G166" i="2"/>
  <c r="H165" i="2"/>
  <c r="F165" i="2"/>
  <c r="G165" i="2"/>
  <c r="H160" i="2"/>
  <c r="F160" i="2"/>
  <c r="G160" i="2"/>
  <c r="H159" i="2"/>
  <c r="F159" i="2"/>
  <c r="G159" i="2"/>
  <c r="H181" i="2"/>
  <c r="F181" i="2"/>
  <c r="G181" i="2"/>
  <c r="H180" i="2"/>
  <c r="F180" i="2"/>
  <c r="G180" i="2"/>
  <c r="H179" i="2"/>
  <c r="F179" i="2"/>
  <c r="G179" i="2"/>
  <c r="H178" i="2"/>
  <c r="F178" i="2"/>
  <c r="G178" i="2"/>
  <c r="K167" i="2"/>
  <c r="K158" i="2"/>
  <c r="L158" i="2" s="1"/>
  <c r="K164" i="2"/>
  <c r="L164" i="2" s="1"/>
  <c r="K129" i="2"/>
  <c r="L129" i="2" s="1"/>
  <c r="K132" i="2"/>
  <c r="L132" i="2" s="1"/>
  <c r="K133" i="2"/>
  <c r="L133" i="2" s="1"/>
  <c r="K134" i="2"/>
  <c r="L134" i="2" s="1"/>
  <c r="K137" i="2"/>
  <c r="L137" i="2" s="1"/>
  <c r="K138" i="2"/>
  <c r="L138" i="2" s="1"/>
  <c r="K139" i="2"/>
  <c r="L139" i="2" s="1"/>
  <c r="K140" i="2"/>
  <c r="L140" i="2" s="1"/>
  <c r="K141" i="2"/>
  <c r="L141" i="2" s="1"/>
  <c r="K144" i="2"/>
  <c r="L144" i="2" s="1"/>
  <c r="K145" i="2"/>
  <c r="L145" i="2" s="1"/>
  <c r="K146" i="2"/>
  <c r="L146" i="2" s="1"/>
  <c r="K147" i="2"/>
  <c r="L147" i="2" s="1"/>
  <c r="K148" i="2"/>
  <c r="L148" i="2" s="1"/>
  <c r="K149" i="2"/>
  <c r="L149" i="2" s="1"/>
  <c r="K150" i="2"/>
  <c r="L150" i="2" s="1"/>
  <c r="K153" i="2"/>
  <c r="L153" i="2" s="1"/>
  <c r="L154" i="2" s="1"/>
  <c r="F219" i="2" l="1"/>
  <c r="H219" i="2"/>
  <c r="L178" i="2"/>
  <c r="J178" i="2"/>
  <c r="L179" i="2"/>
  <c r="J179" i="2"/>
  <c r="L180" i="2"/>
  <c r="J180" i="2"/>
  <c r="L181" i="2"/>
  <c r="J181" i="2"/>
  <c r="L159" i="2"/>
  <c r="J159" i="2"/>
  <c r="L160" i="2"/>
  <c r="J160" i="2"/>
  <c r="L165" i="2"/>
  <c r="J165" i="2"/>
  <c r="L166" i="2"/>
  <c r="J166" i="2"/>
  <c r="L167" i="2"/>
  <c r="J167" i="2"/>
  <c r="L175" i="2"/>
  <c r="J175" i="2"/>
  <c r="L176" i="2"/>
  <c r="J176" i="2"/>
  <c r="L177" i="2"/>
  <c r="J177" i="2"/>
  <c r="L130" i="2"/>
  <c r="L151" i="2"/>
  <c r="L142" i="2"/>
  <c r="L135" i="2"/>
  <c r="L182" i="2" l="1"/>
  <c r="L155" i="2"/>
  <c r="L161" i="2"/>
  <c r="B6" i="1"/>
  <c r="J22" i="4" l="1"/>
  <c r="H22" i="4" s="1"/>
  <c r="V24" i="3"/>
  <c r="M155" i="2"/>
  <c r="L168" i="2"/>
  <c r="L186" i="2" s="1"/>
  <c r="V27" i="3" l="1"/>
  <c r="J24" i="4"/>
  <c r="H24" i="4" s="1"/>
  <c r="I20" i="1"/>
  <c r="J24" i="1" l="1"/>
  <c r="G20" i="2"/>
  <c r="L20" i="1"/>
  <c r="G40" i="2"/>
  <c r="L65" i="1"/>
  <c r="O66" i="1" s="1"/>
  <c r="C35" i="4"/>
  <c r="I17" i="1" l="1"/>
  <c r="B8" i="3"/>
  <c r="L17" i="1" l="1"/>
  <c r="G19" i="2"/>
  <c r="J13" i="4" s="1"/>
  <c r="H13" i="4" s="1"/>
  <c r="J37" i="1"/>
  <c r="J34" i="1"/>
  <c r="I33" i="1" s="1"/>
  <c r="G26" i="2" s="1"/>
  <c r="J31" i="1"/>
  <c r="N13" i="5" l="1"/>
  <c r="J24" i="2"/>
  <c r="K24" i="2"/>
  <c r="L24" i="2" s="1"/>
  <c r="K25" i="2"/>
  <c r="L33" i="1"/>
  <c r="C30" i="1"/>
  <c r="H30" i="1"/>
  <c r="M33" i="1"/>
  <c r="H27" i="1"/>
  <c r="C27" i="1"/>
  <c r="M27" i="1"/>
  <c r="J53" i="1" l="1"/>
  <c r="J56" i="1" s="1"/>
  <c r="J40" i="1"/>
  <c r="I39" i="1" s="1"/>
  <c r="I30" i="1"/>
  <c r="H13" i="1"/>
  <c r="C13" i="1"/>
  <c r="H17" i="1"/>
  <c r="C17" i="1"/>
  <c r="J44" i="1"/>
  <c r="I43" i="1" s="1"/>
  <c r="I46" i="1" s="1"/>
  <c r="L46" i="1" s="1"/>
  <c r="I36" i="1"/>
  <c r="L12" i="1"/>
  <c r="M12" i="1"/>
  <c r="M13" i="1"/>
  <c r="M14" i="1"/>
  <c r="M15" i="1"/>
  <c r="M16" i="1"/>
  <c r="M17" i="1"/>
  <c r="M18" i="1"/>
  <c r="M19" i="1"/>
  <c r="M20" i="1"/>
  <c r="M21" i="1"/>
  <c r="M22" i="1"/>
  <c r="M23" i="1"/>
  <c r="I23" i="1"/>
  <c r="G21" i="2" s="1"/>
  <c r="M24" i="1"/>
  <c r="M25" i="1"/>
  <c r="M26" i="1"/>
  <c r="M30" i="1"/>
  <c r="M31" i="1"/>
  <c r="M32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I52" i="1"/>
  <c r="G34" i="2" s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K36" i="2"/>
  <c r="K34" i="2"/>
  <c r="K31" i="2"/>
  <c r="I55" i="1" l="1"/>
  <c r="I58" i="1" s="1"/>
  <c r="L58" i="1" s="1"/>
  <c r="K32" i="2"/>
  <c r="K33" i="2"/>
  <c r="K35" i="2"/>
  <c r="K37" i="2"/>
  <c r="K40" i="2"/>
  <c r="L40" i="2" s="1"/>
  <c r="J40" i="2"/>
  <c r="J26" i="2"/>
  <c r="K26" i="2"/>
  <c r="L26" i="2" s="1"/>
  <c r="K27" i="2"/>
  <c r="K28" i="2"/>
  <c r="L52" i="1"/>
  <c r="L23" i="1"/>
  <c r="L36" i="1"/>
  <c r="G27" i="2"/>
  <c r="G31" i="2"/>
  <c r="L43" i="1"/>
  <c r="L30" i="1"/>
  <c r="G25" i="2"/>
  <c r="L39" i="1"/>
  <c r="G28" i="2"/>
  <c r="I49" i="1"/>
  <c r="L49" i="1" s="1"/>
  <c r="G32" i="2"/>
  <c r="H20" i="2"/>
  <c r="H21" i="2"/>
  <c r="H19" i="2"/>
  <c r="L55" i="1" l="1"/>
  <c r="G35" i="2"/>
  <c r="L35" i="2" s="1"/>
  <c r="J19" i="2"/>
  <c r="K19" i="2"/>
  <c r="L19" i="2" s="1"/>
  <c r="J21" i="2"/>
  <c r="K21" i="2"/>
  <c r="L21" i="2" s="1"/>
  <c r="J20" i="2"/>
  <c r="K20" i="2"/>
  <c r="L20" i="2" s="1"/>
  <c r="L32" i="2"/>
  <c r="J32" i="2"/>
  <c r="L28" i="2"/>
  <c r="J28" i="2"/>
  <c r="L25" i="2"/>
  <c r="J25" i="2"/>
  <c r="O40" i="1"/>
  <c r="L31" i="2"/>
  <c r="J31" i="2"/>
  <c r="L27" i="2"/>
  <c r="J27" i="2"/>
  <c r="O25" i="1"/>
  <c r="L34" i="2"/>
  <c r="J34" i="2"/>
  <c r="G33" i="2"/>
  <c r="I61" i="1"/>
  <c r="L61" i="1" s="1"/>
  <c r="G36" i="2"/>
  <c r="L41" i="2"/>
  <c r="M41" i="2" s="1"/>
  <c r="J35" i="2" l="1"/>
  <c r="L408" i="1"/>
  <c r="L29" i="2"/>
  <c r="M29" i="2" s="1"/>
  <c r="L13" i="5"/>
  <c r="J13" i="5"/>
  <c r="H13" i="5"/>
  <c r="L36" i="2"/>
  <c r="J36" i="2"/>
  <c r="O64" i="1"/>
  <c r="O67" i="1"/>
  <c r="L33" i="2"/>
  <c r="J33" i="2"/>
  <c r="G37" i="2"/>
  <c r="L22" i="2"/>
  <c r="M22" i="2" s="1"/>
  <c r="L37" i="2" l="1"/>
  <c r="L38" i="2" s="1"/>
  <c r="M38" i="2" s="1"/>
  <c r="J37" i="2"/>
  <c r="H16" i="2" l="1"/>
  <c r="G16" i="2" l="1"/>
  <c r="K16" i="2" l="1"/>
  <c r="L16" i="2" s="1"/>
  <c r="J16" i="2"/>
  <c r="L17" i="2" l="1"/>
  <c r="M17" i="2" s="1"/>
  <c r="L42" i="2" l="1"/>
  <c r="V12" i="3" s="1"/>
  <c r="V33" i="3" s="1"/>
  <c r="W27" i="3" s="1"/>
  <c r="W15" i="3" l="1"/>
  <c r="W24" i="3"/>
  <c r="L212" i="2"/>
  <c r="N14" i="5" s="1"/>
  <c r="H14" i="5" s="1"/>
  <c r="H27" i="5" s="1"/>
  <c r="H28" i="5" s="1"/>
  <c r="J14" i="4"/>
  <c r="H14" i="4" s="1"/>
  <c r="W18" i="3"/>
  <c r="W30" i="3"/>
  <c r="W12" i="3"/>
  <c r="W21" i="3"/>
  <c r="J14" i="5" l="1"/>
  <c r="J27" i="5" s="1"/>
  <c r="J28" i="5" s="1"/>
  <c r="L14" i="5"/>
  <c r="L27" i="5" s="1"/>
  <c r="L28" i="5" s="1"/>
  <c r="W33" i="3"/>
  <c r="H29" i="4" l="1"/>
  <c r="H30" i="4" s="1"/>
  <c r="J30" i="4" s="1"/>
  <c r="N28" i="5"/>
  <c r="N27" i="5" s="1"/>
  <c r="J29" i="4" l="1"/>
</calcChain>
</file>

<file path=xl/sharedStrings.xml><?xml version="1.0" encoding="utf-8"?>
<sst xmlns="http://schemas.openxmlformats.org/spreadsheetml/2006/main" count="1038" uniqueCount="324">
  <si>
    <t>MEMÓRIA DE CÁLCULO</t>
  </si>
  <si>
    <t>Processo:</t>
  </si>
  <si>
    <t>MEDIÇÃO:</t>
  </si>
  <si>
    <t xml:space="preserve">CÓDIGO:  </t>
  </si>
  <si>
    <t>CONTRATO:</t>
  </si>
  <si>
    <t>CÓDIGO</t>
  </si>
  <si>
    <t>DESCRIÇÃO DOS SERVIÇOS</t>
  </si>
  <si>
    <t>UNID</t>
  </si>
  <si>
    <t>QUANT</t>
  </si>
  <si>
    <t>M2</t>
  </si>
  <si>
    <t>PLANILHA ORÇAMENTÁRIA</t>
  </si>
  <si>
    <t>SECRETARIA MUNICIPAL DE OBRAS</t>
  </si>
  <si>
    <t>Código</t>
  </si>
  <si>
    <t>Descrição</t>
  </si>
  <si>
    <t>Unid</t>
  </si>
  <si>
    <t>Quantidade</t>
  </si>
  <si>
    <t>Preço Unit</t>
  </si>
  <si>
    <t>Total</t>
  </si>
  <si>
    <t>Subtotal:</t>
  </si>
  <si>
    <t>TOTAL GERAL:</t>
  </si>
  <si>
    <t>M3</t>
  </si>
  <si>
    <t>1 - SERVIÇOS PRELIMINARES</t>
  </si>
  <si>
    <t>Placa: 3,00x2,00= 6,00m²</t>
  </si>
  <si>
    <t>5 - SERVIÇOS COMPLEMENTARES</t>
  </si>
  <si>
    <t>DEMOLIÇÃO DE PAVIMENTO DE CONCRETO, SARJETA OU SARJETÃO, INCLUI CARGA EM CAMINHÃO</t>
  </si>
  <si>
    <t>REMOÇÃO DE ENTULHO ALÉM DO PRIMEIRO KM</t>
  </si>
  <si>
    <t>M3XKM</t>
  </si>
  <si>
    <t>3 - GUIAS, SARJETAS E SARJETÕES</t>
  </si>
  <si>
    <t>BASE DE CONCRETO FCK=15,00MPA PARA GUIAS, SARJETAS OU SARJETÕES</t>
  </si>
  <si>
    <t>CONSTRUÇÃO DE SARJETA OU SARJETÃO DE CONCRETO - FCK=25,0MPA</t>
  </si>
  <si>
    <t>FORNECIMENTO E APLICAÇÃO DE TELA DE AÇO</t>
  </si>
  <si>
    <t>KG</t>
  </si>
  <si>
    <t>2 - FRESAGEM, DEMOLIÇÕES E RETIRADAS</t>
  </si>
  <si>
    <t>4 - PAVIMENTAÇÃO</t>
  </si>
  <si>
    <t>BASE DE BINDER DENSO (SEM TRANSPORTE)</t>
  </si>
  <si>
    <t>CARGA, DESCARGA E TRANSPORTE DE BINDER ATÉ A DISTÂNCIA MÉDIA DE IDA E VOLTA DE 1KM</t>
  </si>
  <si>
    <t>TRANSPORTE DE BINDER ALÉM DO PRIMEIRO KM</t>
  </si>
  <si>
    <t>IMPRIMAÇÃO BETUMINOSA LIGANTE</t>
  </si>
  <si>
    <t>REVESTIMENTO DE CONCRETO ASFÁLTICO (SEM TRANSPORTE)</t>
  </si>
  <si>
    <t>CARGA, DESCARGA E TRANSPORTE DE CONCRETO ASFÁLTICO ATÉ A DISTÂNCIA MÉDIA DE IDA E VOLTA DE 1KM</t>
  </si>
  <si>
    <t>TRANSPORTE DE CONCRETO ASFÁLTICO ALÉM DO PRIMEIRO KM</t>
  </si>
  <si>
    <t>Ver item 05.78.01 x 20km= 2.368,90m³xkm</t>
  </si>
  <si>
    <t>LEVANTAMENTO OU REBAIXAMENTO DE TAMPÃO DE POÇO DE VISITA</t>
  </si>
  <si>
    <t>PREFEITURA MUNICIPAL DE FERRAZ DE VASCONCELOS</t>
  </si>
  <si>
    <t>Obra:</t>
  </si>
  <si>
    <t>Referência:</t>
  </si>
  <si>
    <t>BDI Utilizado:</t>
  </si>
  <si>
    <t>Item</t>
  </si>
  <si>
    <t>1.1</t>
  </si>
  <si>
    <t>SERVIÇOS PRELIMINARES</t>
  </si>
  <si>
    <t>FRESAGEM, DEMOLIÇÕES E RETIRADAS</t>
  </si>
  <si>
    <t>2.1</t>
  </si>
  <si>
    <t>2.2</t>
  </si>
  <si>
    <t>2.3</t>
  </si>
  <si>
    <t>GUIAS, SARJETAS E SARJETÕES</t>
  </si>
  <si>
    <t>3.1</t>
  </si>
  <si>
    <t>3.2</t>
  </si>
  <si>
    <t>3.3</t>
  </si>
  <si>
    <t>PAVIMENTAÇÃO</t>
  </si>
  <si>
    <t>SERVIÇOS COMPLEMENTARES</t>
  </si>
  <si>
    <t>Ver item 05.25.02= 21,54m³</t>
  </si>
  <si>
    <t>Sarjetão (ver tabela)= 24,90m²</t>
  </si>
  <si>
    <t>Ver item 05.03.00 x 0,17 + 30% de empolamento x 10 km= 55,03m³xkm</t>
  </si>
  <si>
    <t>Sarjetão: 24,90 x 0,17= 4,23m³</t>
  </si>
  <si>
    <t>Sarjetão: 24,90m² x 4,48kg/m² x 2 (malha dupla)= 223,10kg</t>
  </si>
  <si>
    <t>Ver tabela: Tampão de poço de visita 16unid</t>
  </si>
  <si>
    <t>Área a ser recapeada (ver tabela)= 2.124,27m²</t>
  </si>
  <si>
    <t>Ver item 05.26.00 x 0,05= 106,21m³</t>
  </si>
  <si>
    <t>Ver item 05.28.00= 106,21m³</t>
  </si>
  <si>
    <t>Preenchimento de buracos na àrea fresada: (2.124,27 x 10%) x 0,10 (espessura média)= 21,24m³</t>
  </si>
  <si>
    <t>Ver item 05.79.01 x 20km= 424,80m³xkm</t>
  </si>
  <si>
    <r>
      <rPr>
        <b/>
        <sz val="12"/>
        <rFont val="Arial"/>
        <family val="2"/>
      </rPr>
      <t>LOCAL:</t>
    </r>
    <r>
      <rPr>
        <sz val="12"/>
        <rFont val="Arial"/>
        <family val="2"/>
      </rPr>
      <t xml:space="preserve"> Ferraz de Vasconcelos</t>
    </r>
  </si>
  <si>
    <r>
      <t xml:space="preserve">Data-Base: </t>
    </r>
    <r>
      <rPr>
        <sz val="12"/>
        <rFont val="Arial"/>
        <family val="2"/>
      </rPr>
      <t>jun/2021</t>
    </r>
  </si>
  <si>
    <t>Referencia</t>
  </si>
  <si>
    <t>INFRA</t>
  </si>
  <si>
    <t xml:space="preserve"> Ver projeto </t>
  </si>
  <si>
    <t>André Felipe Maia Alfonzo</t>
  </si>
  <si>
    <t xml:space="preserve">Engenheiro Civil </t>
  </si>
  <si>
    <t>CREA-SP 5070657923</t>
  </si>
  <si>
    <t>CRONOGRAMA FISICO-FINANCEIRO</t>
  </si>
  <si>
    <t>MESES</t>
  </si>
  <si>
    <t>Valor do Item</t>
  </si>
  <si>
    <t>%</t>
  </si>
  <si>
    <t xml:space="preserve"> </t>
  </si>
  <si>
    <t>x</t>
  </si>
  <si>
    <t>GOVERNO DO ESTADO DE SÃO PAULO
SECRETARIA DE GOVERNO E RELAÕES INSTITUCIONAIS</t>
  </si>
  <si>
    <r>
      <t xml:space="preserve">MUNICÍPIO:
</t>
    </r>
    <r>
      <rPr>
        <sz val="10"/>
        <color theme="1"/>
        <rFont val="Arial"/>
        <family val="2"/>
      </rPr>
      <t>FERRAZ DE VASCONCELOS</t>
    </r>
  </si>
  <si>
    <r>
      <t xml:space="preserve">DATA BASE:
</t>
    </r>
    <r>
      <rPr>
        <sz val="10"/>
        <color theme="1"/>
        <rFont val="Arial"/>
        <family val="2"/>
      </rPr>
      <t>JULHO/23</t>
    </r>
  </si>
  <si>
    <t>OBJETO:</t>
  </si>
  <si>
    <t>PRAZO PROPOSTO</t>
  </si>
  <si>
    <r>
      <t xml:space="preserve">INÍCIO: </t>
    </r>
    <r>
      <rPr>
        <sz val="10"/>
        <color theme="1"/>
        <rFont val="Arial"/>
        <family val="2"/>
      </rPr>
      <t>data da assinatura do convênio</t>
    </r>
  </si>
  <si>
    <r>
      <t xml:space="preserve">FINAL: </t>
    </r>
    <r>
      <rPr>
        <sz val="10"/>
        <color theme="1"/>
        <rFont val="Arial"/>
        <family val="2"/>
      </rPr>
      <t>720 dias à partir da data da assinatura do convênio</t>
    </r>
  </si>
  <si>
    <t>ITEM</t>
  </si>
  <si>
    <t>SERVIÇO</t>
  </si>
  <si>
    <t>UNIDADE</t>
  </si>
  <si>
    <t>1ª ETAPA</t>
  </si>
  <si>
    <t>TOTAL</t>
  </si>
  <si>
    <t>Prazo de liberação: em 30 dias após a expedição da ordem de serviço</t>
  </si>
  <si>
    <t>R$</t>
  </si>
  <si>
    <t>RECURSOS ESTADUAL</t>
  </si>
  <si>
    <t>RECURSOS PRÓPRIO</t>
  </si>
  <si>
    <t>ASSINATURA:</t>
  </si>
  <si>
    <r>
      <t>CREA / CAU:</t>
    </r>
    <r>
      <rPr>
        <sz val="10"/>
        <color theme="1"/>
        <rFont val="Arial"/>
        <family val="2"/>
      </rPr>
      <t xml:space="preserve"> A25097-0</t>
    </r>
  </si>
  <si>
    <t xml:space="preserve">ART / RRT: </t>
  </si>
  <si>
    <t>1.1.1</t>
  </si>
  <si>
    <t>1.2</t>
  </si>
  <si>
    <t>1.2.1</t>
  </si>
  <si>
    <t>1.2.2</t>
  </si>
  <si>
    <t>1.2.3</t>
  </si>
  <si>
    <t>1.3</t>
  </si>
  <si>
    <t>1.3.1</t>
  </si>
  <si>
    <t>1.3.2</t>
  </si>
  <si>
    <t>1.3.3</t>
  </si>
  <si>
    <t>1.3.4</t>
  </si>
  <si>
    <t>1.3.5</t>
  </si>
  <si>
    <t>1.4</t>
  </si>
  <si>
    <t>1.4.1</t>
  </si>
  <si>
    <t>1.4.2</t>
  </si>
  <si>
    <t>1.4.3</t>
  </si>
  <si>
    <t>1.4.4</t>
  </si>
  <si>
    <t>1.4.5</t>
  </si>
  <si>
    <t>1.4.6</t>
  </si>
  <si>
    <t>1.4.7</t>
  </si>
  <si>
    <t>1.5</t>
  </si>
  <si>
    <t>1.5.1</t>
  </si>
  <si>
    <t>2.1.1</t>
  </si>
  <si>
    <t>2.2.1</t>
  </si>
  <si>
    <t>2.2.2</t>
  </si>
  <si>
    <t>2.2.3</t>
  </si>
  <si>
    <t>2.3.1</t>
  </si>
  <si>
    <t>2.3.2</t>
  </si>
  <si>
    <t>2.3.3</t>
  </si>
  <si>
    <t>2.3.4</t>
  </si>
  <si>
    <t>2.3.5</t>
  </si>
  <si>
    <t>2.4</t>
  </si>
  <si>
    <t>2.4.1</t>
  </si>
  <si>
    <t>2.4.2</t>
  </si>
  <si>
    <t>2.4.3</t>
  </si>
  <si>
    <t>2.4.4</t>
  </si>
  <si>
    <t>2.4.5</t>
  </si>
  <si>
    <t>2.4.6</t>
  </si>
  <si>
    <t>2.4.7</t>
  </si>
  <si>
    <t>2.5</t>
  </si>
  <si>
    <t>2.5.1</t>
  </si>
  <si>
    <t>RUA MARINALVA DOS SANTOS</t>
  </si>
  <si>
    <t>TOTAL RUA MARINALVA DOS SANTOS:</t>
  </si>
  <si>
    <t>3.1.1</t>
  </si>
  <si>
    <t>3.2.1</t>
  </si>
  <si>
    <t>3.2.2</t>
  </si>
  <si>
    <t>3.2.3</t>
  </si>
  <si>
    <t>3.3.1</t>
  </si>
  <si>
    <t>3.3.2</t>
  </si>
  <si>
    <t>3.3.3</t>
  </si>
  <si>
    <t>-</t>
  </si>
  <si>
    <t>1 - SERVICOS PRELIMINARES</t>
  </si>
  <si>
    <t>2 - PASSEIO, GUIAS E SARJETAS</t>
  </si>
  <si>
    <t>Passeio de concreto -  769,16m²  x 0,07 - 53,84m³</t>
  </si>
  <si>
    <t>Guia e sarjeta: ver item 05.73.00 x0,15x0,10= 1,2m³</t>
  </si>
  <si>
    <t>Guia - 555,4m</t>
  </si>
  <si>
    <t>Sarjeta:ver item 05.73.00x0,40x0,16= 5,12m³</t>
  </si>
  <si>
    <t>Abertura de Caixa - 150,0 x 5,0 = 240,00m²</t>
  </si>
  <si>
    <t>Ver Item 05.10.00 x 0,15 = 30,0m³</t>
  </si>
  <si>
    <t>Ver Item 05.11.00 x 0,05 = 10,00m³</t>
  </si>
  <si>
    <t>Ver Item 05.25.02</t>
  </si>
  <si>
    <t>Ver Item 05.25.02 x 20km = 200,00 m³xkm</t>
  </si>
  <si>
    <t>Ver Item 05.11.00</t>
  </si>
  <si>
    <t>Ver Item 05.28.00</t>
  </si>
  <si>
    <t>Ver Item 05.28.00 x 20km= 200m³xkm</t>
  </si>
  <si>
    <t>3 - FRESAGEM E RETIRADAS</t>
  </si>
  <si>
    <t>3.4</t>
  </si>
  <si>
    <t>3.4.1</t>
  </si>
  <si>
    <t>3.4.2</t>
  </si>
  <si>
    <t>3.4.3</t>
  </si>
  <si>
    <t>3.4.4</t>
  </si>
  <si>
    <t>3.4.5</t>
  </si>
  <si>
    <t>3.4.6</t>
  </si>
  <si>
    <t>3.4.7</t>
  </si>
  <si>
    <t>EDIF</t>
  </si>
  <si>
    <t>Preço Unit com BDI</t>
  </si>
  <si>
    <t>Total com BDI</t>
  </si>
  <si>
    <t>2ª ETAPA</t>
  </si>
  <si>
    <t>3ª ETAPA</t>
  </si>
  <si>
    <t>PERIODO 240 DIAS</t>
  </si>
  <si>
    <t>PRAZO DE   EXECUÇÃO
210 DIAS</t>
  </si>
  <si>
    <t>3 - PAVIMENTAÇÃO</t>
  </si>
  <si>
    <t>RUA SANDELIA ANDENA TRECHO 1</t>
  </si>
  <si>
    <t>1 - SERVICOS PRELIMINARES TRECHO 1</t>
  </si>
  <si>
    <t>PASSEIO, GUIAS E SARJETAS</t>
  </si>
  <si>
    <t>FRESAGEM E RETIRADAS</t>
  </si>
  <si>
    <t>RUA SANDELIA ANDENA TRECHO 2</t>
  </si>
  <si>
    <t>4.1</t>
  </si>
  <si>
    <t>4.1.1</t>
  </si>
  <si>
    <t>4.2</t>
  </si>
  <si>
    <t>4.2.1</t>
  </si>
  <si>
    <t>4.3</t>
  </si>
  <si>
    <t>4.3.3</t>
  </si>
  <si>
    <t>4.3.1</t>
  </si>
  <si>
    <t>4.3.2</t>
  </si>
  <si>
    <t>4.3.4</t>
  </si>
  <si>
    <t>RUA ALFREDO REGNER</t>
  </si>
  <si>
    <t>RUA BORBA GATO</t>
  </si>
  <si>
    <t>RUA MARCELO GARCIA</t>
  </si>
  <si>
    <t>RUA ANTÔNIO AUGUSTO FERREIRA</t>
  </si>
  <si>
    <t>TOTAL RUA SANDELIA ANDENA TRECHO 2:</t>
  </si>
  <si>
    <t>TOTAL RUA SANDELIA ANDENA TRECHO 1</t>
  </si>
  <si>
    <t>TOTAL RUA ALFREDO REGNER:</t>
  </si>
  <si>
    <t>TOTAL RUA BORBA GATO:</t>
  </si>
  <si>
    <t>3.3.4</t>
  </si>
  <si>
    <t>3.3.5</t>
  </si>
  <si>
    <t>TOTAL RUA MARCELO GARCIA:</t>
  </si>
  <si>
    <t>4.4</t>
  </si>
  <si>
    <t>4.4.1</t>
  </si>
  <si>
    <t>4.5</t>
  </si>
  <si>
    <t>4.5.1</t>
  </si>
  <si>
    <t>4.4.2</t>
  </si>
  <si>
    <t>4.4.3</t>
  </si>
  <si>
    <t>4.4.4</t>
  </si>
  <si>
    <t>4.4.5</t>
  </si>
  <si>
    <t>4.4.6</t>
  </si>
  <si>
    <t>4.4.7</t>
  </si>
  <si>
    <t>TOTAL RUA RUA ANTÔNIO AUGUSTO FERREIRA:</t>
  </si>
  <si>
    <t>5.1</t>
  </si>
  <si>
    <t>5.1.1</t>
  </si>
  <si>
    <t>5.2</t>
  </si>
  <si>
    <t>5.2.1</t>
  </si>
  <si>
    <t>5.2.2</t>
  </si>
  <si>
    <t>5.2.3</t>
  </si>
  <si>
    <t>5.3</t>
  </si>
  <si>
    <t>5.3.1</t>
  </si>
  <si>
    <t>5.4</t>
  </si>
  <si>
    <t>5.5</t>
  </si>
  <si>
    <t>5.5.1</t>
  </si>
  <si>
    <t>5.4.1</t>
  </si>
  <si>
    <t>5.4.2</t>
  </si>
  <si>
    <t>5.4.3</t>
  </si>
  <si>
    <t>5.4.4</t>
  </si>
  <si>
    <t>5.4.5</t>
  </si>
  <si>
    <t>5.4.6</t>
  </si>
  <si>
    <t>5.4.7</t>
  </si>
  <si>
    <t>5.3.2</t>
  </si>
  <si>
    <t>5.3.3</t>
  </si>
  <si>
    <t>5.3.4</t>
  </si>
  <si>
    <t>5.3.5</t>
  </si>
  <si>
    <t>6.1</t>
  </si>
  <si>
    <t>6.1.1</t>
  </si>
  <si>
    <t>6.2</t>
  </si>
  <si>
    <t>6.2.1</t>
  </si>
  <si>
    <t>6.3</t>
  </si>
  <si>
    <t>6.3.1</t>
  </si>
  <si>
    <t>6.4</t>
  </si>
  <si>
    <t>6.4.1</t>
  </si>
  <si>
    <t>6.5</t>
  </si>
  <si>
    <t>6.5.1</t>
  </si>
  <si>
    <t>6.4.2</t>
  </si>
  <si>
    <t>6.4.3</t>
  </si>
  <si>
    <t>6.4.4</t>
  </si>
  <si>
    <t>6.4.5</t>
  </si>
  <si>
    <t>6.4.6</t>
  </si>
  <si>
    <t>6.4.7</t>
  </si>
  <si>
    <t>6.3.2</t>
  </si>
  <si>
    <t>6.3.3</t>
  </si>
  <si>
    <t>6.2.2</t>
  </si>
  <si>
    <t>6.2.3</t>
  </si>
  <si>
    <t>6.2.4</t>
  </si>
  <si>
    <t>6.2.5</t>
  </si>
  <si>
    <t>6.1.2</t>
  </si>
  <si>
    <t>6.1.3</t>
  </si>
  <si>
    <t>7.1</t>
  </si>
  <si>
    <t>7.1.1</t>
  </si>
  <si>
    <t>7.1.2</t>
  </si>
  <si>
    <t>7.1.3</t>
  </si>
  <si>
    <t>7.2</t>
  </si>
  <si>
    <t>7.2.1</t>
  </si>
  <si>
    <t>7.2.2</t>
  </si>
  <si>
    <t>7.2.3</t>
  </si>
  <si>
    <t>7.2.4</t>
  </si>
  <si>
    <t>7.3</t>
  </si>
  <si>
    <t>7.3.1</t>
  </si>
  <si>
    <t>7.3.2</t>
  </si>
  <si>
    <t>7.3.3</t>
  </si>
  <si>
    <t>7.3.4</t>
  </si>
  <si>
    <t>7.3.5</t>
  </si>
  <si>
    <t>7.3.6</t>
  </si>
  <si>
    <t>7.3.7</t>
  </si>
  <si>
    <t>7.3.8</t>
  </si>
  <si>
    <t>7.3.9</t>
  </si>
  <si>
    <t>7.3.10</t>
  </si>
  <si>
    <t>Fresagem e Recapeamento da Rua Alfredo Regner, Rua Borba Gato, Rua Marcelo Garcia, Rua Antonio Augusto Ferreira, Rua Marinalva dos Santos e Pavimentação da Rua Sandelia Andena</t>
  </si>
  <si>
    <t>PERIODO 720 DIAS</t>
  </si>
  <si>
    <t>Prazo de liberação: em 30 dias após a conclusão da etapa.</t>
  </si>
  <si>
    <t>PRAZO DE   EXECUÇÃO</t>
  </si>
  <si>
    <t>690 DIAS</t>
  </si>
  <si>
    <r>
      <t>ART / RRT:</t>
    </r>
    <r>
      <rPr>
        <sz val="10"/>
        <color theme="1"/>
        <rFont val="Arial"/>
        <family val="2"/>
      </rPr>
      <t xml:space="preserve"> 28027230231742390</t>
    </r>
  </si>
  <si>
    <t>PASSEIO DE CONCRETO FCK=15,0MPA, INCLUSIVE PREPARO DE CAIXA E LASTRO DE BRITA</t>
  </si>
  <si>
    <t>PEDREIRO (SGSP)</t>
  </si>
  <si>
    <t>H</t>
  </si>
  <si>
    <t>SERVENTE (SGSP)</t>
  </si>
  <si>
    <t>CONCRETO USINADO, BRITA 1E2,SLUMP 5+OU-1cm / FCK= 15,0MPA</t>
  </si>
  <si>
    <t>PEDRA BRITADA NÚMERO 3 E 4</t>
  </si>
  <si>
    <t>PINUS - RIPA DE 1/2" X 3" - BRUTA</t>
  </si>
  <si>
    <t>M</t>
  </si>
  <si>
    <t>DATA BASE SIURB-I JUL/23</t>
  </si>
  <si>
    <t>DATA BASE SIURB-I JAN/24</t>
  </si>
  <si>
    <t>ATUALIZAÇÃO DE COMPOSIÇÃO ATRAVES DE ATUALIZAÇÃO DOS INSUMOS</t>
  </si>
  <si>
    <t>Com a Nova atualização da SIURB  o item 05-42-00 PASSEIO DE CONCRETO FCK=15,0MPA, INCLUSIVE PREPARO DE CAIXA E LASTRO DE BRITA deixou de existir, para a atualização de seu custo unitário foi realizado a atualização dos insumos utilizados para a composição do item utilizando a data-base mais recente publicada com versão Jan/24</t>
  </si>
  <si>
    <t>SIURB (Janeiro/2024) sem desoneração</t>
  </si>
  <si>
    <t>DESCRIÇÃO</t>
  </si>
  <si>
    <t>QUANTIDADE</t>
  </si>
  <si>
    <t>PLACA DE OBRA EM CHAPA DE AÇO GALVANIZADO</t>
  </si>
  <si>
    <t>FRESAGEM DE PAVIMENTO ASFÁLTICO COM ESPESSURA ATÉ 5CM, EM VIAS EXPRESSAS, INCLUSIVE REMOÇÃO DO MATERIAL FRESADO ATÉ 10KM E VARRIÇÃO</t>
  </si>
  <si>
    <t>ARRANCAMENTO DE GUIAS, INCLUI CARGA EM CAMINHÃO</t>
  </si>
  <si>
    <t>FORNECIMENTO E ASSENTAMENTO DE GUIAS TIPO PMSP 100, INCLUSIVE ENCOSTAMENTO DE TERRA - FCK=25,0MPA</t>
  </si>
  <si>
    <t>CARGA E REMOÇÃO DE ENTULHO ATÉ A DISTÂNCIA MÉDIA DE IDA E VOLTA DE 1KM</t>
  </si>
  <si>
    <t>ASSENTAMENTO DE GUIAS TIPO PMSP 100, INCLUSIVE ENCOSTAMENTO DE TERRA</t>
  </si>
  <si>
    <t>CORTE E ATERRO COMPACTADO</t>
  </si>
  <si>
    <t>FORNECIMENTO DE TERRA, INCLUSIVE CORTE, CARGA, DESCARGA E TRANSPORTE ATÉ 1KM</t>
  </si>
  <si>
    <t>TRANSPORTE DE TERRA POR CAMINHÃO BASCULANTE, A PARTIR DE 1KM</t>
  </si>
  <si>
    <t>ABERTURA DE CAIXA ATÉ 25CM, INCLUI ESCAVAÇÃO, COMPACTAÇÃO, TRANSPORTE E PREPARO DO SUB-LEITO</t>
  </si>
  <si>
    <t>BASE DE BRITA GRADUADA</t>
  </si>
  <si>
    <t>IMPRIMAÇÃO BETUMINOSA IMPERMEABILIZANTE</t>
  </si>
  <si>
    <t>Item de Maior Relevancia (50%)</t>
  </si>
  <si>
    <t>CODIGO</t>
  </si>
  <si>
    <t>FONTE</t>
  </si>
  <si>
    <t>Prefeitura Municipal de Ferraz de Vasconcelos, aos 06/11/2024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</si>
</sst>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\.00\.00"/>
    <numFmt numFmtId="166" formatCode="00\.00\.000"/>
    <numFmt numFmtId="167" formatCode="mm/yy"/>
    <numFmt numFmtId="168" formatCode="mmmm/yy"/>
    <numFmt numFmtId="169" formatCode="0.000"/>
    <numFmt numFmtId="170" formatCode="0.0000000"/>
    <numFmt numFmtId="171" formatCode="00\.000\.000"/>
    <numFmt numFmtId="172" formatCode="00\-00\-00"/>
    <numFmt numFmtId="173" formatCode="#,##0.0000"/>
    <numFmt numFmtId="174" formatCode="00000"/>
    <numFmt numFmtId="175" formatCode="0.000000"/>
  </numFmts>
  <fonts count="27" x14ac:knownFonts="1"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b/>
      <sz val="12"/>
      <color indexed="10"/>
      <name val="Arial"/>
      <family val="2"/>
    </font>
    <font>
      <sz val="10"/>
      <color indexed="8"/>
      <name val="Arial"/>
      <family val="2"/>
    </font>
    <font>
      <b/>
      <sz val="15"/>
      <color indexed="56"/>
      <name val="Calibri"/>
      <family val="2"/>
    </font>
    <font>
      <sz val="10"/>
      <name val="Arial"/>
      <family val="2"/>
    </font>
    <font>
      <sz val="11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1F497D"/>
      <name val="Arial"/>
      <family val="2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9">
    <xf numFmtId="0" fontId="0" fillId="0" borderId="0"/>
    <xf numFmtId="0" fontId="15" fillId="0" borderId="0"/>
    <xf numFmtId="0" fontId="15" fillId="0" borderId="0"/>
    <xf numFmtId="0" fontId="9" fillId="0" borderId="0"/>
    <xf numFmtId="9" fontId="11" fillId="0" borderId="0" applyFill="0" applyBorder="0" applyAlignment="0" applyProtection="0"/>
    <xf numFmtId="0" fontId="10" fillId="0" borderId="1" applyNumberFormat="0" applyFill="0" applyAlignment="0" applyProtection="0"/>
    <xf numFmtId="164" fontId="11" fillId="0" borderId="0" applyFill="0" applyBorder="0" applyAlignment="0" applyProtection="0"/>
    <xf numFmtId="0" fontId="18" fillId="0" borderId="0">
      <alignment vertical="center"/>
    </xf>
    <xf numFmtId="44" fontId="11" fillId="0" borderId="0" applyFont="0" applyFill="0" applyBorder="0" applyAlignment="0" applyProtection="0"/>
  </cellStyleXfs>
  <cellXfs count="45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0" fontId="0" fillId="0" borderId="5" xfId="3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4" fontId="0" fillId="0" borderId="5" xfId="0" applyNumberForma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0" fontId="0" fillId="0" borderId="5" xfId="3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4" fontId="0" fillId="0" borderId="0" xfId="0" applyNumberForma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5" fontId="0" fillId="0" borderId="0" xfId="0" applyNumberFormat="1" applyAlignment="1">
      <alignment vertical="center"/>
    </xf>
    <xf numFmtId="0" fontId="4" fillId="0" borderId="8" xfId="0" applyFont="1" applyBorder="1" applyAlignment="1">
      <alignment horizontal="center" vertical="center"/>
    </xf>
    <xf numFmtId="165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165" fontId="3" fillId="0" borderId="9" xfId="0" applyNumberFormat="1" applyFont="1" applyBorder="1" applyAlignment="1">
      <alignment horizontal="left" vertical="center"/>
    </xf>
    <xf numFmtId="166" fontId="4" fillId="0" borderId="8" xfId="0" applyNumberFormat="1" applyFont="1" applyBorder="1" applyAlignment="1">
      <alignment horizontal="left" vertical="center"/>
    </xf>
    <xf numFmtId="166" fontId="3" fillId="0" borderId="8" xfId="0" applyNumberFormat="1" applyFont="1" applyBorder="1" applyAlignment="1">
      <alignment horizontal="left" vertical="center"/>
    </xf>
    <xf numFmtId="165" fontId="4" fillId="0" borderId="10" xfId="0" applyNumberFormat="1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65" fontId="0" fillId="0" borderId="11" xfId="0" applyNumberForma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167" fontId="3" fillId="2" borderId="0" xfId="0" applyNumberFormat="1" applyFont="1" applyFill="1" applyAlignment="1">
      <alignment horizontal="right" vertical="center"/>
    </xf>
    <xf numFmtId="2" fontId="0" fillId="0" borderId="12" xfId="0" applyNumberForma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" fontId="0" fillId="0" borderId="13" xfId="6" applyNumberFormat="1" applyFont="1" applyFill="1" applyBorder="1" applyAlignment="1" applyProtection="1">
      <alignment horizontal="center" vertical="center"/>
    </xf>
    <xf numFmtId="165" fontId="0" fillId="0" borderId="11" xfId="0" quotePrefix="1" applyNumberFormat="1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68" fontId="0" fillId="0" borderId="0" xfId="0" quotePrefix="1" applyNumberFormat="1" applyAlignment="1">
      <alignment horizontal="center" vertical="center"/>
    </xf>
    <xf numFmtId="168" fontId="1" fillId="0" borderId="0" xfId="0" applyNumberFormat="1" applyFont="1" applyAlignment="1">
      <alignment horizontal="right" vertical="center"/>
    </xf>
    <xf numFmtId="10" fontId="11" fillId="0" borderId="0" xfId="4" applyNumberFormat="1" applyAlignment="1">
      <alignment horizontal="left" vertical="center"/>
    </xf>
    <xf numFmtId="10" fontId="1" fillId="0" borderId="0" xfId="4" applyNumberFormat="1" applyFont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1" fillId="0" borderId="5" xfId="3" applyFont="1" applyBorder="1" applyAlignment="1">
      <alignment horizontal="center" vertical="center" wrapText="1"/>
    </xf>
    <xf numFmtId="0" fontId="1" fillId="0" borderId="0" xfId="0" applyFont="1"/>
    <xf numFmtId="0" fontId="12" fillId="0" borderId="0" xfId="0" quotePrefix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164" fontId="11" fillId="0" borderId="0" xfId="6" applyAlignment="1">
      <alignment vertical="center"/>
    </xf>
    <xf numFmtId="0" fontId="0" fillId="3" borderId="0" xfId="0" applyFill="1" applyAlignment="1">
      <alignment vertical="center"/>
    </xf>
    <xf numFmtId="2" fontId="0" fillId="0" borderId="0" xfId="0" applyNumberFormat="1" applyAlignment="1">
      <alignment vertical="center"/>
    </xf>
    <xf numFmtId="166" fontId="3" fillId="0" borderId="15" xfId="0" applyNumberFormat="1" applyFont="1" applyBorder="1" applyAlignment="1">
      <alignment horizontal="left" vertical="center"/>
    </xf>
    <xf numFmtId="2" fontId="0" fillId="0" borderId="16" xfId="0" applyNumberFormat="1" applyBorder="1" applyAlignment="1">
      <alignment horizontal="left" vertical="center"/>
    </xf>
    <xf numFmtId="2" fontId="0" fillId="0" borderId="17" xfId="0" applyNumberFormat="1" applyBorder="1" applyAlignment="1">
      <alignment horizontal="left" vertical="center"/>
    </xf>
    <xf numFmtId="2" fontId="0" fillId="0" borderId="18" xfId="0" applyNumberFormat="1" applyBorder="1" applyAlignment="1">
      <alignment horizontal="left" vertical="center"/>
    </xf>
    <xf numFmtId="4" fontId="0" fillId="0" borderId="0" xfId="0" applyNumberFormat="1" applyAlignment="1">
      <alignment vertical="center"/>
    </xf>
    <xf numFmtId="0" fontId="1" fillId="0" borderId="3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5" fillId="0" borderId="0" xfId="1" applyAlignment="1">
      <alignment vertical="center"/>
    </xf>
    <xf numFmtId="0" fontId="16" fillId="0" borderId="0" xfId="1" applyFont="1" applyAlignment="1">
      <alignment vertical="center"/>
    </xf>
    <xf numFmtId="0" fontId="15" fillId="4" borderId="0" xfId="1" applyFill="1" applyAlignment="1">
      <alignment vertical="center"/>
    </xf>
    <xf numFmtId="0" fontId="12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center" vertical="center"/>
    </xf>
    <xf numFmtId="0" fontId="16" fillId="4" borderId="0" xfId="1" applyFont="1" applyFill="1" applyAlignment="1">
      <alignment vertical="center"/>
    </xf>
    <xf numFmtId="0" fontId="16" fillId="4" borderId="34" xfId="1" applyFont="1" applyFill="1" applyBorder="1" applyAlignment="1">
      <alignment horizontal="centerContinuous" vertical="center"/>
    </xf>
    <xf numFmtId="0" fontId="16" fillId="4" borderId="35" xfId="1" applyFont="1" applyFill="1" applyBorder="1" applyAlignment="1">
      <alignment horizontal="centerContinuous" vertical="center"/>
    </xf>
    <xf numFmtId="0" fontId="16" fillId="4" borderId="33" xfId="1" applyFont="1" applyFill="1" applyBorder="1" applyAlignment="1">
      <alignment horizontal="centerContinuous" vertical="center"/>
    </xf>
    <xf numFmtId="0" fontId="16" fillId="4" borderId="5" xfId="1" applyFont="1" applyFill="1" applyBorder="1" applyAlignment="1">
      <alignment horizontal="center" vertical="center"/>
    </xf>
    <xf numFmtId="0" fontId="16" fillId="4" borderId="38" xfId="1" applyFont="1" applyFill="1" applyBorder="1" applyAlignment="1">
      <alignment horizontal="center" vertical="center"/>
    </xf>
    <xf numFmtId="0" fontId="15" fillId="4" borderId="39" xfId="1" applyFill="1" applyBorder="1" applyAlignment="1">
      <alignment vertical="center"/>
    </xf>
    <xf numFmtId="0" fontId="0" fillId="4" borderId="0" xfId="0" applyFill="1"/>
    <xf numFmtId="0" fontId="15" fillId="4" borderId="40" xfId="1" applyFill="1" applyBorder="1" applyAlignment="1">
      <alignment vertical="center"/>
    </xf>
    <xf numFmtId="0" fontId="15" fillId="4" borderId="38" xfId="1" applyFill="1" applyBorder="1" applyAlignment="1">
      <alignment vertical="center"/>
    </xf>
    <xf numFmtId="0" fontId="16" fillId="4" borderId="0" xfId="1" applyFont="1" applyFill="1" applyAlignment="1">
      <alignment horizontal="right" vertical="center"/>
    </xf>
    <xf numFmtId="10" fontId="16" fillId="4" borderId="0" xfId="1" applyNumberFormat="1" applyFont="1" applyFill="1" applyAlignment="1">
      <alignment vertical="center"/>
    </xf>
    <xf numFmtId="0" fontId="15" fillId="4" borderId="0" xfId="1" applyFill="1" applyAlignment="1">
      <alignment horizontal="left" vertical="center"/>
    </xf>
    <xf numFmtId="0" fontId="0" fillId="4" borderId="0" xfId="0" applyFill="1" applyAlignment="1">
      <alignment horizontal="center" vertical="center" wrapText="1"/>
    </xf>
    <xf numFmtId="0" fontId="17" fillId="0" borderId="0" xfId="7" applyFont="1">
      <alignment vertical="center"/>
    </xf>
    <xf numFmtId="0" fontId="17" fillId="0" borderId="0" xfId="7" applyFont="1" applyAlignment="1">
      <alignment vertical="center" wrapText="1"/>
    </xf>
    <xf numFmtId="0" fontId="19" fillId="0" borderId="0" xfId="7" applyFont="1" applyAlignment="1">
      <alignment vertical="center" wrapText="1"/>
    </xf>
    <xf numFmtId="0" fontId="20" fillId="0" borderId="64" xfId="7" applyFont="1" applyBorder="1" applyAlignment="1">
      <alignment horizontal="center" vertical="center" wrapText="1"/>
    </xf>
    <xf numFmtId="0" fontId="20" fillId="0" borderId="78" xfId="7" applyFont="1" applyBorder="1" applyAlignment="1">
      <alignment horizontal="center" vertical="center" wrapText="1"/>
    </xf>
    <xf numFmtId="0" fontId="17" fillId="0" borderId="0" xfId="7" applyFont="1" applyAlignment="1">
      <alignment horizontal="justify" vertical="center" wrapText="1"/>
    </xf>
    <xf numFmtId="0" fontId="17" fillId="0" borderId="56" xfId="7" applyFont="1" applyBorder="1" applyAlignment="1">
      <alignment vertical="center" wrapText="1"/>
    </xf>
    <xf numFmtId="0" fontId="17" fillId="0" borderId="57" xfId="7" applyFont="1" applyBorder="1" applyAlignment="1">
      <alignment vertical="center" wrapText="1"/>
    </xf>
    <xf numFmtId="0" fontId="17" fillId="0" borderId="81" xfId="7" applyFont="1" applyBorder="1" applyAlignment="1">
      <alignment vertical="center" wrapText="1"/>
    </xf>
    <xf numFmtId="0" fontId="19" fillId="0" borderId="0" xfId="7" applyFont="1">
      <alignment vertical="center"/>
    </xf>
    <xf numFmtId="0" fontId="11" fillId="0" borderId="0" xfId="6" applyNumberFormat="1" applyAlignment="1">
      <alignment vertical="center"/>
    </xf>
    <xf numFmtId="0" fontId="17" fillId="0" borderId="0" xfId="7" applyFont="1" applyAlignment="1">
      <alignment horizontal="center" vertical="center"/>
    </xf>
    <xf numFmtId="165" fontId="7" fillId="0" borderId="82" xfId="0" applyNumberFormat="1" applyFont="1" applyBorder="1" applyAlignment="1">
      <alignment horizontal="center" vertical="center"/>
    </xf>
    <xf numFmtId="0" fontId="7" fillId="0" borderId="83" xfId="0" applyFont="1" applyBorder="1" applyAlignment="1">
      <alignment horizontal="center" vertical="center"/>
    </xf>
    <xf numFmtId="0" fontId="7" fillId="0" borderId="84" xfId="0" applyFont="1" applyBorder="1" applyAlignment="1">
      <alignment horizontal="center" vertical="center"/>
    </xf>
    <xf numFmtId="0" fontId="1" fillId="0" borderId="88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 wrapText="1"/>
    </xf>
    <xf numFmtId="0" fontId="1" fillId="0" borderId="91" xfId="0" applyFont="1" applyBorder="1" applyAlignment="1">
      <alignment horizontal="left" vertical="center" wrapText="1"/>
    </xf>
    <xf numFmtId="4" fontId="0" fillId="0" borderId="91" xfId="0" applyNumberFormat="1" applyBorder="1" applyAlignment="1">
      <alignment horizontal="center" vertical="center"/>
    </xf>
    <xf numFmtId="165" fontId="0" fillId="0" borderId="91" xfId="0" applyNumberFormat="1" applyBorder="1" applyAlignment="1">
      <alignment horizontal="center" vertical="center"/>
    </xf>
    <xf numFmtId="4" fontId="0" fillId="0" borderId="92" xfId="0" applyNumberFormat="1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91" xfId="3" applyFont="1" applyBorder="1" applyAlignment="1">
      <alignment horizontal="left" vertical="center" wrapText="1"/>
    </xf>
    <xf numFmtId="0" fontId="0" fillId="0" borderId="91" xfId="3" applyFont="1" applyBorder="1" applyAlignment="1">
      <alignment horizontal="center" vertical="center" wrapText="1"/>
    </xf>
    <xf numFmtId="4" fontId="1" fillId="0" borderId="91" xfId="0" applyNumberFormat="1" applyFont="1" applyBorder="1" applyAlignment="1">
      <alignment horizontal="center" vertical="center"/>
    </xf>
    <xf numFmtId="4" fontId="1" fillId="0" borderId="92" xfId="0" applyNumberFormat="1" applyFont="1" applyBorder="1" applyAlignment="1">
      <alignment horizontal="center" vertical="center"/>
    </xf>
    <xf numFmtId="165" fontId="1" fillId="0" borderId="91" xfId="0" applyNumberFormat="1" applyFont="1" applyBorder="1" applyAlignment="1">
      <alignment horizontal="center" vertical="center"/>
    </xf>
    <xf numFmtId="0" fontId="1" fillId="0" borderId="91" xfId="3" applyFont="1" applyBorder="1" applyAlignment="1">
      <alignment horizontal="center" vertical="center" wrapText="1"/>
    </xf>
    <xf numFmtId="4" fontId="0" fillId="0" borderId="0" xfId="0" applyNumberFormat="1"/>
    <xf numFmtId="165" fontId="0" fillId="0" borderId="93" xfId="0" applyNumberFormat="1" applyBorder="1" applyAlignment="1">
      <alignment horizontal="center" vertical="center"/>
    </xf>
    <xf numFmtId="2" fontId="0" fillId="0" borderId="94" xfId="0" applyNumberFormat="1" applyBorder="1" applyAlignment="1">
      <alignment horizontal="center" vertical="center"/>
    </xf>
    <xf numFmtId="4" fontId="0" fillId="0" borderId="95" xfId="6" applyNumberFormat="1" applyFont="1" applyFill="1" applyBorder="1" applyAlignment="1" applyProtection="1">
      <alignment horizontal="center" vertical="center"/>
    </xf>
    <xf numFmtId="165" fontId="0" fillId="0" borderId="93" xfId="0" quotePrefix="1" applyNumberFormat="1" applyBorder="1" applyAlignment="1">
      <alignment horizontal="center" vertical="center"/>
    </xf>
    <xf numFmtId="2" fontId="0" fillId="0" borderId="85" xfId="0" applyNumberFormat="1" applyBorder="1" applyAlignment="1">
      <alignment horizontal="right" vertical="center"/>
    </xf>
    <xf numFmtId="2" fontId="0" fillId="0" borderId="86" xfId="0" applyNumberFormat="1" applyBorder="1" applyAlignment="1">
      <alignment horizontal="right" vertical="center"/>
    </xf>
    <xf numFmtId="2" fontId="0" fillId="0" borderId="87" xfId="0" applyNumberFormat="1" applyBorder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2" fontId="0" fillId="0" borderId="85" xfId="0" applyNumberFormat="1" applyBorder="1" applyAlignment="1">
      <alignment horizontal="right" vertical="center" wrapText="1"/>
    </xf>
    <xf numFmtId="2" fontId="0" fillId="0" borderId="86" xfId="0" applyNumberFormat="1" applyBorder="1" applyAlignment="1">
      <alignment horizontal="right" vertical="center" wrapText="1"/>
    </xf>
    <xf numFmtId="2" fontId="0" fillId="0" borderId="87" xfId="0" applyNumberFormat="1" applyBorder="1" applyAlignment="1">
      <alignment horizontal="right" vertical="center" wrapText="1"/>
    </xf>
    <xf numFmtId="169" fontId="0" fillId="0" borderId="0" xfId="0" applyNumberFormat="1" applyAlignment="1">
      <alignment vertical="center"/>
    </xf>
    <xf numFmtId="2" fontId="1" fillId="0" borderId="91" xfId="0" applyNumberFormat="1" applyFont="1" applyBorder="1" applyAlignment="1">
      <alignment horizontal="left" vertical="center" wrapText="1"/>
    </xf>
    <xf numFmtId="2" fontId="1" fillId="0" borderId="91" xfId="3" applyNumberFormat="1" applyFont="1" applyBorder="1" applyAlignment="1">
      <alignment horizontal="left" vertical="center" wrapText="1"/>
    </xf>
    <xf numFmtId="165" fontId="0" fillId="0" borderId="89" xfId="0" applyNumberFormat="1" applyBorder="1" applyAlignment="1">
      <alignment horizontal="center" vertical="center"/>
    </xf>
    <xf numFmtId="4" fontId="0" fillId="0" borderId="89" xfId="0" applyNumberFormat="1" applyBorder="1" applyAlignment="1">
      <alignment horizontal="center" vertical="center"/>
    </xf>
    <xf numFmtId="0" fontId="0" fillId="0" borderId="89" xfId="3" applyFont="1" applyBorder="1" applyAlignment="1">
      <alignment horizontal="center" vertical="center" wrapText="1"/>
    </xf>
    <xf numFmtId="4" fontId="1" fillId="0" borderId="90" xfId="0" applyNumberFormat="1" applyFont="1" applyBorder="1" applyAlignment="1">
      <alignment horizontal="center" vertical="center"/>
    </xf>
    <xf numFmtId="2" fontId="1" fillId="0" borderId="89" xfId="3" applyNumberFormat="1" applyFont="1" applyBorder="1" applyAlignment="1">
      <alignment horizontal="left" vertical="center" wrapText="1"/>
    </xf>
    <xf numFmtId="43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2" fontId="0" fillId="0" borderId="83" xfId="0" applyNumberFormat="1" applyBorder="1" applyAlignment="1">
      <alignment horizontal="center" vertical="center"/>
    </xf>
    <xf numFmtId="4" fontId="0" fillId="0" borderId="84" xfId="6" applyNumberFormat="1" applyFont="1" applyFill="1" applyBorder="1" applyAlignment="1" applyProtection="1">
      <alignment horizontal="center" vertical="center"/>
    </xf>
    <xf numFmtId="165" fontId="7" fillId="5" borderId="82" xfId="0" applyNumberFormat="1" applyFont="1" applyFill="1" applyBorder="1" applyAlignment="1">
      <alignment horizontal="center" vertical="center"/>
    </xf>
    <xf numFmtId="0" fontId="7" fillId="5" borderId="83" xfId="0" applyFont="1" applyFill="1" applyBorder="1" applyAlignment="1">
      <alignment horizontal="center" vertical="center"/>
    </xf>
    <xf numFmtId="0" fontId="7" fillId="5" borderId="84" xfId="0" applyFont="1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5" fillId="5" borderId="0" xfId="0" applyFont="1" applyFill="1" applyAlignment="1">
      <alignment vertical="center"/>
    </xf>
    <xf numFmtId="165" fontId="0" fillId="5" borderId="11" xfId="0" applyNumberFormat="1" applyFill="1" applyBorder="1" applyAlignment="1">
      <alignment horizontal="center" vertical="center"/>
    </xf>
    <xf numFmtId="2" fontId="0" fillId="5" borderId="12" xfId="0" applyNumberFormat="1" applyFill="1" applyBorder="1" applyAlignment="1">
      <alignment horizontal="center" vertical="center"/>
    </xf>
    <xf numFmtId="4" fontId="0" fillId="5" borderId="13" xfId="6" applyNumberFormat="1" applyFont="1" applyFill="1" applyBorder="1" applyAlignment="1" applyProtection="1">
      <alignment horizontal="center" vertical="center"/>
    </xf>
    <xf numFmtId="165" fontId="0" fillId="5" borderId="0" xfId="0" applyNumberFormat="1" applyFill="1" applyAlignment="1">
      <alignment vertical="center"/>
    </xf>
    <xf numFmtId="165" fontId="0" fillId="5" borderId="11" xfId="0" quotePrefix="1" applyNumberFormat="1" applyFill="1" applyBorder="1" applyAlignment="1">
      <alignment horizontal="center" vertical="center"/>
    </xf>
    <xf numFmtId="2" fontId="0" fillId="5" borderId="16" xfId="0" applyNumberFormat="1" applyFill="1" applyBorder="1" applyAlignment="1">
      <alignment horizontal="left" vertical="center"/>
    </xf>
    <xf numFmtId="2" fontId="0" fillId="5" borderId="17" xfId="0" applyNumberFormat="1" applyFill="1" applyBorder="1" applyAlignment="1">
      <alignment horizontal="left" vertical="center"/>
    </xf>
    <xf numFmtId="2" fontId="0" fillId="5" borderId="18" xfId="0" applyNumberFormat="1" applyFill="1" applyBorder="1" applyAlignment="1">
      <alignment horizontal="left" vertical="center"/>
    </xf>
    <xf numFmtId="164" fontId="11" fillId="5" borderId="0" xfId="6" applyFill="1" applyAlignment="1">
      <alignment vertical="center"/>
    </xf>
    <xf numFmtId="43" fontId="0" fillId="5" borderId="0" xfId="0" applyNumberFormat="1" applyFill="1" applyAlignment="1">
      <alignment vertical="center"/>
    </xf>
    <xf numFmtId="2" fontId="0" fillId="5" borderId="0" xfId="0" applyNumberFormat="1" applyFill="1" applyAlignment="1">
      <alignment vertical="center"/>
    </xf>
    <xf numFmtId="4" fontId="0" fillId="5" borderId="0" xfId="0" applyNumberFormat="1" applyFill="1" applyAlignment="1">
      <alignment vertical="center"/>
    </xf>
    <xf numFmtId="2" fontId="0" fillId="5" borderId="85" xfId="0" applyNumberFormat="1" applyFill="1" applyBorder="1" applyAlignment="1">
      <alignment horizontal="left" vertical="center"/>
    </xf>
    <xf numFmtId="2" fontId="0" fillId="5" borderId="86" xfId="0" applyNumberFormat="1" applyFill="1" applyBorder="1" applyAlignment="1">
      <alignment horizontal="left" vertical="center"/>
    </xf>
    <xf numFmtId="2" fontId="0" fillId="5" borderId="87" xfId="0" applyNumberFormat="1" applyFill="1" applyBorder="1" applyAlignment="1">
      <alignment horizontal="left" vertical="center"/>
    </xf>
    <xf numFmtId="165" fontId="0" fillId="5" borderId="0" xfId="0" applyNumberFormat="1" applyFill="1" applyAlignment="1">
      <alignment horizontal="right" vertical="center"/>
    </xf>
    <xf numFmtId="164" fontId="0" fillId="5" borderId="0" xfId="0" applyNumberFormat="1" applyFill="1" applyAlignment="1">
      <alignment vertical="center"/>
    </xf>
    <xf numFmtId="165" fontId="0" fillId="5" borderId="93" xfId="0" applyNumberFormat="1" applyFill="1" applyBorder="1" applyAlignment="1">
      <alignment horizontal="center" vertical="center"/>
    </xf>
    <xf numFmtId="2" fontId="0" fillId="5" borderId="94" xfId="0" applyNumberFormat="1" applyFill="1" applyBorder="1" applyAlignment="1">
      <alignment horizontal="center" vertical="center"/>
    </xf>
    <xf numFmtId="4" fontId="0" fillId="5" borderId="95" xfId="6" applyNumberFormat="1" applyFont="1" applyFill="1" applyBorder="1" applyAlignment="1" applyProtection="1">
      <alignment horizontal="center" vertical="center"/>
    </xf>
    <xf numFmtId="165" fontId="0" fillId="5" borderId="93" xfId="0" quotePrefix="1" applyNumberFormat="1" applyFill="1" applyBorder="1" applyAlignment="1">
      <alignment horizontal="center" vertical="center"/>
    </xf>
    <xf numFmtId="169" fontId="0" fillId="5" borderId="0" xfId="0" applyNumberFormat="1" applyFill="1" applyAlignment="1">
      <alignment vertical="center"/>
    </xf>
    <xf numFmtId="0" fontId="5" fillId="4" borderId="0" xfId="0" applyFont="1" applyFill="1" applyAlignment="1">
      <alignment vertical="center"/>
    </xf>
    <xf numFmtId="165" fontId="7" fillId="4" borderId="82" xfId="0" applyNumberFormat="1" applyFont="1" applyFill="1" applyBorder="1" applyAlignment="1">
      <alignment horizontal="center" vertical="center"/>
    </xf>
    <xf numFmtId="0" fontId="7" fillId="4" borderId="83" xfId="0" applyFont="1" applyFill="1" applyBorder="1" applyAlignment="1">
      <alignment horizontal="center" vertical="center"/>
    </xf>
    <xf numFmtId="0" fontId="7" fillId="4" borderId="84" xfId="0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164" fontId="11" fillId="4" borderId="0" xfId="6" applyFill="1" applyAlignment="1">
      <alignment vertical="center"/>
    </xf>
    <xf numFmtId="165" fontId="0" fillId="5" borderId="82" xfId="0" quotePrefix="1" applyNumberFormat="1" applyFill="1" applyBorder="1" applyAlignment="1">
      <alignment horizontal="center" vertical="center"/>
    </xf>
    <xf numFmtId="2" fontId="0" fillId="5" borderId="83" xfId="0" applyNumberFormat="1" applyFill="1" applyBorder="1" applyAlignment="1">
      <alignment horizontal="center" vertical="center"/>
    </xf>
    <xf numFmtId="4" fontId="0" fillId="5" borderId="84" xfId="6" applyNumberFormat="1" applyFont="1" applyFill="1" applyBorder="1" applyAlignment="1" applyProtection="1">
      <alignment horizontal="center" vertical="center"/>
    </xf>
    <xf numFmtId="170" fontId="0" fillId="0" borderId="0" xfId="0" applyNumberFormat="1"/>
    <xf numFmtId="4" fontId="17" fillId="0" borderId="0" xfId="7" applyNumberFormat="1" applyFont="1">
      <alignment vertical="center"/>
    </xf>
    <xf numFmtId="0" fontId="19" fillId="0" borderId="64" xfId="0" applyFont="1" applyBorder="1" applyAlignment="1">
      <alignment horizontal="justify" vertical="center" wrapText="1"/>
    </xf>
    <xf numFmtId="0" fontId="19" fillId="0" borderId="97" xfId="7" applyFont="1" applyBorder="1" applyAlignment="1">
      <alignment vertical="center" wrapText="1"/>
    </xf>
    <xf numFmtId="0" fontId="17" fillId="0" borderId="98" xfId="7" applyFont="1" applyBorder="1">
      <alignment vertical="center"/>
    </xf>
    <xf numFmtId="171" fontId="0" fillId="0" borderId="91" xfId="0" applyNumberFormat="1" applyBorder="1" applyAlignment="1">
      <alignment horizontal="center" vertical="center"/>
    </xf>
    <xf numFmtId="172" fontId="23" fillId="0" borderId="0" xfId="0" applyNumberFormat="1" applyFont="1" applyAlignment="1">
      <alignment horizontal="center"/>
    </xf>
    <xf numFmtId="0" fontId="23" fillId="0" borderId="0" xfId="0" applyFont="1"/>
    <xf numFmtId="174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center"/>
    </xf>
    <xf numFmtId="4" fontId="22" fillId="0" borderId="0" xfId="0" applyNumberFormat="1" applyFont="1"/>
    <xf numFmtId="175" fontId="22" fillId="0" borderId="0" xfId="0" applyNumberFormat="1" applyFont="1" applyAlignment="1">
      <alignment horizontal="right"/>
    </xf>
    <xf numFmtId="0" fontId="22" fillId="0" borderId="0" xfId="0" applyFont="1"/>
    <xf numFmtId="173" fontId="22" fillId="0" borderId="0" xfId="0" applyNumberFormat="1" applyFont="1"/>
    <xf numFmtId="4" fontId="23" fillId="0" borderId="0" xfId="0" applyNumberFormat="1" applyFont="1"/>
    <xf numFmtId="173" fontId="0" fillId="0" borderId="0" xfId="0" applyNumberFormat="1"/>
    <xf numFmtId="172" fontId="23" fillId="0" borderId="99" xfId="0" applyNumberFormat="1" applyFont="1" applyBorder="1" applyAlignment="1">
      <alignment horizontal="center"/>
    </xf>
    <xf numFmtId="4" fontId="23" fillId="0" borderId="100" xfId="0" applyNumberFormat="1" applyFont="1" applyBorder="1"/>
    <xf numFmtId="172" fontId="23" fillId="0" borderId="101" xfId="0" applyNumberFormat="1" applyFont="1" applyBorder="1" applyAlignment="1">
      <alignment horizontal="center"/>
    </xf>
    <xf numFmtId="0" fontId="23" fillId="0" borderId="102" xfId="0" applyFont="1" applyBorder="1"/>
    <xf numFmtId="174" fontId="22" fillId="0" borderId="102" xfId="0" applyNumberFormat="1" applyFont="1" applyBorder="1" applyAlignment="1">
      <alignment horizontal="center"/>
    </xf>
    <xf numFmtId="0" fontId="22" fillId="0" borderId="102" xfId="0" applyFont="1" applyBorder="1" applyAlignment="1">
      <alignment horizontal="left" wrapText="1"/>
    </xf>
    <xf numFmtId="0" fontId="22" fillId="0" borderId="102" xfId="0" applyFont="1" applyBorder="1" applyAlignment="1">
      <alignment horizontal="center"/>
    </xf>
    <xf numFmtId="4" fontId="22" fillId="0" borderId="102" xfId="0" applyNumberFormat="1" applyFont="1" applyBorder="1"/>
    <xf numFmtId="175" fontId="22" fillId="0" borderId="102" xfId="0" applyNumberFormat="1" applyFont="1" applyBorder="1" applyAlignment="1">
      <alignment horizontal="right"/>
    </xf>
    <xf numFmtId="0" fontId="22" fillId="0" borderId="102" xfId="0" applyFont="1" applyBorder="1"/>
    <xf numFmtId="173" fontId="22" fillId="0" borderId="102" xfId="0" applyNumberFormat="1" applyFont="1" applyBorder="1"/>
    <xf numFmtId="4" fontId="23" fillId="0" borderId="103" xfId="0" applyNumberFormat="1" applyFont="1" applyBorder="1"/>
    <xf numFmtId="172" fontId="21" fillId="0" borderId="104" xfId="0" applyNumberFormat="1" applyFont="1" applyBorder="1" applyAlignment="1">
      <alignment horizontal="center"/>
    </xf>
    <xf numFmtId="0" fontId="21" fillId="0" borderId="105" xfId="0" applyFont="1" applyBorder="1" applyAlignment="1">
      <alignment horizontal="center"/>
    </xf>
    <xf numFmtId="173" fontId="22" fillId="0" borderId="105" xfId="0" applyNumberFormat="1" applyFont="1" applyBorder="1" applyAlignment="1">
      <alignment horizontal="right"/>
    </xf>
    <xf numFmtId="4" fontId="21" fillId="0" borderId="106" xfId="0" applyNumberFormat="1" applyFont="1" applyBorder="1" applyAlignment="1">
      <alignment horizontal="right"/>
    </xf>
    <xf numFmtId="172" fontId="21" fillId="0" borderId="9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173" fontId="22" fillId="0" borderId="0" xfId="0" applyNumberFormat="1" applyFont="1" applyAlignment="1">
      <alignment horizontal="right"/>
    </xf>
    <xf numFmtId="4" fontId="21" fillId="0" borderId="100" xfId="0" applyNumberFormat="1" applyFont="1" applyBorder="1" applyAlignment="1">
      <alignment horizontal="right"/>
    </xf>
    <xf numFmtId="0" fontId="16" fillId="0" borderId="97" xfId="0" applyFont="1" applyBorder="1" applyAlignment="1">
      <alignment horizontal="center"/>
    </xf>
    <xf numFmtId="0" fontId="16" fillId="0" borderId="43" xfId="0" applyFont="1" applyBorder="1" applyAlignment="1">
      <alignment horizontal="center"/>
    </xf>
    <xf numFmtId="165" fontId="18" fillId="0" borderId="97" xfId="0" applyNumberFormat="1" applyFont="1" applyBorder="1" applyAlignment="1">
      <alignment horizontal="center" wrapText="1"/>
    </xf>
    <xf numFmtId="0" fontId="0" fillId="5" borderId="88" xfId="0" applyFill="1" applyBorder="1" applyAlignment="1">
      <alignment horizontal="center" vertical="center"/>
    </xf>
    <xf numFmtId="165" fontId="0" fillId="5" borderId="91" xfId="0" applyNumberFormat="1" applyFill="1" applyBorder="1" applyAlignment="1">
      <alignment horizontal="center" vertical="center"/>
    </xf>
    <xf numFmtId="171" fontId="0" fillId="5" borderId="91" xfId="0" applyNumberFormat="1" applyFill="1" applyBorder="1" applyAlignment="1">
      <alignment horizontal="center" vertical="center"/>
    </xf>
    <xf numFmtId="0" fontId="0" fillId="5" borderId="5" xfId="3" applyFont="1" applyFill="1" applyBorder="1" applyAlignment="1">
      <alignment horizontal="left" vertical="center" wrapText="1"/>
    </xf>
    <xf numFmtId="4" fontId="0" fillId="5" borderId="91" xfId="0" applyNumberFormat="1" applyFill="1" applyBorder="1" applyAlignment="1">
      <alignment horizontal="center" vertical="center"/>
    </xf>
    <xf numFmtId="0" fontId="0" fillId="5" borderId="91" xfId="3" applyFont="1" applyFill="1" applyBorder="1" applyAlignment="1">
      <alignment horizontal="center" vertical="center" wrapText="1"/>
    </xf>
    <xf numFmtId="4" fontId="0" fillId="5" borderId="5" xfId="0" applyNumberFormat="1" applyFill="1" applyBorder="1" applyAlignment="1">
      <alignment horizontal="center" vertical="center"/>
    </xf>
    <xf numFmtId="4" fontId="0" fillId="5" borderId="7" xfId="0" applyNumberFormat="1" applyFill="1" applyBorder="1" applyAlignment="1">
      <alignment horizontal="center" vertical="center"/>
    </xf>
    <xf numFmtId="0" fontId="0" fillId="5" borderId="5" xfId="3" applyFont="1" applyFill="1" applyBorder="1" applyAlignment="1">
      <alignment horizontal="center" vertical="center" wrapText="1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0" xfId="0" applyFill="1"/>
    <xf numFmtId="0" fontId="1" fillId="5" borderId="0" xfId="0" applyFont="1" applyFill="1" applyAlignment="1">
      <alignment horizontal="center" vertical="center"/>
    </xf>
    <xf numFmtId="165" fontId="0" fillId="5" borderId="5" xfId="0" applyNumberFormat="1" applyFill="1" applyBorder="1" applyAlignment="1">
      <alignment horizontal="center" vertical="center"/>
    </xf>
    <xf numFmtId="4" fontId="1" fillId="5" borderId="5" xfId="0" applyNumberFormat="1" applyFont="1" applyFill="1" applyBorder="1" applyAlignment="1">
      <alignment horizontal="center" vertical="center"/>
    </xf>
    <xf numFmtId="4" fontId="0" fillId="5" borderId="0" xfId="0" applyNumberFormat="1" applyFill="1" applyAlignment="1">
      <alignment horizontal="center" vertical="center"/>
    </xf>
    <xf numFmtId="4" fontId="1" fillId="5" borderId="7" xfId="0" applyNumberFormat="1" applyFont="1" applyFill="1" applyBorder="1" applyAlignment="1">
      <alignment horizontal="center" vertical="center"/>
    </xf>
    <xf numFmtId="171" fontId="0" fillId="0" borderId="97" xfId="0" applyNumberFormat="1" applyBorder="1" applyAlignment="1">
      <alignment horizontal="center" vertical="center"/>
    </xf>
    <xf numFmtId="165" fontId="0" fillId="0" borderId="97" xfId="0" applyNumberFormat="1" applyBorder="1" applyAlignment="1">
      <alignment horizontal="center" vertical="center"/>
    </xf>
    <xf numFmtId="44" fontId="25" fillId="4" borderId="39" xfId="8" applyFont="1" applyFill="1" applyBorder="1" applyAlignment="1">
      <alignment vertical="center"/>
    </xf>
    <xf numFmtId="44" fontId="25" fillId="4" borderId="40" xfId="8" applyFont="1" applyFill="1" applyBorder="1" applyAlignment="1">
      <alignment vertical="center"/>
    </xf>
    <xf numFmtId="44" fontId="25" fillId="4" borderId="38" xfId="8" applyFont="1" applyFill="1" applyBorder="1" applyAlignment="1">
      <alignment vertical="center"/>
    </xf>
    <xf numFmtId="44" fontId="16" fillId="4" borderId="0" xfId="8" applyFont="1" applyFill="1" applyAlignment="1">
      <alignment horizontal="center" vertical="center"/>
    </xf>
    <xf numFmtId="44" fontId="26" fillId="4" borderId="0" xfId="8" applyFont="1" applyFill="1" applyAlignment="1">
      <alignment horizontal="center" vertical="center"/>
    </xf>
    <xf numFmtId="2" fontId="0" fillId="5" borderId="85" xfId="0" applyNumberFormat="1" applyFill="1" applyBorder="1" applyAlignment="1">
      <alignment horizontal="right" vertical="center" wrapText="1"/>
    </xf>
    <xf numFmtId="2" fontId="0" fillId="5" borderId="86" xfId="0" applyNumberFormat="1" applyFill="1" applyBorder="1" applyAlignment="1">
      <alignment horizontal="right" vertical="center" wrapText="1"/>
    </xf>
    <xf numFmtId="2" fontId="0" fillId="5" borderId="87" xfId="0" applyNumberFormat="1" applyFill="1" applyBorder="1" applyAlignment="1">
      <alignment horizontal="right" vertical="center" wrapText="1"/>
    </xf>
    <xf numFmtId="2" fontId="0" fillId="5" borderId="85" xfId="0" applyNumberFormat="1" applyFill="1" applyBorder="1" applyAlignment="1">
      <alignment horizontal="left" vertical="center" wrapText="1"/>
    </xf>
    <xf numFmtId="2" fontId="0" fillId="5" borderId="86" xfId="0" applyNumberFormat="1" applyFill="1" applyBorder="1" applyAlignment="1">
      <alignment horizontal="left" vertical="center" wrapText="1"/>
    </xf>
    <xf numFmtId="2" fontId="0" fillId="5" borderId="87" xfId="0" applyNumberFormat="1" applyFill="1" applyBorder="1" applyAlignment="1">
      <alignment horizontal="left" vertical="center" wrapText="1"/>
    </xf>
    <xf numFmtId="2" fontId="0" fillId="5" borderId="85" xfId="0" applyNumberFormat="1" applyFill="1" applyBorder="1" applyAlignment="1">
      <alignment horizontal="right" vertical="center"/>
    </xf>
    <xf numFmtId="2" fontId="0" fillId="5" borderId="86" xfId="0" applyNumberFormat="1" applyFill="1" applyBorder="1" applyAlignment="1">
      <alignment horizontal="right" vertical="center"/>
    </xf>
    <xf numFmtId="2" fontId="0" fillId="5" borderId="87" xfId="0" applyNumberFormat="1" applyFill="1" applyBorder="1" applyAlignment="1">
      <alignment horizontal="right" vertical="center"/>
    </xf>
    <xf numFmtId="2" fontId="1" fillId="5" borderId="85" xfId="0" applyNumberFormat="1" applyFont="1" applyFill="1" applyBorder="1" applyAlignment="1">
      <alignment horizontal="left" vertical="center"/>
    </xf>
    <xf numFmtId="2" fontId="1" fillId="5" borderId="86" xfId="0" applyNumberFormat="1" applyFont="1" applyFill="1" applyBorder="1" applyAlignment="1">
      <alignment horizontal="left" vertical="center"/>
    </xf>
    <xf numFmtId="2" fontId="1" fillId="5" borderId="87" xfId="0" applyNumberFormat="1" applyFont="1" applyFill="1" applyBorder="1" applyAlignment="1">
      <alignment horizontal="left" vertical="center"/>
    </xf>
    <xf numFmtId="2" fontId="0" fillId="5" borderId="16" xfId="0" applyNumberFormat="1" applyFill="1" applyBorder="1" applyAlignment="1">
      <alignment horizontal="right" vertical="center"/>
    </xf>
    <xf numFmtId="2" fontId="0" fillId="5" borderId="17" xfId="0" applyNumberFormat="1" applyFill="1" applyBorder="1" applyAlignment="1">
      <alignment horizontal="right" vertical="center"/>
    </xf>
    <xf numFmtId="2" fontId="0" fillId="5" borderId="18" xfId="0" applyNumberFormat="1" applyFill="1" applyBorder="1" applyAlignment="1">
      <alignment horizontal="right" vertical="center"/>
    </xf>
    <xf numFmtId="2" fontId="0" fillId="5" borderId="16" xfId="0" applyNumberFormat="1" applyFill="1" applyBorder="1" applyAlignment="1">
      <alignment horizontal="left" vertical="center"/>
    </xf>
    <xf numFmtId="2" fontId="0" fillId="5" borderId="17" xfId="0" applyNumberFormat="1" applyFill="1" applyBorder="1" applyAlignment="1">
      <alignment horizontal="left" vertical="center"/>
    </xf>
    <xf numFmtId="2" fontId="0" fillId="5" borderId="18" xfId="0" applyNumberFormat="1" applyFill="1" applyBorder="1" applyAlignment="1">
      <alignment horizontal="left" vertical="center"/>
    </xf>
    <xf numFmtId="2" fontId="1" fillId="5" borderId="16" xfId="0" applyNumberFormat="1" applyFont="1" applyFill="1" applyBorder="1" applyAlignment="1">
      <alignment horizontal="left" vertical="center"/>
    </xf>
    <xf numFmtId="2" fontId="1" fillId="5" borderId="17" xfId="0" applyNumberFormat="1" applyFont="1" applyFill="1" applyBorder="1" applyAlignment="1">
      <alignment horizontal="left" vertical="center"/>
    </xf>
    <xf numFmtId="2" fontId="1" fillId="5" borderId="18" xfId="0" applyNumberFormat="1" applyFont="1" applyFill="1" applyBorder="1" applyAlignment="1">
      <alignment horizontal="left" vertical="center"/>
    </xf>
    <xf numFmtId="2" fontId="1" fillId="5" borderId="85" xfId="0" applyNumberFormat="1" applyFont="1" applyFill="1" applyBorder="1" applyAlignment="1">
      <alignment horizontal="left" vertical="center" wrapText="1"/>
    </xf>
    <xf numFmtId="2" fontId="1" fillId="5" borderId="86" xfId="0" applyNumberFormat="1" applyFont="1" applyFill="1" applyBorder="1" applyAlignment="1">
      <alignment horizontal="left" vertical="center" wrapText="1"/>
    </xf>
    <xf numFmtId="2" fontId="1" fillId="5" borderId="87" xfId="0" applyNumberFormat="1" applyFont="1" applyFill="1" applyBorder="1" applyAlignment="1">
      <alignment horizontal="left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5" borderId="85" xfId="0" applyFont="1" applyFill="1" applyBorder="1" applyAlignment="1">
      <alignment horizontal="center" vertical="center" wrapText="1"/>
    </xf>
    <xf numFmtId="0" fontId="7" fillId="5" borderId="86" xfId="0" applyFont="1" applyFill="1" applyBorder="1" applyAlignment="1">
      <alignment horizontal="center" vertical="center" wrapText="1"/>
    </xf>
    <xf numFmtId="0" fontId="7" fillId="5" borderId="87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167" fontId="3" fillId="2" borderId="22" xfId="0" applyNumberFormat="1" applyFont="1" applyFill="1" applyBorder="1" applyAlignment="1">
      <alignment horizontal="left" vertical="center"/>
    </xf>
    <xf numFmtId="165" fontId="2" fillId="0" borderId="23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left"/>
    </xf>
    <xf numFmtId="165" fontId="3" fillId="0" borderId="25" xfId="0" applyNumberFormat="1" applyFont="1" applyBorder="1" applyAlignment="1">
      <alignment horizontal="left" vertical="center" wrapText="1"/>
    </xf>
    <xf numFmtId="165" fontId="3" fillId="0" borderId="19" xfId="0" applyNumberFormat="1" applyFont="1" applyBorder="1" applyAlignment="1">
      <alignment horizontal="left" vertical="center" wrapText="1"/>
    </xf>
    <xf numFmtId="165" fontId="3" fillId="0" borderId="26" xfId="0" applyNumberFormat="1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167" fontId="3" fillId="0" borderId="29" xfId="0" applyNumberFormat="1" applyFont="1" applyBorder="1" applyAlignment="1">
      <alignment horizontal="left" vertical="center"/>
    </xf>
    <xf numFmtId="167" fontId="3" fillId="0" borderId="8" xfId="0" applyNumberFormat="1" applyFont="1" applyBorder="1" applyAlignment="1">
      <alignment horizontal="left" vertical="center"/>
    </xf>
    <xf numFmtId="167" fontId="3" fillId="0" borderId="30" xfId="0" applyNumberFormat="1" applyFont="1" applyBorder="1" applyAlignment="1">
      <alignment horizontal="left" vertical="center"/>
    </xf>
    <xf numFmtId="165" fontId="7" fillId="0" borderId="31" xfId="0" applyNumberFormat="1" applyFont="1" applyBorder="1" applyAlignment="1">
      <alignment horizontal="center" vertical="center"/>
    </xf>
    <xf numFmtId="2" fontId="0" fillId="5" borderId="85" xfId="0" applyNumberFormat="1" applyFill="1" applyBorder="1" applyAlignment="1">
      <alignment horizontal="left" vertical="center"/>
    </xf>
    <xf numFmtId="2" fontId="0" fillId="5" borderId="86" xfId="0" applyNumberFormat="1" applyFill="1" applyBorder="1" applyAlignment="1">
      <alignment horizontal="left" vertical="center"/>
    </xf>
    <xf numFmtId="2" fontId="0" fillId="5" borderId="87" xfId="0" applyNumberFormat="1" applyFill="1" applyBorder="1" applyAlignment="1">
      <alignment horizontal="left" vertical="center"/>
    </xf>
    <xf numFmtId="2" fontId="0" fillId="0" borderId="16" xfId="0" applyNumberFormat="1" applyBorder="1" applyAlignment="1">
      <alignment horizontal="left" vertical="center"/>
    </xf>
    <xf numFmtId="2" fontId="0" fillId="0" borderId="17" xfId="0" applyNumberFormat="1" applyBorder="1" applyAlignment="1">
      <alignment horizontal="left" vertical="center"/>
    </xf>
    <xf numFmtId="2" fontId="0" fillId="0" borderId="18" xfId="0" applyNumberFormat="1" applyBorder="1" applyAlignment="1">
      <alignment horizontal="left" vertical="center"/>
    </xf>
    <xf numFmtId="2" fontId="0" fillId="0" borderId="16" xfId="0" applyNumberFormat="1" applyBorder="1" applyAlignment="1">
      <alignment horizontal="right" vertical="center"/>
    </xf>
    <xf numFmtId="2" fontId="0" fillId="0" borderId="17" xfId="0" applyNumberFormat="1" applyBorder="1" applyAlignment="1">
      <alignment horizontal="right" vertical="center"/>
    </xf>
    <xf numFmtId="2" fontId="0" fillId="0" borderId="18" xfId="0" applyNumberFormat="1" applyBorder="1" applyAlignment="1">
      <alignment horizontal="right" vertical="center"/>
    </xf>
    <xf numFmtId="2" fontId="1" fillId="0" borderId="16" xfId="0" applyNumberFormat="1" applyFont="1" applyBorder="1" applyAlignment="1">
      <alignment horizontal="left" vertical="center"/>
    </xf>
    <xf numFmtId="2" fontId="1" fillId="0" borderId="17" xfId="0" applyNumberFormat="1" applyFont="1" applyBorder="1" applyAlignment="1">
      <alignment horizontal="left" vertical="center"/>
    </xf>
    <xf numFmtId="2" fontId="1" fillId="0" borderId="18" xfId="0" applyNumberFormat="1" applyFont="1" applyBorder="1" applyAlignment="1">
      <alignment horizontal="left" vertical="center"/>
    </xf>
    <xf numFmtId="0" fontId="7" fillId="0" borderId="85" xfId="0" applyFont="1" applyBorder="1" applyAlignment="1">
      <alignment horizontal="center" vertical="center" wrapText="1"/>
    </xf>
    <xf numFmtId="0" fontId="7" fillId="0" borderId="86" xfId="0" applyFont="1" applyBorder="1" applyAlignment="1">
      <alignment horizontal="center" vertical="center" wrapText="1"/>
    </xf>
    <xf numFmtId="0" fontId="7" fillId="0" borderId="87" xfId="0" applyFont="1" applyBorder="1" applyAlignment="1">
      <alignment horizontal="center" vertical="center" wrapText="1"/>
    </xf>
    <xf numFmtId="2" fontId="0" fillId="0" borderId="85" xfId="0" applyNumberFormat="1" applyBorder="1" applyAlignment="1">
      <alignment horizontal="right" vertical="center" wrapText="1"/>
    </xf>
    <xf numFmtId="2" fontId="0" fillId="0" borderId="86" xfId="0" applyNumberFormat="1" applyBorder="1" applyAlignment="1">
      <alignment horizontal="right" vertical="center" wrapText="1"/>
    </xf>
    <xf numFmtId="2" fontId="0" fillId="0" borderId="87" xfId="0" applyNumberFormat="1" applyBorder="1" applyAlignment="1">
      <alignment horizontal="right" vertical="center" wrapText="1"/>
    </xf>
    <xf numFmtId="2" fontId="0" fillId="0" borderId="85" xfId="0" applyNumberFormat="1" applyBorder="1" applyAlignment="1">
      <alignment horizontal="left" vertical="center" wrapText="1"/>
    </xf>
    <xf numFmtId="2" fontId="0" fillId="0" borderId="86" xfId="0" applyNumberFormat="1" applyBorder="1" applyAlignment="1">
      <alignment horizontal="left" vertical="center" wrapText="1"/>
    </xf>
    <xf numFmtId="2" fontId="0" fillId="0" borderId="87" xfId="0" applyNumberFormat="1" applyBorder="1" applyAlignment="1">
      <alignment horizontal="left" vertical="center" wrapText="1"/>
    </xf>
    <xf numFmtId="2" fontId="1" fillId="0" borderId="85" xfId="0" applyNumberFormat="1" applyFont="1" applyBorder="1" applyAlignment="1">
      <alignment horizontal="left" vertical="center"/>
    </xf>
    <xf numFmtId="2" fontId="1" fillId="0" borderId="86" xfId="0" applyNumberFormat="1" applyFont="1" applyBorder="1" applyAlignment="1">
      <alignment horizontal="left" vertical="center"/>
    </xf>
    <xf numFmtId="2" fontId="1" fillId="0" borderId="87" xfId="0" applyNumberFormat="1" applyFont="1" applyBorder="1" applyAlignment="1">
      <alignment horizontal="left" vertical="center"/>
    </xf>
    <xf numFmtId="2" fontId="1" fillId="0" borderId="85" xfId="0" applyNumberFormat="1" applyFont="1" applyBorder="1" applyAlignment="1">
      <alignment horizontal="left" vertical="center" wrapText="1"/>
    </xf>
    <xf numFmtId="2" fontId="1" fillId="0" borderId="86" xfId="0" applyNumberFormat="1" applyFont="1" applyBorder="1" applyAlignment="1">
      <alignment horizontal="left" vertical="center" wrapText="1"/>
    </xf>
    <xf numFmtId="2" fontId="1" fillId="0" borderId="87" xfId="0" applyNumberFormat="1" applyFont="1" applyBorder="1" applyAlignment="1">
      <alignment horizontal="left" vertical="center" wrapText="1"/>
    </xf>
    <xf numFmtId="0" fontId="7" fillId="4" borderId="85" xfId="0" applyFont="1" applyFill="1" applyBorder="1" applyAlignment="1">
      <alignment horizontal="center" vertical="center" wrapText="1"/>
    </xf>
    <xf numFmtId="0" fontId="7" fillId="4" borderId="86" xfId="0" applyFont="1" applyFill="1" applyBorder="1" applyAlignment="1">
      <alignment horizontal="center" vertical="center" wrapText="1"/>
    </xf>
    <xf numFmtId="0" fontId="7" fillId="4" borderId="87" xfId="0" applyFont="1" applyFill="1" applyBorder="1" applyAlignment="1">
      <alignment horizontal="center" vertical="center" wrapText="1"/>
    </xf>
    <xf numFmtId="4" fontId="1" fillId="0" borderId="88" xfId="0" applyNumberFormat="1" applyFont="1" applyBorder="1" applyAlignment="1">
      <alignment horizontal="right" vertical="center"/>
    </xf>
    <xf numFmtId="4" fontId="1" fillId="0" borderId="89" xfId="0" applyNumberFormat="1" applyFont="1" applyBorder="1" applyAlignment="1">
      <alignment horizontal="right" vertical="center"/>
    </xf>
    <xf numFmtId="4" fontId="1" fillId="0" borderId="90" xfId="0" applyNumberFormat="1" applyFont="1" applyBorder="1" applyAlignment="1">
      <alignment horizontal="right" vertical="center"/>
    </xf>
    <xf numFmtId="0" fontId="24" fillId="6" borderId="54" xfId="0" quotePrefix="1" applyFont="1" applyFill="1" applyBorder="1" applyAlignment="1">
      <alignment horizontal="center"/>
    </xf>
    <xf numFmtId="0" fontId="24" fillId="6" borderId="41" xfId="0" quotePrefix="1" applyFont="1" applyFill="1" applyBorder="1" applyAlignment="1">
      <alignment horizontal="center"/>
    </xf>
    <xf numFmtId="2" fontId="18" fillId="0" borderId="43" xfId="0" applyNumberFormat="1" applyFont="1" applyBorder="1" applyAlignment="1">
      <alignment horizontal="left" wrapText="1"/>
    </xf>
    <xf numFmtId="0" fontId="18" fillId="0" borderId="45" xfId="0" applyFont="1" applyBorder="1" applyAlignment="1">
      <alignment horizontal="left" wrapText="1"/>
    </xf>
    <xf numFmtId="2" fontId="18" fillId="0" borderId="43" xfId="0" applyNumberFormat="1" applyFont="1" applyBorder="1" applyAlignment="1">
      <alignment horizontal="center" vertical="center"/>
    </xf>
    <xf numFmtId="2" fontId="18" fillId="0" borderId="45" xfId="0" applyNumberFormat="1" applyFont="1" applyBorder="1" applyAlignment="1">
      <alignment horizontal="center" vertical="center"/>
    </xf>
    <xf numFmtId="0" fontId="1" fillId="0" borderId="11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6" fillId="0" borderId="43" xfId="0" applyFont="1" applyBorder="1" applyAlignment="1">
      <alignment horizontal="center"/>
    </xf>
    <xf numFmtId="0" fontId="16" fillId="0" borderId="45" xfId="0" applyFont="1" applyBorder="1" applyAlignment="1">
      <alignment horizontal="center"/>
    </xf>
    <xf numFmtId="0" fontId="1" fillId="0" borderId="104" xfId="0" applyFont="1" applyBorder="1" applyAlignment="1">
      <alignment horizontal="center"/>
    </xf>
    <xf numFmtId="0" fontId="1" fillId="0" borderId="105" xfId="0" applyFont="1" applyBorder="1" applyAlignment="1">
      <alignment horizontal="center"/>
    </xf>
    <xf numFmtId="0" fontId="1" fillId="0" borderId="106" xfId="0" applyFont="1" applyBorder="1" applyAlignment="1">
      <alignment horizontal="center"/>
    </xf>
    <xf numFmtId="0" fontId="21" fillId="0" borderId="105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1" fillId="0" borderId="0" xfId="0" applyFont="1" applyAlignment="1">
      <alignment wrapText="1"/>
    </xf>
    <xf numFmtId="0" fontId="1" fillId="0" borderId="107" xfId="0" applyFont="1" applyBorder="1" applyAlignment="1">
      <alignment horizontal="center"/>
    </xf>
    <xf numFmtId="0" fontId="1" fillId="0" borderId="108" xfId="0" applyFont="1" applyBorder="1" applyAlignment="1">
      <alignment horizontal="center"/>
    </xf>
    <xf numFmtId="0" fontId="1" fillId="0" borderId="109" xfId="0" applyFont="1" applyBorder="1" applyAlignment="1">
      <alignment horizontal="center"/>
    </xf>
    <xf numFmtId="0" fontId="16" fillId="4" borderId="2" xfId="1" applyFont="1" applyFill="1" applyBorder="1" applyAlignment="1">
      <alignment horizontal="center" vertical="center"/>
    </xf>
    <xf numFmtId="0" fontId="16" fillId="4" borderId="37" xfId="1" applyFont="1" applyFill="1" applyBorder="1" applyAlignment="1">
      <alignment horizontal="center" vertical="center"/>
    </xf>
    <xf numFmtId="0" fontId="16" fillId="4" borderId="36" xfId="1" applyFont="1" applyFill="1" applyBorder="1" applyAlignment="1">
      <alignment horizontal="center" vertical="center" wrapText="1"/>
    </xf>
    <xf numFmtId="0" fontId="16" fillId="4" borderId="38" xfId="1" applyFont="1" applyFill="1" applyBorder="1" applyAlignment="1">
      <alignment horizontal="center" vertical="center" wrapText="1"/>
    </xf>
    <xf numFmtId="0" fontId="16" fillId="4" borderId="6" xfId="1" applyFont="1" applyFill="1" applyBorder="1" applyAlignment="1">
      <alignment horizontal="center" vertical="center"/>
    </xf>
    <xf numFmtId="0" fontId="16" fillId="4" borderId="7" xfId="1" applyFont="1" applyFill="1" applyBorder="1" applyAlignment="1">
      <alignment horizontal="center" vertical="center"/>
    </xf>
    <xf numFmtId="0" fontId="16" fillId="4" borderId="0" xfId="1" applyFont="1" applyFill="1" applyAlignment="1">
      <alignment horizontal="center" vertical="center"/>
    </xf>
    <xf numFmtId="0" fontId="16" fillId="4" borderId="0" xfId="1" applyFont="1" applyFill="1" applyAlignment="1">
      <alignment horizontal="center" vertical="center" wrapText="1"/>
    </xf>
    <xf numFmtId="0" fontId="15" fillId="4" borderId="0" xfId="1" applyFill="1" applyAlignment="1">
      <alignment horizontal="center" vertical="center"/>
    </xf>
    <xf numFmtId="10" fontId="15" fillId="4" borderId="7" xfId="1" applyNumberFormat="1" applyFill="1" applyBorder="1" applyAlignment="1">
      <alignment horizontal="center" vertical="center"/>
    </xf>
    <xf numFmtId="0" fontId="15" fillId="4" borderId="41" xfId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2" fontId="15" fillId="4" borderId="37" xfId="1" applyNumberFormat="1" applyFill="1" applyBorder="1" applyAlignment="1">
      <alignment horizontal="left" vertical="center"/>
    </xf>
    <xf numFmtId="0" fontId="15" fillId="4" borderId="37" xfId="1" applyFill="1" applyBorder="1" applyAlignment="1">
      <alignment horizontal="left" vertical="center"/>
    </xf>
    <xf numFmtId="4" fontId="15" fillId="4" borderId="5" xfId="1" applyNumberFormat="1" applyFill="1" applyBorder="1" applyAlignment="1">
      <alignment horizontal="center" vertical="center"/>
    </xf>
    <xf numFmtId="44" fontId="15" fillId="4" borderId="5" xfId="8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19" fillId="0" borderId="0" xfId="7" applyFont="1" applyAlignment="1">
      <alignment horizontal="left" vertical="center" wrapText="1"/>
    </xf>
    <xf numFmtId="0" fontId="19" fillId="0" borderId="43" xfId="7" applyFont="1" applyBorder="1" applyAlignment="1">
      <alignment horizontal="center" vertical="center" wrapText="1"/>
    </xf>
    <xf numFmtId="0" fontId="19" fillId="0" borderId="45" xfId="7" applyFont="1" applyBorder="1" applyAlignment="1">
      <alignment horizontal="center" vertical="center" wrapText="1"/>
    </xf>
    <xf numFmtId="0" fontId="20" fillId="0" borderId="50" xfId="7" applyFont="1" applyBorder="1" applyAlignment="1">
      <alignment horizontal="left" vertical="center" wrapText="1"/>
    </xf>
    <xf numFmtId="0" fontId="20" fillId="0" borderId="0" xfId="7" applyFont="1" applyAlignment="1">
      <alignment horizontal="left" vertical="center" wrapText="1"/>
    </xf>
    <xf numFmtId="0" fontId="20" fillId="0" borderId="42" xfId="7" applyFont="1" applyBorder="1" applyAlignment="1">
      <alignment horizontal="left" vertical="center" wrapText="1"/>
    </xf>
    <xf numFmtId="0" fontId="20" fillId="0" borderId="54" xfId="7" applyFont="1" applyBorder="1" applyAlignment="1">
      <alignment horizontal="left" vertical="center" wrapText="1"/>
    </xf>
    <xf numFmtId="0" fontId="20" fillId="0" borderId="41" xfId="7" applyFont="1" applyBorder="1" applyAlignment="1">
      <alignment horizontal="left" vertical="center" wrapText="1"/>
    </xf>
    <xf numFmtId="0" fontId="20" fillId="0" borderId="55" xfId="7" applyFont="1" applyBorder="1" applyAlignment="1">
      <alignment horizontal="left" vertical="center" wrapText="1"/>
    </xf>
    <xf numFmtId="0" fontId="19" fillId="0" borderId="35" xfId="7" applyFont="1" applyBorder="1" applyAlignment="1">
      <alignment horizontal="left" vertical="center" wrapText="1"/>
    </xf>
    <xf numFmtId="0" fontId="19" fillId="0" borderId="49" xfId="7" applyFont="1" applyBorder="1" applyAlignment="1">
      <alignment horizontal="left" vertical="center" wrapText="1"/>
    </xf>
    <xf numFmtId="0" fontId="19" fillId="0" borderId="50" xfId="7" applyFont="1" applyBorder="1" applyAlignment="1">
      <alignment horizontal="left" vertical="center" wrapText="1"/>
    </xf>
    <xf numFmtId="0" fontId="19" fillId="0" borderId="42" xfId="7" applyFont="1" applyBorder="1" applyAlignment="1">
      <alignment horizontal="left" vertical="center" wrapText="1"/>
    </xf>
    <xf numFmtId="0" fontId="19" fillId="0" borderId="56" xfId="7" applyFont="1" applyBorder="1" applyAlignment="1">
      <alignment horizontal="left" vertical="center" wrapText="1"/>
    </xf>
    <xf numFmtId="0" fontId="19" fillId="0" borderId="57" xfId="7" applyFont="1" applyBorder="1" applyAlignment="1">
      <alignment horizontal="left" vertical="center" wrapText="1"/>
    </xf>
    <xf numFmtId="0" fontId="19" fillId="0" borderId="58" xfId="7" applyFont="1" applyBorder="1" applyAlignment="1">
      <alignment horizontal="left" vertical="center" wrapText="1"/>
    </xf>
    <xf numFmtId="0" fontId="17" fillId="0" borderId="51" xfId="7" applyFont="1" applyBorder="1" applyAlignment="1">
      <alignment horizontal="left" vertical="center" wrapText="1"/>
    </xf>
    <xf numFmtId="0" fontId="17" fillId="0" borderId="52" xfId="7" applyFont="1" applyBorder="1" applyAlignment="1">
      <alignment horizontal="left" vertical="center" wrapText="1"/>
    </xf>
    <xf numFmtId="0" fontId="17" fillId="0" borderId="80" xfId="7" applyFont="1" applyBorder="1" applyAlignment="1">
      <alignment horizontal="left" vertical="center" wrapText="1"/>
    </xf>
    <xf numFmtId="4" fontId="20" fillId="0" borderId="64" xfId="7" applyNumberFormat="1" applyFont="1" applyBorder="1" applyAlignment="1">
      <alignment horizontal="center" vertical="center" wrapText="1"/>
    </xf>
    <xf numFmtId="4" fontId="20" fillId="0" borderId="65" xfId="7" applyNumberFormat="1" applyFont="1" applyBorder="1" applyAlignment="1">
      <alignment horizontal="center" vertical="center" wrapText="1"/>
    </xf>
    <xf numFmtId="4" fontId="20" fillId="0" borderId="52" xfId="7" applyNumberFormat="1" applyFont="1" applyBorder="1" applyAlignment="1">
      <alignment horizontal="center" vertical="center" wrapText="1"/>
    </xf>
    <xf numFmtId="4" fontId="20" fillId="0" borderId="53" xfId="7" applyNumberFormat="1" applyFont="1" applyBorder="1" applyAlignment="1">
      <alignment horizontal="center" vertical="center" wrapText="1"/>
    </xf>
    <xf numFmtId="4" fontId="20" fillId="0" borderId="78" xfId="7" applyNumberFormat="1" applyFont="1" applyBorder="1" applyAlignment="1">
      <alignment horizontal="center" vertical="center" wrapText="1"/>
    </xf>
    <xf numFmtId="4" fontId="20" fillId="0" borderId="79" xfId="7" applyNumberFormat="1" applyFont="1" applyBorder="1" applyAlignment="1">
      <alignment horizontal="center" vertical="center" wrapText="1"/>
    </xf>
    <xf numFmtId="4" fontId="20" fillId="0" borderId="57" xfId="7" applyNumberFormat="1" applyFont="1" applyBorder="1" applyAlignment="1">
      <alignment horizontal="center" vertical="center" wrapText="1"/>
    </xf>
    <xf numFmtId="4" fontId="20" fillId="0" borderId="58" xfId="7" applyNumberFormat="1" applyFont="1" applyBorder="1" applyAlignment="1">
      <alignment horizontal="center" vertical="center" wrapText="1"/>
    </xf>
    <xf numFmtId="0" fontId="17" fillId="0" borderId="0" xfId="7" applyFont="1" applyAlignment="1">
      <alignment horizontal="justify" vertical="center" wrapText="1"/>
    </xf>
    <xf numFmtId="0" fontId="20" fillId="0" borderId="70" xfId="7" applyFont="1" applyBorder="1" applyAlignment="1">
      <alignment horizontal="center" vertical="center" wrapText="1"/>
    </xf>
    <xf numFmtId="0" fontId="20" fillId="0" borderId="74" xfId="7" applyFont="1" applyBorder="1" applyAlignment="1">
      <alignment horizontal="center" vertical="center" wrapText="1"/>
    </xf>
    <xf numFmtId="0" fontId="20" fillId="0" borderId="71" xfId="7" applyFont="1" applyBorder="1" applyAlignment="1">
      <alignment horizontal="left" vertical="center" wrapText="1"/>
    </xf>
    <xf numFmtId="0" fontId="20" fillId="0" borderId="72" xfId="7" applyFont="1" applyBorder="1" applyAlignment="1">
      <alignment horizontal="left" vertical="center" wrapText="1"/>
    </xf>
    <xf numFmtId="0" fontId="20" fillId="0" borderId="73" xfId="7" applyFont="1" applyBorder="1" applyAlignment="1">
      <alignment horizontal="left" vertical="center" wrapText="1"/>
    </xf>
    <xf numFmtId="0" fontId="20" fillId="0" borderId="67" xfId="7" applyFont="1" applyBorder="1" applyAlignment="1">
      <alignment horizontal="left" vertical="center" wrapText="1"/>
    </xf>
    <xf numFmtId="0" fontId="20" fillId="0" borderId="68" xfId="7" applyFont="1" applyBorder="1" applyAlignment="1">
      <alignment horizontal="left" vertical="center" wrapText="1"/>
    </xf>
    <xf numFmtId="0" fontId="20" fillId="0" borderId="69" xfId="7" applyFont="1" applyBorder="1" applyAlignment="1">
      <alignment horizontal="left" vertical="center" wrapText="1"/>
    </xf>
    <xf numFmtId="4" fontId="20" fillId="0" borderId="64" xfId="7" applyNumberFormat="1" applyFont="1" applyBorder="1" applyAlignment="1">
      <alignment horizontal="right" vertical="center" wrapText="1"/>
    </xf>
    <xf numFmtId="0" fontId="20" fillId="0" borderId="75" xfId="7" applyFont="1" applyBorder="1" applyAlignment="1">
      <alignment horizontal="center" vertical="center" wrapText="1"/>
    </xf>
    <xf numFmtId="0" fontId="20" fillId="0" borderId="71" xfId="7" applyFont="1" applyBorder="1" applyAlignment="1">
      <alignment horizontal="center" vertical="center" wrapText="1"/>
    </xf>
    <xf numFmtId="0" fontId="20" fillId="0" borderId="72" xfId="7" applyFont="1" applyBorder="1" applyAlignment="1">
      <alignment horizontal="center" vertical="center" wrapText="1"/>
    </xf>
    <xf numFmtId="0" fontId="20" fillId="0" borderId="73" xfId="7" applyFont="1" applyBorder="1" applyAlignment="1">
      <alignment horizontal="center" vertical="center" wrapText="1"/>
    </xf>
    <xf numFmtId="0" fontId="20" fillId="0" borderId="76" xfId="7" applyFont="1" applyBorder="1" applyAlignment="1">
      <alignment horizontal="center" vertical="center" wrapText="1"/>
    </xf>
    <xf numFmtId="0" fontId="20" fillId="0" borderId="41" xfId="7" applyFont="1" applyBorder="1" applyAlignment="1">
      <alignment horizontal="center" vertical="center" wrapText="1"/>
    </xf>
    <xf numFmtId="0" fontId="20" fillId="0" borderId="77" xfId="7" applyFont="1" applyBorder="1" applyAlignment="1">
      <alignment horizontal="center" vertical="center" wrapText="1"/>
    </xf>
    <xf numFmtId="0" fontId="19" fillId="0" borderId="34" xfId="7" applyFont="1" applyBorder="1" applyAlignment="1">
      <alignment horizontal="center" vertical="center" wrapText="1"/>
    </xf>
    <xf numFmtId="0" fontId="19" fillId="0" borderId="35" xfId="7" applyFont="1" applyBorder="1" applyAlignment="1">
      <alignment horizontal="center" vertical="center" wrapText="1"/>
    </xf>
    <xf numFmtId="0" fontId="19" fillId="0" borderId="49" xfId="7" applyFont="1" applyBorder="1" applyAlignment="1">
      <alignment horizontal="center" vertical="center" wrapText="1"/>
    </xf>
    <xf numFmtId="0" fontId="19" fillId="0" borderId="65" xfId="7" applyFont="1" applyBorder="1" applyAlignment="1">
      <alignment horizontal="center" vertical="center" wrapText="1"/>
    </xf>
    <xf numFmtId="0" fontId="19" fillId="0" borderId="52" xfId="7" applyFont="1" applyBorder="1" applyAlignment="1">
      <alignment horizontal="center" vertical="center" wrapText="1"/>
    </xf>
    <xf numFmtId="0" fontId="19" fillId="0" borderId="53" xfId="7" applyFont="1" applyBorder="1" applyAlignment="1">
      <alignment horizontal="center" vertical="center" wrapText="1"/>
    </xf>
    <xf numFmtId="4" fontId="20" fillId="0" borderId="34" xfId="7" applyNumberFormat="1" applyFont="1" applyBorder="1" applyAlignment="1">
      <alignment horizontal="center" vertical="center" wrapText="1"/>
    </xf>
    <xf numFmtId="4" fontId="20" fillId="0" borderId="35" xfId="7" applyNumberFormat="1" applyFont="1" applyBorder="1" applyAlignment="1">
      <alignment horizontal="center" vertical="center" wrapText="1"/>
    </xf>
    <xf numFmtId="4" fontId="20" fillId="0" borderId="49" xfId="7" applyNumberFormat="1" applyFont="1" applyBorder="1" applyAlignment="1">
      <alignment horizontal="center" vertical="center" wrapText="1"/>
    </xf>
    <xf numFmtId="0" fontId="19" fillId="0" borderId="46" xfId="7" applyFont="1" applyBorder="1" applyAlignment="1">
      <alignment horizontal="left" vertical="center" wrapText="1"/>
    </xf>
    <xf numFmtId="0" fontId="19" fillId="0" borderId="96" xfId="7" applyFont="1" applyBorder="1" applyAlignment="1">
      <alignment horizontal="left" vertical="center" wrapText="1"/>
    </xf>
    <xf numFmtId="0" fontId="19" fillId="0" borderId="47" xfId="7" applyFont="1" applyBorder="1" applyAlignment="1">
      <alignment horizontal="left" vertical="center" wrapText="1"/>
    </xf>
    <xf numFmtId="0" fontId="17" fillId="0" borderId="48" xfId="7" applyFont="1" applyBorder="1" applyAlignment="1">
      <alignment horizontal="left" vertical="center" wrapText="1"/>
    </xf>
    <xf numFmtId="0" fontId="17" fillId="0" borderId="35" xfId="7" applyFont="1" applyBorder="1" applyAlignment="1">
      <alignment horizontal="left" vertical="center" wrapText="1"/>
    </xf>
    <xf numFmtId="0" fontId="17" fillId="0" borderId="33" xfId="7" applyFont="1" applyBorder="1" applyAlignment="1">
      <alignment horizontal="left" vertical="center" wrapText="1"/>
    </xf>
    <xf numFmtId="4" fontId="20" fillId="0" borderId="3" xfId="7" applyNumberFormat="1" applyFont="1" applyBorder="1" applyAlignment="1">
      <alignment horizontal="center" vertical="center" wrapText="1"/>
    </xf>
    <xf numFmtId="0" fontId="19" fillId="0" borderId="2" xfId="7" applyFont="1" applyBorder="1" applyAlignment="1">
      <alignment horizontal="center" vertical="center" wrapText="1"/>
    </xf>
    <xf numFmtId="0" fontId="19" fillId="0" borderId="61" xfId="7" applyFont="1" applyBorder="1" applyAlignment="1">
      <alignment horizontal="center" vertical="center" wrapText="1"/>
    </xf>
    <xf numFmtId="0" fontId="19" fillId="0" borderId="59" xfId="7" applyFont="1" applyBorder="1" applyAlignment="1">
      <alignment horizontal="center" vertical="center" wrapText="1"/>
    </xf>
    <xf numFmtId="0" fontId="19" fillId="0" borderId="14" xfId="7" applyFont="1" applyBorder="1" applyAlignment="1">
      <alignment horizontal="center" vertical="center" wrapText="1"/>
    </xf>
    <xf numFmtId="0" fontId="19" fillId="0" borderId="60" xfId="7" applyFont="1" applyBorder="1" applyAlignment="1">
      <alignment horizontal="center" vertical="center" wrapText="1"/>
    </xf>
    <xf numFmtId="0" fontId="19" fillId="0" borderId="62" xfId="7" applyFont="1" applyBorder="1" applyAlignment="1">
      <alignment horizontal="center" vertical="center" wrapText="1"/>
    </xf>
    <xf numFmtId="0" fontId="19" fillId="0" borderId="0" xfId="7" applyFont="1" applyAlignment="1">
      <alignment horizontal="center" vertical="center" wrapText="1"/>
    </xf>
    <xf numFmtId="0" fontId="19" fillId="0" borderId="63" xfId="7" applyFont="1" applyBorder="1" applyAlignment="1">
      <alignment horizontal="center" vertical="center" wrapText="1"/>
    </xf>
    <xf numFmtId="0" fontId="19" fillId="0" borderId="67" xfId="7" applyFont="1" applyBorder="1" applyAlignment="1">
      <alignment horizontal="center" vertical="center" wrapText="1"/>
    </xf>
    <xf numFmtId="0" fontId="19" fillId="0" borderId="68" xfId="7" applyFont="1" applyBorder="1" applyAlignment="1">
      <alignment horizontal="center" vertical="center" wrapText="1"/>
    </xf>
    <xf numFmtId="0" fontId="19" fillId="0" borderId="69" xfId="7" applyFont="1" applyBorder="1" applyAlignment="1">
      <alignment horizontal="center" vertical="center" wrapText="1"/>
    </xf>
    <xf numFmtId="0" fontId="17" fillId="0" borderId="3" xfId="7" applyFont="1" applyBorder="1" applyAlignment="1">
      <alignment horizontal="center" vertical="center" wrapText="1"/>
    </xf>
    <xf numFmtId="0" fontId="17" fillId="0" borderId="64" xfId="7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64" xfId="0" applyFont="1" applyBorder="1" applyAlignment="1">
      <alignment horizontal="center" vertical="center" wrapText="1"/>
    </xf>
    <xf numFmtId="0" fontId="19" fillId="0" borderId="64" xfId="0" applyFont="1" applyBorder="1" applyAlignment="1">
      <alignment horizontal="left" vertical="center" wrapText="1"/>
    </xf>
    <xf numFmtId="0" fontId="19" fillId="0" borderId="3" xfId="7" applyFont="1" applyBorder="1" applyAlignment="1">
      <alignment horizontal="center" vertical="center" wrapText="1"/>
    </xf>
    <xf numFmtId="0" fontId="19" fillId="0" borderId="43" xfId="7" applyFont="1" applyBorder="1" applyAlignment="1">
      <alignment horizontal="left" vertical="center" wrapText="1"/>
    </xf>
    <xf numFmtId="0" fontId="19" fillId="0" borderId="44" xfId="7" applyFont="1" applyBorder="1" applyAlignment="1">
      <alignment horizontal="left" vertical="center" wrapText="1"/>
    </xf>
    <xf numFmtId="0" fontId="19" fillId="0" borderId="45" xfId="7" applyFont="1" applyBorder="1" applyAlignment="1">
      <alignment horizontal="left" vertical="center" wrapText="1"/>
    </xf>
    <xf numFmtId="0" fontId="19" fillId="0" borderId="48" xfId="7" applyFont="1" applyBorder="1" applyAlignment="1">
      <alignment horizontal="center" vertical="center" wrapText="1"/>
    </xf>
    <xf numFmtId="0" fontId="19" fillId="0" borderId="51" xfId="7" applyFont="1" applyBorder="1" applyAlignment="1">
      <alignment horizontal="left" vertical="center" wrapText="1"/>
    </xf>
    <xf numFmtId="0" fontId="19" fillId="0" borderId="52" xfId="7" applyFont="1" applyBorder="1" applyAlignment="1">
      <alignment horizontal="left" vertical="center" wrapText="1"/>
    </xf>
    <xf numFmtId="0" fontId="19" fillId="0" borderId="53" xfId="7" applyFont="1" applyBorder="1" applyAlignment="1">
      <alignment horizontal="left" vertical="center" wrapText="1"/>
    </xf>
    <xf numFmtId="0" fontId="19" fillId="0" borderId="64" xfId="7" applyFont="1" applyBorder="1" applyAlignment="1">
      <alignment horizontal="center" vertical="center" wrapText="1"/>
    </xf>
    <xf numFmtId="0" fontId="19" fillId="0" borderId="64" xfId="7" applyFont="1" applyBorder="1" applyAlignment="1">
      <alignment horizontal="left" vertical="center" wrapText="1"/>
    </xf>
    <xf numFmtId="0" fontId="19" fillId="0" borderId="66" xfId="7" applyFont="1" applyBorder="1" applyAlignment="1">
      <alignment horizontal="center" vertical="center" wrapText="1"/>
    </xf>
    <xf numFmtId="0" fontId="19" fillId="0" borderId="38" xfId="7" applyFont="1" applyBorder="1" applyAlignment="1">
      <alignment horizontal="center" vertical="center" wrapText="1"/>
    </xf>
    <xf numFmtId="0" fontId="20" fillId="0" borderId="64" xfId="7" applyFont="1" applyBorder="1" applyAlignment="1">
      <alignment horizontal="right" vertical="center" wrapText="1"/>
    </xf>
    <xf numFmtId="0" fontId="20" fillId="0" borderId="78" xfId="7" applyFont="1" applyBorder="1" applyAlignment="1">
      <alignment horizontal="justify" vertical="center" wrapText="1"/>
    </xf>
    <xf numFmtId="0" fontId="20" fillId="0" borderId="64" xfId="7" applyFont="1" applyBorder="1" applyAlignment="1">
      <alignment horizontal="justify" vertical="center" wrapText="1"/>
    </xf>
  </cellXfs>
  <cellStyles count="9">
    <cellStyle name="Moeda" xfId="8" builtinId="4"/>
    <cellStyle name="Normal" xfId="0" builtinId="0"/>
    <cellStyle name="Normal 2" xfId="1" xr:uid="{00000000-0005-0000-0000-000001000000}"/>
    <cellStyle name="Normal 2 2" xfId="2" xr:uid="{00000000-0005-0000-0000-000002000000}"/>
    <cellStyle name="Normal 3" xfId="7" xr:uid="{4D5528E1-EF38-4205-9DF4-0ABFFE9F3EA8}"/>
    <cellStyle name="Normal_Plan1" xfId="3" xr:uid="{00000000-0005-0000-0000-000003000000}"/>
    <cellStyle name="Porcentagem" xfId="4" builtinId="5"/>
    <cellStyle name="Título 1 1" xfId="5" xr:uid="{00000000-0005-0000-0000-000005000000}"/>
    <cellStyle name="Vírgula" xfId="6" builtinId="3"/>
  </cellStyles>
  <dxfs count="6"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  <dxf>
      <font>
        <b val="0"/>
        <condense val="0"/>
        <extend val="0"/>
        <color indexed="30"/>
      </font>
      <fill>
        <patternFill patternType="solid">
          <fgColor indexed="64"/>
          <bgColor indexed="3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calcChain" Target="calcChain.xml"/><Relationship Id="rId26" Type="http://schemas.microsoft.com/office/2017/10/relationships/person" Target="persons/person3.xml"/><Relationship Id="rId3" Type="http://schemas.openxmlformats.org/officeDocument/2006/relationships/worksheet" Target="worksheets/sheet3.xml"/><Relationship Id="rId21" Type="http://schemas.microsoft.com/office/2017/10/relationships/person" Target="persons/person4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5" Type="http://schemas.microsoft.com/office/2017/10/relationships/person" Target="persons/person6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microsoft.com/office/2017/10/relationships/person" Target="persons/person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microsoft.com/office/2017/10/relationships/person" Target="persons/person5.xml"/><Relationship Id="rId10" Type="http://schemas.openxmlformats.org/officeDocument/2006/relationships/externalLink" Target="externalLinks/externalLink3.xml"/><Relationship Id="rId19" Type="http://schemas.microsoft.com/office/2017/10/relationships/person" Target="persons/person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microsoft.com/office/2017/10/relationships/person" Target="persons/person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57150</xdr:rowOff>
    </xdr:from>
    <xdr:to>
      <xdr:col>2</xdr:col>
      <xdr:colOff>428625</xdr:colOff>
      <xdr:row>3</xdr:row>
      <xdr:rowOff>200025</xdr:rowOff>
    </xdr:to>
    <xdr:pic>
      <xdr:nvPicPr>
        <xdr:cNvPr id="14345" name="Imagem 2" descr="Logo - Ferraz.jpg">
          <a:extLst>
            <a:ext uri="{FF2B5EF4-FFF2-40B4-BE49-F238E27FC236}">
              <a16:creationId xmlns:a16="http://schemas.microsoft.com/office/drawing/2014/main" id="{163D2BE3-FA7E-B81F-CBB6-FF5DB8877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19075"/>
          <a:ext cx="11144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133350</xdr:rowOff>
    </xdr:from>
    <xdr:to>
      <xdr:col>2</xdr:col>
      <xdr:colOff>352425</xdr:colOff>
      <xdr:row>7</xdr:row>
      <xdr:rowOff>0</xdr:rowOff>
    </xdr:to>
    <xdr:pic>
      <xdr:nvPicPr>
        <xdr:cNvPr id="2" name="Imagem 2" descr="Logo - Ferraz.jpg">
          <a:extLst>
            <a:ext uri="{FF2B5EF4-FFF2-40B4-BE49-F238E27FC236}">
              <a16:creationId xmlns:a16="http://schemas.microsoft.com/office/drawing/2014/main" id="{C8177D66-37C4-4441-A47F-C5961E142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295275"/>
          <a:ext cx="952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133350</xdr:rowOff>
    </xdr:from>
    <xdr:to>
      <xdr:col>2</xdr:col>
      <xdr:colOff>352425</xdr:colOff>
      <xdr:row>7</xdr:row>
      <xdr:rowOff>0</xdr:rowOff>
    </xdr:to>
    <xdr:pic>
      <xdr:nvPicPr>
        <xdr:cNvPr id="5708" name="Imagem 2" descr="Logo - Ferraz.jpg">
          <a:extLst>
            <a:ext uri="{FF2B5EF4-FFF2-40B4-BE49-F238E27FC236}">
              <a16:creationId xmlns:a16="http://schemas.microsoft.com/office/drawing/2014/main" id="{CCE870E4-9131-9658-0BF9-A61263527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295275"/>
          <a:ext cx="952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ny/Downloads/Tabelas%20Dezembro%2021vs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7b8b563306e03df4/Documentos/EDIF%20INFRA%20SINAPI/Tabelas%20Outubro%2023.xlsx" TargetMode="External"/><Relationship Id="rId1" Type="http://schemas.openxmlformats.org/officeDocument/2006/relationships/externalLinkPath" Target="/7b8b563306e03df4/Documentos/EDIF%20INFRA%20SINAPI/Tabelas%20Outubro%2023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7b8b563306e03df4/Documentos/EDIF%20INFRA%20SINAPI/Tabelas%20maio%2024%20rev01.xlsx" TargetMode="External"/><Relationship Id="rId1" Type="http://schemas.openxmlformats.org/officeDocument/2006/relationships/externalLinkPath" Target="/7b8b563306e03df4/Documentos/EDIF%20INFRA%20SINAPI/Tabelas%20maio%2024%20rev01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7b8b563306e03df4/Documentos/EDIF%20INFRA%20SINAPI/Tabelas%20outubro%2024.xlsx" TargetMode="External"/><Relationship Id="rId1" Type="http://schemas.openxmlformats.org/officeDocument/2006/relationships/externalLinkPath" Target="/7b8b563306e03df4/Documentos/EDIF%20INFRA%20SINAPI/Tabelas%20outubro%2024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7b8b563306e03df4/Documentos/MEMORIA%20E%20PLANILHA/Secretarias%20de%20Obras%20e%20Servi&#231;os%20Urbanos/rua%20alfredo/MeP%20R%20alfredo%20regner%5eJ%20marinalva%20e%20sandela%20andena.xlsx" TargetMode="External"/><Relationship Id="rId1" Type="http://schemas.openxmlformats.org/officeDocument/2006/relationships/externalLinkPath" Target="https://d.docs.live.net/7b8b563306e03df4/Documentos/MEMORIA%20E%20PLANILHA/Secretarias%20de%20Obras%20e%20Servi&#231;os%20Urbanos/rua%20alfredo/MeP%20R%20alfredo%20regner%5eJ%20marinalva%20e%20sandela%20andena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7b8b563306e03df4/Documentos/MEMORIA%20E%20PLANILHA/Secretarias%20de%20Obras%20e%20Servi&#231;os%20Urbanos/PAVIMENTA&#199;&#195;O%20RUA%20SANDELIA/MeP%20rua%20sandelia.xlsx" TargetMode="External"/><Relationship Id="rId1" Type="http://schemas.openxmlformats.org/officeDocument/2006/relationships/externalLinkPath" Target="/7b8b563306e03df4/Documentos/MEMORIA%20E%20PLANILHA/Secretarias%20de%20Obras%20e%20Servi&#231;os%20Urbanos/PAVIMENTA&#199;&#195;O%20RUA%20SANDELIA/MeP%20rua%20sandelia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7b8b563306e03df4/&#193;rea%20de%20Trabalho/Recap%20R%20Lidia%20Ferraz%20de%20Araujo/MeP%20R%20lidia%20Ferraz%20de%20Araujo.xlsx" TargetMode="External"/><Relationship Id="rId1" Type="http://schemas.openxmlformats.org/officeDocument/2006/relationships/externalLinkPath" Target="/7b8b563306e03df4/&#193;rea%20de%20Trabalho/Recap%20R%20Lidia%20Ferraz%20de%20Araujo/MeP%20R%20lidia%20Ferraz%20de%20Arauj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IF SEM Des Jul21"/>
      <sheetName val="INFRA SEM Des Jul21"/>
      <sheetName val="SINAPI SEM Des Dez 21"/>
      <sheetName val="FDE Julho21"/>
      <sheetName val="CDHU Julho21"/>
      <sheetName val="SIEC JUNHO21"/>
      <sheetName val="DER JUNHO21"/>
    </sheetNames>
    <sheetDataSet>
      <sheetData sheetId="0" refreshError="1"/>
      <sheetData sheetId="1" refreshError="1">
        <row r="1">
          <cell r="A1" t="str">
            <v>CÓDIGO</v>
          </cell>
          <cell r="B1" t="str">
            <v>DESCRIÇÃO</v>
          </cell>
          <cell r="C1" t="str">
            <v>UNIDADE</v>
          </cell>
          <cell r="D1" t="str">
            <v>CUSTO UNIT R$</v>
          </cell>
        </row>
        <row r="2">
          <cell r="A2">
            <v>10000</v>
          </cell>
          <cell r="B2" t="str">
            <v>TOPOGRAFIA - EQUIPAMENTOS E SERVIÇOS</v>
          </cell>
        </row>
        <row r="3">
          <cell r="A3">
            <v>10900</v>
          </cell>
          <cell r="B3" t="str">
            <v>LEVANTAMENTO PLANIMÉTRICO CADASTRAL</v>
          </cell>
          <cell r="C3" t="str">
            <v>M2</v>
          </cell>
          <cell r="D3">
            <v>0.53</v>
          </cell>
        </row>
        <row r="4">
          <cell r="A4">
            <v>11000</v>
          </cell>
          <cell r="B4" t="str">
            <v>LEVANTAMENTO PLANIALTIMÉTRICO CADASTRAL</v>
          </cell>
          <cell r="C4" t="str">
            <v>M2</v>
          </cell>
          <cell r="D4">
            <v>0.65</v>
          </cell>
        </row>
        <row r="5">
          <cell r="A5">
            <v>11100</v>
          </cell>
          <cell r="B5" t="str">
            <v>LOCAÇÃO DE EIXO DE REFERÊNCIA PARA PROJETO DE VIA PÚBLICA</v>
          </cell>
          <cell r="C5" t="str">
            <v>M</v>
          </cell>
          <cell r="D5">
            <v>4.78</v>
          </cell>
        </row>
        <row r="6">
          <cell r="A6">
            <v>11300</v>
          </cell>
          <cell r="B6" t="str">
            <v>NIVELAMENTO DE SEÇÕES TRANSVERSAIS</v>
          </cell>
          <cell r="C6" t="str">
            <v>M/SEC</v>
          </cell>
          <cell r="D6">
            <v>2.76</v>
          </cell>
        </row>
        <row r="7">
          <cell r="A7">
            <v>11400</v>
          </cell>
          <cell r="B7" t="str">
            <v>LEVANTAMENTO PLANIMÉTRICO DE VIA PÚBLICA E SEMI-CADASTRO DE IMÓVEIS</v>
          </cell>
          <cell r="C7" t="str">
            <v>M</v>
          </cell>
          <cell r="D7">
            <v>4.41</v>
          </cell>
        </row>
        <row r="8">
          <cell r="A8">
            <v>11500</v>
          </cell>
          <cell r="B8" t="str">
            <v>NIVELAMENTO DO EIXO DE VIA PÚBLICA INCLUSIVE SOLEIRAS, GUIAS E TAMPÕES</v>
          </cell>
          <cell r="C8" t="str">
            <v>M</v>
          </cell>
          <cell r="D8">
            <v>4.3099999999999996</v>
          </cell>
        </row>
        <row r="9">
          <cell r="A9">
            <v>11600</v>
          </cell>
          <cell r="B9" t="str">
            <v>CADASTRO DE GALERIA EXISTENTE</v>
          </cell>
          <cell r="C9" t="str">
            <v>PV</v>
          </cell>
          <cell r="D9">
            <v>198.82</v>
          </cell>
        </row>
        <row r="10">
          <cell r="A10">
            <v>11700</v>
          </cell>
          <cell r="B10" t="str">
            <v>ELEMENTOS PARA LOCAÇÃO DE OBRA DE ARTE</v>
          </cell>
          <cell r="C10" t="str">
            <v>M/ EIXO</v>
          </cell>
          <cell r="D10">
            <v>5.94</v>
          </cell>
        </row>
        <row r="11">
          <cell r="A11">
            <v>11800</v>
          </cell>
          <cell r="B11" t="str">
            <v>TRANSPORTE DE COTA DE REFERÊNCIA DE NÍVEL</v>
          </cell>
          <cell r="C11" t="str">
            <v>M</v>
          </cell>
          <cell r="D11">
            <v>2.0099999999999998</v>
          </cell>
        </row>
        <row r="12">
          <cell r="A12">
            <v>11900</v>
          </cell>
          <cell r="B12" t="str">
            <v>NIVELAMENTO GEOMÉTRICO NO INTERIOR DA GALERIA</v>
          </cell>
          <cell r="C12" t="str">
            <v>M</v>
          </cell>
          <cell r="D12">
            <v>8.06</v>
          </cell>
        </row>
        <row r="13">
          <cell r="A13">
            <v>12000</v>
          </cell>
          <cell r="B13" t="str">
            <v>CADASTRO ESPECIAL DE GALERIA MOLDADA (1:500)</v>
          </cell>
          <cell r="C13" t="str">
            <v>M</v>
          </cell>
          <cell r="D13">
            <v>10.11</v>
          </cell>
        </row>
        <row r="14">
          <cell r="A14">
            <v>12100</v>
          </cell>
          <cell r="B14" t="str">
            <v>NIVELAMENTO GEOMÉTRICO DE FUNDO DO CANAL OU CÓRREGO</v>
          </cell>
          <cell r="C14" t="str">
            <v>M</v>
          </cell>
          <cell r="D14">
            <v>6.76</v>
          </cell>
        </row>
        <row r="15">
          <cell r="A15">
            <v>12200</v>
          </cell>
          <cell r="B15" t="str">
            <v>RELATÓRIO TÉCNICO</v>
          </cell>
          <cell r="C15" t="str">
            <v>M</v>
          </cell>
          <cell r="D15">
            <v>16.12</v>
          </cell>
        </row>
        <row r="16">
          <cell r="A16">
            <v>12300</v>
          </cell>
          <cell r="B16" t="str">
            <v>CADASTRO DE CANALIZAÇÕES CIRCULARES</v>
          </cell>
          <cell r="C16" t="str">
            <v>M</v>
          </cell>
          <cell r="D16">
            <v>5.05</v>
          </cell>
        </row>
        <row r="17">
          <cell r="A17">
            <v>12400</v>
          </cell>
          <cell r="B17" t="str">
            <v>CADASTRO E AMARRAÇÃO DE CAIXA DE INSPEÇÃO, OU CAIXA DE CONCORDÂNCIA, OU CAIXA MORTA</v>
          </cell>
          <cell r="C17" t="str">
            <v>UN</v>
          </cell>
          <cell r="D17">
            <v>84.29</v>
          </cell>
        </row>
        <row r="18">
          <cell r="A18">
            <v>12500</v>
          </cell>
          <cell r="B18" t="str">
            <v>CADASTRO E AMARRAÇÂO DE BOCA DE LOBO OU LEÃO</v>
          </cell>
          <cell r="C18" t="str">
            <v>UN</v>
          </cell>
          <cell r="D18">
            <v>45.05</v>
          </cell>
        </row>
        <row r="19">
          <cell r="A19">
            <v>12600</v>
          </cell>
          <cell r="B19" t="str">
            <v>CADASTRO E AMARRAÇÃO DE PV</v>
          </cell>
          <cell r="C19" t="str">
            <v>UN</v>
          </cell>
          <cell r="D19">
            <v>66.739999999999995</v>
          </cell>
        </row>
        <row r="20">
          <cell r="A20">
            <v>12700</v>
          </cell>
          <cell r="B20" t="str">
            <v>CADASTRO E AMARRAÇÃO DE PV RECOBERTO</v>
          </cell>
          <cell r="C20" t="str">
            <v>UN</v>
          </cell>
          <cell r="D20">
            <v>185.23</v>
          </cell>
        </row>
        <row r="21">
          <cell r="A21">
            <v>12800</v>
          </cell>
          <cell r="B21" t="str">
            <v>TRANSPORTE DE COORDENADAS</v>
          </cell>
          <cell r="C21" t="str">
            <v>M</v>
          </cell>
          <cell r="D21">
            <v>2</v>
          </cell>
        </row>
        <row r="22">
          <cell r="A22">
            <v>13100</v>
          </cell>
          <cell r="B22" t="str">
            <v>ESTAÇÃO TOTAL PRECISÃO 5", TIPO "LEICA" TC-705 OU SIMILAR, INCLUSIVE ACESSÓRIOS</v>
          </cell>
          <cell r="C22" t="str">
            <v>H</v>
          </cell>
          <cell r="D22">
            <v>6.22</v>
          </cell>
        </row>
        <row r="23">
          <cell r="A23">
            <v>13200</v>
          </cell>
          <cell r="B23" t="str">
            <v>ESTAÇÃO TOTAL PRECISÃO 3", TIPO "LEICA" TC-1103 OU SIMILAR, INCLUSIVE ACESSÓRIOS</v>
          </cell>
          <cell r="C23" t="str">
            <v>H</v>
          </cell>
          <cell r="D23">
            <v>9.02</v>
          </cell>
        </row>
        <row r="24">
          <cell r="A24">
            <v>13300</v>
          </cell>
          <cell r="B24" t="str">
            <v>ESTAÇÃO TOTAL PRECISÃO 1,5", TIPO "LEICA" TC 1101 OU SIMILAR, INCLUSIVE ACESSÓRIOS</v>
          </cell>
          <cell r="C24" t="str">
            <v>H</v>
          </cell>
          <cell r="D24">
            <v>11.14</v>
          </cell>
        </row>
        <row r="25">
          <cell r="A25">
            <v>13400</v>
          </cell>
          <cell r="B25" t="str">
            <v>TEODOLITO DE PRECISÃO 10", TIPO "LEICA" TC 110 OU SIMILAR, INCLUSIVE ACESSÓRIOS</v>
          </cell>
          <cell r="C25" t="str">
            <v>H</v>
          </cell>
          <cell r="D25">
            <v>0.83</v>
          </cell>
        </row>
        <row r="26">
          <cell r="A26">
            <v>13500</v>
          </cell>
          <cell r="B26" t="str">
            <v>NÍVEL PRECISÃO 1,5 MM/KM, TIPO "LEICA" NA2 OU SIMILAR</v>
          </cell>
          <cell r="C26" t="str">
            <v>H</v>
          </cell>
          <cell r="D26">
            <v>0.55000000000000004</v>
          </cell>
        </row>
        <row r="27">
          <cell r="A27">
            <v>13600</v>
          </cell>
          <cell r="B27" t="str">
            <v>NÍVEL PRECISÃO 0,7 MM/KM, TIPO "LEICA" NA2 OU SIMILAR, INCLUSIVE ACESSÓRIOS</v>
          </cell>
          <cell r="C27" t="str">
            <v>H</v>
          </cell>
          <cell r="D27">
            <v>1.91</v>
          </cell>
        </row>
        <row r="28">
          <cell r="A28">
            <v>13700</v>
          </cell>
          <cell r="B28" t="str">
            <v>NÍVEL PRECISÃO 0,3 MM/KM, TIPO "LEICA" NA2, ACOPLADO COM GPM3 OU SIMILAR, INCLUSIVE ACESSÓRIOS</v>
          </cell>
          <cell r="C28" t="str">
            <v>H</v>
          </cell>
          <cell r="D28">
            <v>3.83</v>
          </cell>
        </row>
        <row r="29">
          <cell r="A29">
            <v>20000</v>
          </cell>
          <cell r="B29" t="str">
            <v>SONDAGENS E ENSAIOS</v>
          </cell>
        </row>
        <row r="30">
          <cell r="A30">
            <v>20100</v>
          </cell>
          <cell r="B30" t="str">
            <v>SONDAGEM MANUAL</v>
          </cell>
          <cell r="C30" t="str">
            <v>.</v>
          </cell>
          <cell r="D30" t="str">
            <v>.</v>
          </cell>
        </row>
        <row r="31">
          <cell r="A31">
            <v>20101</v>
          </cell>
          <cell r="B31" t="str">
            <v>SONDAGEM A TRADO MANUAL</v>
          </cell>
          <cell r="C31" t="str">
            <v>M</v>
          </cell>
          <cell r="D31">
            <v>72.180000000000007</v>
          </cell>
        </row>
        <row r="32">
          <cell r="A32">
            <v>20102</v>
          </cell>
          <cell r="B32" t="str">
            <v>SONDAGEM COM EXTRAÇÃO DE AMOSTRAS NAS CONDIÇÕES NATURAIS</v>
          </cell>
          <cell r="C32" t="str">
            <v>UN</v>
          </cell>
          <cell r="D32">
            <v>122.79</v>
          </cell>
        </row>
        <row r="33">
          <cell r="A33">
            <v>20200</v>
          </cell>
          <cell r="B33" t="str">
            <v>SONDAGEM A PERCUSSÃO</v>
          </cell>
          <cell r="C33" t="str">
            <v>.</v>
          </cell>
          <cell r="D33" t="str">
            <v>.</v>
          </cell>
        </row>
        <row r="34">
          <cell r="A34">
            <v>20202</v>
          </cell>
          <cell r="B34" t="str">
            <v>MOBILIZAÇÃO E INSTALAÇÃO DE 1 EQUIPAMENTO</v>
          </cell>
          <cell r="C34" t="str">
            <v>UN</v>
          </cell>
          <cell r="D34">
            <v>559.71</v>
          </cell>
        </row>
        <row r="35">
          <cell r="A35">
            <v>20204</v>
          </cell>
          <cell r="B35" t="str">
            <v>DESLOCAMENTO DE EQUIPAMENTO ENTRE FUROS EM TERRENO PLANO, CONSIDERANDO A DISTÂNCIA ATÉ 100M</v>
          </cell>
          <cell r="C35" t="str">
            <v>UN</v>
          </cell>
          <cell r="D35">
            <v>81.99</v>
          </cell>
        </row>
        <row r="36">
          <cell r="A36">
            <v>20205</v>
          </cell>
          <cell r="B36" t="str">
            <v>DESLOCAMENTO DE EQUIPAMENTO ENTRE FUROS EM TERRENO PLANO, CONSIDERANDO A DISTÂNCIA DE 100 À 200M</v>
          </cell>
          <cell r="C36" t="str">
            <v>UN</v>
          </cell>
          <cell r="D36">
            <v>163.99</v>
          </cell>
        </row>
        <row r="37">
          <cell r="A37">
            <v>20206</v>
          </cell>
          <cell r="B37" t="str">
            <v>DESLOCAMENTO DE EQUIPAMENTO ENTRE FUROS EM TERRENO PLANO, CONSIDERANDO A DISTÂNCIA ACIMA DE 200M</v>
          </cell>
          <cell r="C37" t="str">
            <v>UN</v>
          </cell>
          <cell r="D37">
            <v>245.99</v>
          </cell>
        </row>
        <row r="38">
          <cell r="A38">
            <v>20207</v>
          </cell>
          <cell r="B38" t="str">
            <v>DESLOCAMENTO DE EQUIPAMENTO EM TERRENO ACIDENTADO, CONSIDERANDO A DISTÂNCIA ATÉ 50M</v>
          </cell>
          <cell r="C38" t="str">
            <v>UN</v>
          </cell>
          <cell r="D38">
            <v>81.99</v>
          </cell>
        </row>
        <row r="39">
          <cell r="A39">
            <v>20208</v>
          </cell>
          <cell r="B39" t="str">
            <v>DESLOCAMENTO DE EQUIPAMENTO EM TERRENO ACIDENTADO, CONSIDERANDO A DISTÂNCIA ACIMA DE 50M</v>
          </cell>
          <cell r="C39" t="str">
            <v>UN</v>
          </cell>
          <cell r="D39">
            <v>143.78</v>
          </cell>
        </row>
        <row r="40">
          <cell r="A40">
            <v>20209</v>
          </cell>
          <cell r="B40" t="str">
            <v>EXECUÇÃO DE PLATAFORMA EM TERRENO ALAGADIÇO OU ACIDENTADO</v>
          </cell>
          <cell r="C40" t="str">
            <v>UN</v>
          </cell>
          <cell r="D40">
            <v>187.96</v>
          </cell>
        </row>
        <row r="41">
          <cell r="A41">
            <v>20210</v>
          </cell>
          <cell r="B41" t="str">
            <v>PERFURAÇÃO E EXECUÇÃO  DE  ENSAIO PENETOMÉTRICO OU DE LAVAGEM POR TEMPO</v>
          </cell>
          <cell r="C41" t="str">
            <v>M</v>
          </cell>
          <cell r="D41">
            <v>111.38</v>
          </cell>
        </row>
        <row r="42">
          <cell r="A42">
            <v>20300</v>
          </cell>
          <cell r="B42" t="str">
            <v>SONDAGEM ROTATIVA</v>
          </cell>
          <cell r="C42" t="str">
            <v>.</v>
          </cell>
          <cell r="D42" t="str">
            <v>.</v>
          </cell>
        </row>
        <row r="43">
          <cell r="A43">
            <v>20301</v>
          </cell>
          <cell r="B43" t="str">
            <v>MOBILIZAÇÃO E INSTALAÇÃO DE 1 EQUIPAMENTO, CONSIDERANDO A DISTÂNCIA ATÉ 10KM</v>
          </cell>
          <cell r="C43" t="str">
            <v>UN</v>
          </cell>
          <cell r="D43">
            <v>318.48</v>
          </cell>
        </row>
        <row r="44">
          <cell r="A44">
            <v>20302</v>
          </cell>
          <cell r="B44" t="str">
            <v>MOBILIZAÇÃO E INSTALAÇÃO DE 1 EQUIPAMENTO, CONSIDERANDO A DISTÂNCIA DE 10 À 20KM</v>
          </cell>
          <cell r="C44" t="str">
            <v>UN</v>
          </cell>
          <cell r="D44">
            <v>501.88</v>
          </cell>
        </row>
        <row r="45">
          <cell r="A45">
            <v>20303</v>
          </cell>
          <cell r="B45" t="str">
            <v>MOBILIZAÇÃO E INSTALAÇÃO DE 1 EQUIPAMENTO, CONSIDERANDO A DISTÂNCIA ACIMA DE 20KM</v>
          </cell>
          <cell r="C45" t="str">
            <v>UN</v>
          </cell>
          <cell r="D45">
            <v>685.28</v>
          </cell>
        </row>
        <row r="46">
          <cell r="A46">
            <v>20305</v>
          </cell>
          <cell r="B46" t="str">
            <v>DESLOCAMENTO DE EQUIPAMENTO ENTRE FUROS EM TERRENO PLANO, CONSIDERANDO A DISTÂNCIA ATÉ 100M</v>
          </cell>
          <cell r="C46" t="str">
            <v>UN</v>
          </cell>
          <cell r="D46">
            <v>135.07</v>
          </cell>
        </row>
        <row r="47">
          <cell r="A47">
            <v>20306</v>
          </cell>
          <cell r="B47" t="str">
            <v>DESLOCAMENTO DE EQUIPAMENTO ENTRE FUROS EM TERRENO PLANO, CONSIDERANDO A DISTÂNCIA DE 100 À 200M</v>
          </cell>
          <cell r="C47" t="str">
            <v>UN</v>
          </cell>
          <cell r="D47">
            <v>202.61</v>
          </cell>
        </row>
        <row r="48">
          <cell r="A48">
            <v>20307</v>
          </cell>
          <cell r="B48" t="str">
            <v>DESLOCAMENTO DE EQUIPAMENTO ENTRE FUROS EM TERRENO PLANO, CONSIDERANDO A DISTÂNCIA ACIMA DE 200M</v>
          </cell>
          <cell r="C48" t="str">
            <v>UN</v>
          </cell>
          <cell r="D48">
            <v>270.14999999999998</v>
          </cell>
        </row>
        <row r="49">
          <cell r="A49">
            <v>20308</v>
          </cell>
          <cell r="B49" t="str">
            <v>DESLOCAMENTO DE EQUIPAMENTO ENTRE FUROS EM TERRENO ACIDENTADO, CONSIDERANDO A DISTÂNCIA ATÉ 50M</v>
          </cell>
          <cell r="C49" t="str">
            <v>UN</v>
          </cell>
          <cell r="D49">
            <v>135.07</v>
          </cell>
        </row>
        <row r="50">
          <cell r="A50">
            <v>20309</v>
          </cell>
          <cell r="B50" t="str">
            <v>DESLOCAMENTO DE EQUIPAMENTO ENTRE FUROS EM TERRENO ACIDENTADO, CONSIDERANDO A DISTÂNCIA ACIMA DE 50M</v>
          </cell>
          <cell r="C50" t="str">
            <v>UN</v>
          </cell>
          <cell r="D50">
            <v>202.61</v>
          </cell>
        </row>
        <row r="51">
          <cell r="A51">
            <v>20310</v>
          </cell>
          <cell r="B51" t="str">
            <v>EXECUÇÃO DE PLATAFORMA EM TERRENO ALAGADIÇO OU ACIDENTADO</v>
          </cell>
          <cell r="C51" t="str">
            <v>UN</v>
          </cell>
          <cell r="D51">
            <v>424.45</v>
          </cell>
        </row>
        <row r="52">
          <cell r="A52">
            <v>20311</v>
          </cell>
          <cell r="B52" t="str">
            <v>PERFURAÇÃO EM SOLOS OU ROCHAS DECOMPOSTAS HX</v>
          </cell>
          <cell r="C52" t="str">
            <v>M</v>
          </cell>
          <cell r="D52">
            <v>157.31</v>
          </cell>
        </row>
        <row r="53">
          <cell r="A53">
            <v>20312</v>
          </cell>
          <cell r="B53" t="str">
            <v>PERFURAÇÃO EM SOLOS OU ROCHAS DECOMPOSTAS NX</v>
          </cell>
          <cell r="C53" t="str">
            <v>M</v>
          </cell>
          <cell r="D53">
            <v>157.02000000000001</v>
          </cell>
        </row>
        <row r="54">
          <cell r="A54">
            <v>20313</v>
          </cell>
          <cell r="B54" t="str">
            <v>PERFURAÇÃO EM SOLOS OU ROCHAS DECOMPOSTAS BX</v>
          </cell>
          <cell r="C54" t="str">
            <v>M</v>
          </cell>
          <cell r="D54">
            <v>156.69</v>
          </cell>
        </row>
        <row r="55">
          <cell r="A55">
            <v>20314</v>
          </cell>
          <cell r="B55" t="str">
            <v>PERFURAÇÃO EM SOLOS OU ROCHAS DECOMPOSTAS AX</v>
          </cell>
          <cell r="C55" t="str">
            <v>M</v>
          </cell>
          <cell r="D55">
            <v>156.54</v>
          </cell>
        </row>
        <row r="56">
          <cell r="A56">
            <v>20315</v>
          </cell>
          <cell r="B56" t="str">
            <v>PERFURAÇÃO EM ROCHA MOLE (FILITOS, SILTITOS, ARENITOS, E ROCHAS AFINS), ACRÉSCIMO DE ... (EM RELAÇÃO AO PREÇO DA PERFURAÇÃO EM SOLOS E ROCHAS DECOMPOSTAS)</v>
          </cell>
          <cell r="C56" t="str">
            <v>%</v>
          </cell>
          <cell r="D56">
            <v>100</v>
          </cell>
        </row>
        <row r="57">
          <cell r="A57">
            <v>20316</v>
          </cell>
          <cell r="B57" t="str">
            <v>PERFURAÇÃO EM ROCHA DURA OU EXTRA-DURA (GRANITOS, GNAISSES, QUARTZITOS E ROCHAS AFINS), ACRÉSCIMO DE... (EM RELAÇÃO AO PREÇO DA PERFURAÇÃO EM SOLOS OU ROCHAS DECOMPOSTAS)</v>
          </cell>
          <cell r="C57" t="str">
            <v>%</v>
          </cell>
          <cell r="D57">
            <v>300</v>
          </cell>
        </row>
        <row r="58">
          <cell r="A58">
            <v>20400</v>
          </cell>
          <cell r="B58" t="str">
            <v>POÇOS DE INSPEÇÃO</v>
          </cell>
          <cell r="C58" t="str">
            <v>.</v>
          </cell>
          <cell r="D58" t="str">
            <v>.</v>
          </cell>
        </row>
        <row r="59">
          <cell r="A59">
            <v>20401</v>
          </cell>
          <cell r="B59" t="str">
            <v>EXECUÇÃO DE POÇO COM 1M2 DE ÁREA</v>
          </cell>
          <cell r="C59" t="str">
            <v>M</v>
          </cell>
          <cell r="D59">
            <v>77.19</v>
          </cell>
        </row>
        <row r="60">
          <cell r="A60">
            <v>20402</v>
          </cell>
          <cell r="B60" t="str">
            <v>EXECUÇÃO E MATERIAL PARA ESCORAMENTO</v>
          </cell>
          <cell r="C60" t="str">
            <v>M</v>
          </cell>
          <cell r="D60">
            <v>492.09</v>
          </cell>
        </row>
        <row r="61">
          <cell r="A61">
            <v>20403</v>
          </cell>
          <cell r="B61" t="str">
            <v>REATERRO DO POÇO</v>
          </cell>
          <cell r="C61" t="str">
            <v>M</v>
          </cell>
          <cell r="D61">
            <v>8.08</v>
          </cell>
        </row>
        <row r="62">
          <cell r="A62">
            <v>20500</v>
          </cell>
          <cell r="B62" t="str">
            <v>ENSAIOS "IN SITU"</v>
          </cell>
          <cell r="C62" t="str">
            <v>.</v>
          </cell>
          <cell r="D62" t="str">
            <v>.</v>
          </cell>
        </row>
        <row r="63">
          <cell r="A63">
            <v>20503</v>
          </cell>
          <cell r="B63" t="str">
            <v>INSTALAÇÃO DE MEDIDOR DE NÍVEL D'ÁGUA</v>
          </cell>
          <cell r="C63" t="str">
            <v>M</v>
          </cell>
          <cell r="D63">
            <v>94.5</v>
          </cell>
        </row>
        <row r="64">
          <cell r="A64">
            <v>20504</v>
          </cell>
          <cell r="B64" t="str">
            <v>INSTALAÇÃO DE PIEZOMETRO</v>
          </cell>
          <cell r="C64" t="str">
            <v>M</v>
          </cell>
          <cell r="D64">
            <v>217.6</v>
          </cell>
        </row>
        <row r="65">
          <cell r="A65">
            <v>20600</v>
          </cell>
          <cell r="B65" t="str">
            <v>ENSAIOS DE LABORATÓRIO</v>
          </cell>
          <cell r="C65" t="str">
            <v>.</v>
          </cell>
          <cell r="D65" t="str">
            <v>.</v>
          </cell>
        </row>
        <row r="66">
          <cell r="A66">
            <v>20601</v>
          </cell>
          <cell r="B66" t="str">
            <v>ENSAIOS DE LABORATÓRIO - UMIDADE NATURAL</v>
          </cell>
          <cell r="C66" t="str">
            <v>ENS.</v>
          </cell>
          <cell r="D66">
            <v>21.59</v>
          </cell>
        </row>
        <row r="67">
          <cell r="A67">
            <v>20602</v>
          </cell>
          <cell r="B67" t="str">
            <v>ENSAIOS DE LABORATÓRIO - LIMITE DE LIQUIDEZ</v>
          </cell>
          <cell r="C67" t="str">
            <v>ENS.</v>
          </cell>
          <cell r="D67">
            <v>79.150000000000006</v>
          </cell>
        </row>
        <row r="68">
          <cell r="A68">
            <v>20603</v>
          </cell>
          <cell r="B68" t="str">
            <v>ENSAIOS DE LABORATÓRIO - PLASTICIDADE</v>
          </cell>
          <cell r="C68" t="str">
            <v>ENS.</v>
          </cell>
          <cell r="D68">
            <v>64.42</v>
          </cell>
        </row>
        <row r="69">
          <cell r="A69">
            <v>20604</v>
          </cell>
          <cell r="B69" t="str">
            <v>ENSAIOS DE LABORATÓRIO - COMPACTAÇÃO</v>
          </cell>
          <cell r="C69" t="str">
            <v>ENS.</v>
          </cell>
          <cell r="D69">
            <v>216.86</v>
          </cell>
        </row>
        <row r="70">
          <cell r="A70">
            <v>20605</v>
          </cell>
          <cell r="B70" t="str">
            <v>ENSAIOS DE LABORATÓRIO - GRANULOMETRIA</v>
          </cell>
          <cell r="C70" t="str">
            <v>ENS.</v>
          </cell>
          <cell r="D70">
            <v>140.04</v>
          </cell>
        </row>
        <row r="71">
          <cell r="A71">
            <v>20606</v>
          </cell>
          <cell r="B71" t="str">
            <v>ENSAIOS DE LABORATÓRIO - PROCTOR SIMPLES</v>
          </cell>
          <cell r="C71" t="str">
            <v>ENS.</v>
          </cell>
          <cell r="D71">
            <v>246.46</v>
          </cell>
        </row>
        <row r="72">
          <cell r="A72">
            <v>20607</v>
          </cell>
          <cell r="B72" t="str">
            <v>ENSAIOS DE LABORATÓRIO - CBR MOLDADO</v>
          </cell>
          <cell r="C72" t="str">
            <v>ENS.</v>
          </cell>
          <cell r="D72">
            <v>208.58</v>
          </cell>
        </row>
        <row r="73">
          <cell r="A73">
            <v>20608</v>
          </cell>
          <cell r="B73" t="str">
            <v>ENSAIOS DE LABORATÓRIO - ENSAIO DE CBR INDEFORMADO</v>
          </cell>
          <cell r="C73" t="str">
            <v>ENS.</v>
          </cell>
          <cell r="D73">
            <v>163.84</v>
          </cell>
        </row>
        <row r="74">
          <cell r="A74">
            <v>20609</v>
          </cell>
          <cell r="B74" t="str">
            <v>ENSAIOS DE LABORATÓRIO - CBR-5 PONTOS (MOLDADO)</v>
          </cell>
          <cell r="C74" t="str">
            <v>ENS.</v>
          </cell>
          <cell r="D74">
            <v>518.98</v>
          </cell>
        </row>
        <row r="75">
          <cell r="A75">
            <v>20610</v>
          </cell>
          <cell r="B75" t="str">
            <v>ENSAIOS DE LABORATÓRIO - CBR-5 PONTOS (INDEFORMADO)</v>
          </cell>
          <cell r="C75" t="str">
            <v>ENS.</v>
          </cell>
          <cell r="D75">
            <v>373.03</v>
          </cell>
        </row>
        <row r="76">
          <cell r="A76">
            <v>20611</v>
          </cell>
          <cell r="B76" t="str">
            <v>ENSAIOS DE LABORATÓRIO - LOS ANGELES</v>
          </cell>
          <cell r="C76" t="str">
            <v>ENS.</v>
          </cell>
          <cell r="D76">
            <v>451.28</v>
          </cell>
        </row>
        <row r="77">
          <cell r="A77">
            <v>20613</v>
          </cell>
          <cell r="B77" t="str">
            <v>ENSAIOS DE LABORATÓRIO - DURABILIDADE</v>
          </cell>
          <cell r="C77" t="str">
            <v>ENS.</v>
          </cell>
          <cell r="D77">
            <v>488.59</v>
          </cell>
        </row>
        <row r="78">
          <cell r="A78">
            <v>20614</v>
          </cell>
          <cell r="B78" t="str">
            <v>ENSAIOS DE LABORATÓRIO - ADESIVIDADE</v>
          </cell>
          <cell r="C78" t="str">
            <v>ENS.</v>
          </cell>
          <cell r="D78">
            <v>246.46</v>
          </cell>
        </row>
        <row r="79">
          <cell r="A79">
            <v>20615</v>
          </cell>
          <cell r="B79" t="str">
            <v>ENSAIOS DE LABORATÓRIO - VISCOSIDADE</v>
          </cell>
          <cell r="C79" t="str">
            <v>ENS.</v>
          </cell>
          <cell r="D79">
            <v>163.63999999999999</v>
          </cell>
        </row>
        <row r="80">
          <cell r="A80">
            <v>20617</v>
          </cell>
          <cell r="B80" t="str">
            <v>ENSAIOS DE LABORATÓRIO - PONTO DE FULGOR</v>
          </cell>
          <cell r="C80" t="str">
            <v>ENS.</v>
          </cell>
          <cell r="D80">
            <v>141.86000000000001</v>
          </cell>
        </row>
        <row r="81">
          <cell r="A81">
            <v>20618</v>
          </cell>
          <cell r="B81" t="str">
            <v>ENSAIOS DE LABORATÓRIO - PENETRAÇÃO</v>
          </cell>
          <cell r="C81" t="str">
            <v>ENS.</v>
          </cell>
          <cell r="D81">
            <v>204.11</v>
          </cell>
        </row>
        <row r="82">
          <cell r="A82">
            <v>20619</v>
          </cell>
          <cell r="B82" t="str">
            <v>ENSAIOS DE LABORATÓRIO - PONTO DE AMOLECIMENTO</v>
          </cell>
          <cell r="C82" t="str">
            <v>ENS.</v>
          </cell>
          <cell r="D82">
            <v>123.23</v>
          </cell>
        </row>
        <row r="83">
          <cell r="A83">
            <v>20621</v>
          </cell>
          <cell r="B83" t="str">
            <v>ENSAIOS DE LABORATÓRIO - DOSAGEM MARSHALL, GRANULOMETRIA, TEOR DE ASFALTO, ESTABILIDADE E FLUÊNCIA</v>
          </cell>
          <cell r="C83" t="str">
            <v>ENS.</v>
          </cell>
          <cell r="D83">
            <v>1936.23</v>
          </cell>
        </row>
        <row r="84">
          <cell r="A84">
            <v>20622</v>
          </cell>
          <cell r="B84" t="str">
            <v>CONTROLE TECNOLÓGICO DE CONCRETO - ENSAIO DE ESCLEROMETRIA EM 10 PONTOS COM 16 TIROS POR PONTO</v>
          </cell>
          <cell r="C84" t="str">
            <v>ENS.</v>
          </cell>
          <cell r="D84">
            <v>1628.69</v>
          </cell>
        </row>
        <row r="85">
          <cell r="A85">
            <v>30000</v>
          </cell>
          <cell r="B85" t="str">
            <v>PROJETOS, ESTUDOS E SERVIÇOS</v>
          </cell>
        </row>
        <row r="86">
          <cell r="A86">
            <v>30100</v>
          </cell>
          <cell r="B86" t="str">
            <v>DIMENSIONAMENTO DE PAVIMENTO</v>
          </cell>
          <cell r="C86" t="str">
            <v>FURO</v>
          </cell>
          <cell r="D86">
            <v>120.16</v>
          </cell>
        </row>
        <row r="87">
          <cell r="A87">
            <v>30200</v>
          </cell>
          <cell r="B87" t="str">
            <v>PROJETO EM PLANTA PARA PAVIMENTAÇÃO DE VIA PÚBLICA COM UMA PISTA</v>
          </cell>
          <cell r="C87" t="str">
            <v>M</v>
          </cell>
          <cell r="D87">
            <v>1.37</v>
          </cell>
        </row>
        <row r="88">
          <cell r="A88">
            <v>30300</v>
          </cell>
          <cell r="B88" t="str">
            <v>PROJETO EM PERFIL DE PAVIMENTAÇÃO DE VIA PÚBLICA COM UMA PISTA</v>
          </cell>
          <cell r="C88" t="str">
            <v>M</v>
          </cell>
          <cell r="D88">
            <v>0.65</v>
          </cell>
        </row>
        <row r="89">
          <cell r="A89">
            <v>30400</v>
          </cell>
          <cell r="B89" t="str">
            <v>PROJETO HIDRÁULICO DE GALERIA PLUVIAL EM TUBOS</v>
          </cell>
          <cell r="C89" t="str">
            <v>M</v>
          </cell>
          <cell r="D89">
            <v>4.57</v>
          </cell>
        </row>
        <row r="90">
          <cell r="A90">
            <v>30500</v>
          </cell>
          <cell r="B90" t="str">
            <v>PROJETO HIDRÁULICO DE GALERIA PLUVIAL MOLDADA EXCLUINDO O PROJETO ESTRUTURAL</v>
          </cell>
          <cell r="C90" t="str">
            <v>M</v>
          </cell>
          <cell r="D90">
            <v>9.9499999999999993</v>
          </cell>
        </row>
        <row r="91">
          <cell r="A91">
            <v>30600</v>
          </cell>
          <cell r="B91" t="str">
            <v>PROJETO HIDRÁULICO DE REFORÇO DE GALERIA EXISTENTE, EM TUBOS</v>
          </cell>
          <cell r="C91" t="str">
            <v>M</v>
          </cell>
          <cell r="D91">
            <v>4.08</v>
          </cell>
        </row>
        <row r="92">
          <cell r="A92">
            <v>30700</v>
          </cell>
          <cell r="B92" t="str">
            <v>ESTUDO HIDROLÓGICO DE VIA PÚBLICA INTEGRANTE DE PROGRAMA DE PAVIMENTAÇÃO, QUE VIER A DISPENSAR GALERIA OU EXIGÍ-LA MOLDADA</v>
          </cell>
          <cell r="C92" t="str">
            <v>M</v>
          </cell>
          <cell r="D92">
            <v>3.12</v>
          </cell>
        </row>
        <row r="93">
          <cell r="A93">
            <v>30800</v>
          </cell>
          <cell r="B93" t="str">
            <v>ESTUDO HIDROLÓGICO DE VIA PÚBLICA INTEGRANTE DE PROGRAMA DE PAVIMENTAÇÃO E PROJETO HIDRÁULICO, SE NECESSÁRIA GALERIA EM TUBOS</v>
          </cell>
          <cell r="C93" t="str">
            <v>M</v>
          </cell>
          <cell r="D93">
            <v>4.67</v>
          </cell>
        </row>
        <row r="94">
          <cell r="A94">
            <v>30900</v>
          </cell>
          <cell r="B94" t="str">
            <v>ESTUDO HIDROLÓGICO DE ÁREA ARRUADA</v>
          </cell>
          <cell r="C94" t="str">
            <v>KM2</v>
          </cell>
          <cell r="D94">
            <v>2116.86</v>
          </cell>
        </row>
        <row r="95">
          <cell r="A95">
            <v>31000</v>
          </cell>
          <cell r="B95" t="str">
            <v>ESTUDO HIDROLÓGICO DE ÁREA NÃO ARRUADA</v>
          </cell>
          <cell r="C95" t="str">
            <v>KM2</v>
          </cell>
          <cell r="D95">
            <v>926.11</v>
          </cell>
        </row>
        <row r="96">
          <cell r="A96">
            <v>31100</v>
          </cell>
          <cell r="B96" t="str">
            <v>ESTUDO HIDRÁULICO DE VIA SITUADA EM ÁREA, OBJETO DE ESTUDO HIDROLÓGICO</v>
          </cell>
          <cell r="C96" t="str">
            <v>M</v>
          </cell>
          <cell r="D96">
            <v>2.69</v>
          </cell>
        </row>
        <row r="97">
          <cell r="A97">
            <v>31200</v>
          </cell>
          <cell r="B97" t="str">
            <v>ESTUDO HIDROLÓGICO E VERIFICAÇÃO DA SUFICIÊNCIA DE GALERIA EXISTENTE, EM TUBOS</v>
          </cell>
          <cell r="C97" t="str">
            <v>M</v>
          </cell>
          <cell r="D97">
            <v>3.82</v>
          </cell>
        </row>
        <row r="98">
          <cell r="A98">
            <v>31300</v>
          </cell>
          <cell r="B98" t="str">
            <v>VERIFICAÇÃO NO PROJETO DE SISTEMA DE DRENAGEM, DE VIAS QUE DISPENSAM GALERIA DE ÁGUAS PLUVIAIS</v>
          </cell>
          <cell r="C98" t="str">
            <v>M</v>
          </cell>
          <cell r="D98">
            <v>0.41</v>
          </cell>
        </row>
        <row r="99">
          <cell r="A99">
            <v>31400</v>
          </cell>
          <cell r="B99" t="str">
            <v>TRANSCRIÇÃO E ADAPTAÇÃO DE SISTEMAS DE DRENAGEM PROJETADOS EM VIAS PÚBLICAS</v>
          </cell>
          <cell r="C99" t="str">
            <v>M</v>
          </cell>
          <cell r="D99">
            <v>1.17</v>
          </cell>
        </row>
        <row r="100">
          <cell r="A100">
            <v>31500</v>
          </cell>
          <cell r="B100" t="str">
            <v>CÁLCULO ESTRUTURAL DE CONCRETO ARMADO PARA PONTES, VIADUTOS, MUROS DE ARRIMO E OBRAS CONGÊNERES - PERCENTAGEM A SER APLICADA AO ORÇAMENTO DA PARTE ESTRUTURAL DA OBRA, USANDO OS PREÇOS UNITÁRIOS DA TABELA DE SIURB</v>
          </cell>
          <cell r="C100" t="str">
            <v>.</v>
          </cell>
          <cell r="D100" t="str">
            <v>.</v>
          </cell>
        </row>
        <row r="101">
          <cell r="A101">
            <v>31501</v>
          </cell>
          <cell r="B101" t="str">
            <v>CÁLCULO ESTRUTURAL DE CONCRETO ARMADO PARA PONTES, VIADUTOS, MUROS DE ARRIMO E OBRAS CONGÊNERES - PERCENTAGEM A SER APLICADA AO ORÇAMENTO DA PARTE ESTRUTURAL DA OBRA, USANDO OS PREÇOS UNITÁRIOS DA TABELA DE SMSO - ATÉ  50M3</v>
          </cell>
          <cell r="C101" t="str">
            <v>%</v>
          </cell>
          <cell r="D101">
            <v>6.75</v>
          </cell>
        </row>
        <row r="102">
          <cell r="A102">
            <v>31502</v>
          </cell>
          <cell r="B102" t="str">
            <v>CÁLCULO ESTRUTURAL DE CONCRETO ARMADO PARA PONTES, VIADUTOS, MUROS DE ARRIMO E OBRAS CONGÊNERES - PERCENTAGEM A SER APLICADA AO ORÇAMENTO DA PARTE ESTRUTURAL DA OBRA, USANDO OS PREÇOS UNITÁRIOS DA TABELA DE SMSO - ATÉ 100M3</v>
          </cell>
          <cell r="C102" t="str">
            <v>%</v>
          </cell>
          <cell r="D102">
            <v>6.12</v>
          </cell>
        </row>
        <row r="103">
          <cell r="A103">
            <v>31503</v>
          </cell>
          <cell r="B103" t="str">
            <v>CÁLCULO ESTRUTURAL DE CONCRETO ARMADO PARA PONTES, VIADUTOS, MUROS DE ARRIMO E OBRAS CONGÊNERES - PERCENTAGEM A SER APLICADA AO ORÇAMENTO DA PARTE ESTRUTURAL DA OBRA, USANDO OS PREÇOS UNITÁRIOS DA TABELA DE SMSO - ATÉ 200M3</v>
          </cell>
          <cell r="C103" t="str">
            <v>%</v>
          </cell>
          <cell r="D103">
            <v>5.76</v>
          </cell>
        </row>
        <row r="104">
          <cell r="A104">
            <v>31504</v>
          </cell>
          <cell r="B104" t="str">
            <v>CÁLCULO ESTRUTURAL DE CONCRETO ARMADO PARA PONTES, VIADUTOS, MUROS DE ARRIMO E OBRAS CONGÊNERES - PERCENTAGEM A SER APLICADA AO ORÇAMENTO DA PARTE ESTRUTURAL DA OBRA, USANDO OS PREÇOS UNITÁRIOS DA TABELA DE SMSO - ATÉ 500M3</v>
          </cell>
          <cell r="C104" t="str">
            <v>%</v>
          </cell>
          <cell r="D104">
            <v>5.49</v>
          </cell>
        </row>
        <row r="105">
          <cell r="A105">
            <v>31505</v>
          </cell>
          <cell r="B105" t="str">
            <v>CÁLCULO ESTRUTURAL DE CONCRETO ARMADO PARA PONTES, VIADUTOS, MUROS DE ARRIMO E OBRAS CONGÊNERES - PERCENTAGEM A SER APLICADA AO ORÇAMENTO DA PARTE ESTRUTURAL DA OBRA, USANDO OS PREÇOS UNITÁRIOS DA TABELA DE SMSO - ATÉ 1.000M3</v>
          </cell>
          <cell r="C105" t="str">
            <v>%</v>
          </cell>
          <cell r="D105">
            <v>4.95</v>
          </cell>
        </row>
        <row r="106">
          <cell r="A106">
            <v>31506</v>
          </cell>
          <cell r="B106" t="str">
            <v>CÁLCULO ESTRUTURAL DE CONCRETO ARMADO PARA PONTES, VIADUTOS, MUROS DE ARRIMO E OBRAS CONGÊNERES - PERCENTAGEM A SER APLICADA AO ORÇAMENTO DA PARTE ESTRUTURAL DA OBRA, USANDO OS PREÇOS UNITÁRIOS DA TABELA DE SMSO - ATÉ 2.000M3</v>
          </cell>
          <cell r="C106" t="str">
            <v>%</v>
          </cell>
          <cell r="D106">
            <v>4.5</v>
          </cell>
        </row>
        <row r="107">
          <cell r="A107">
            <v>31507</v>
          </cell>
          <cell r="B107" t="str">
            <v>CÁLCULO ESTRUTURAL DE CONCRETO ARMADO PARA PONTES, VIADUTOS, MUROS DE ARRIMO E OBRAS CONGÊNERES - PERCENTAGEM A SER APLICADA AO ORÇAMENTO DA PARTE ESTRUTURAL DA OBRA, USANDO OS PREÇOS UNITÁRIOS DA TABELA DE SMSO - ATÉ 5.000M3</v>
          </cell>
          <cell r="C107" t="str">
            <v>%</v>
          </cell>
          <cell r="D107">
            <v>4.41</v>
          </cell>
        </row>
        <row r="108">
          <cell r="A108">
            <v>31508</v>
          </cell>
          <cell r="B108" t="str">
            <v>CÁLCULO ESTRUTURAL DE CONCRETO ARMADO PARA PONTES, VIADUTOS, MUROS DE ARRIMO E OBRAS CONGÊNERES - PERCENTAGEM A SER APLICADA AO ORÇAMENTO DA PARTE ESTRUTURAL DA OBRA, USANDO OS PREÇOS UNITÁRIOS DA TABELA DE SMSO - ATÉ 10.000M3</v>
          </cell>
          <cell r="C108" t="str">
            <v>%</v>
          </cell>
          <cell r="D108">
            <v>4.32</v>
          </cell>
        </row>
        <row r="109">
          <cell r="A109">
            <v>31509</v>
          </cell>
          <cell r="B109" t="str">
            <v>CÁLCULO ESTRUTURAL DE CONCRETO ARMADO PARA PONTES, VIADUTOS, MUROS DE ARRIMO E OBRAS CONGÊNERES - PERCENTAGEM A SER APLICADA AO ORÇAMENTO DA PARTE ESTRUTURAL DA OBRA, USANDO OS PREÇOS UNITÁRIOS DA TABELA DE SMSO - ACIMA DE 10.000M3</v>
          </cell>
          <cell r="C109" t="str">
            <v>%</v>
          </cell>
          <cell r="D109">
            <v>4.2300000000000004</v>
          </cell>
        </row>
        <row r="110">
          <cell r="A110">
            <v>31600</v>
          </cell>
          <cell r="B110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ADOTA-SE:</v>
          </cell>
          <cell r="C110" t="str">
            <v>.</v>
          </cell>
          <cell r="D110" t="str">
            <v>.</v>
          </cell>
        </row>
        <row r="111">
          <cell r="A111">
            <v>31601</v>
          </cell>
          <cell r="B111" t="str">
            <v xml:space="preserve">PROJETO ESTRUTURAL DE CONCRETO ARMADO PARA GALERIA MOLDADA, EM MÓDULOS DE 10M DE EXTENSÃO, PODENDO AS FUNDAÇÕES SEREM DIRETAS, SOBRE ESTACAS OU AMBAS AS SOLUÇÕES, APLICA-SE OS PERCENTUAIS DO ITEM 3.15 PARA MÓDULO; PARA REPETIÇÃO DE MÓDULOS ADOTA-SE  1  A </v>
          </cell>
          <cell r="C111" t="str">
            <v>%</v>
          </cell>
          <cell r="D111" t="str">
            <v>25N</v>
          </cell>
        </row>
        <row r="112">
          <cell r="A112">
            <v>31602</v>
          </cell>
          <cell r="B112" t="str">
            <v xml:space="preserve">PROJETO ESTRUTURAL DE CONCRETO ARMADO PARA GALERIA MOLDADA, EM MÓDULOS DE 10M DE EXTENSÃO, PODENDO AS FUNDAÇÕES SEREM DIRETAS, SOBRE ESTACAS OU AMBAS AS SOLUÇÕES, APLICA-SE OS PERCENTUAIS DO ITEM 3.15 PARA MÓDULO; PARA REPETIÇÃO DE MÓDULOS ADOTA-SE  6  A </v>
          </cell>
          <cell r="C112" t="str">
            <v>%</v>
          </cell>
          <cell r="D112" t="str">
            <v>25+20N</v>
          </cell>
        </row>
        <row r="113">
          <cell r="A113">
            <v>31603</v>
          </cell>
          <cell r="B113" t="str">
            <v xml:space="preserve">PROJETO ESTRUTURAL DE CONCRETO ARMADO PARA GALERIA MOLDADA, EM MÓDULOS DE 10M DE EXTENSÃO, PODENDO AS FUNDAÇÕES SEREM DIRETAS, SOBRE ESTACAS OU AMBAS AS SOLUÇÕES, APLICA-SE OS PERCENTUAIS DO ITEM 3.15 PARA MÓDULO; PARA REPETIÇÃO DE MÓDULOS ADOTA-SE 11  A </v>
          </cell>
          <cell r="C113" t="str">
            <v>%</v>
          </cell>
          <cell r="D113" t="str">
            <v>75+15N</v>
          </cell>
        </row>
        <row r="114">
          <cell r="A114">
            <v>31604</v>
          </cell>
          <cell r="B114" t="str">
            <v xml:space="preserve">PROJETO ESTRUTURAL DE CONCRETO ARMADO PARA GALERIA MOLDADA, EM MÓDULOS DE 10M DE EXTENSÃO, PODENDO AS FUNDAÇÕES SEREM DIRETAS, SOBRE ESTACAS OU AMBAS AS SOLUÇÕES, APLICA-SE OS PERCENTUAIS DO ITEM 3.15 PARA MÓDULO; PARA REPETIÇÃO DE MÓDULOS ADOTA-SE 21  A </v>
          </cell>
          <cell r="C114" t="str">
            <v>%</v>
          </cell>
          <cell r="D114" t="str">
            <v>175+10N</v>
          </cell>
        </row>
        <row r="115">
          <cell r="A115">
            <v>31605</v>
          </cell>
          <cell r="B115" t="str">
            <v xml:space="preserve">PROJETO ESTRUTURAL DE CONCRETO ARMADO PARA GALERIA MOLDADA, EM MÓDULOS DE 10M DE EXTENSÃO, PODENDO AS FUNDAÇÕES SEREM DIRETAS, SOBRE ESTACAS OU AMBAS AS SOLUÇÕES, APLICA-SE OS PERCENTUAIS DO ITEM 3.15 PARA MÓDULO; PARA REPETIÇÃO DE MÓDULOS ADOTA-SE 41 EM </v>
          </cell>
          <cell r="C115" t="str">
            <v>%</v>
          </cell>
          <cell r="D115" t="str">
            <v>375+5N</v>
          </cell>
        </row>
        <row r="116">
          <cell r="A116">
            <v>31800</v>
          </cell>
          <cell r="B116" t="str">
            <v>VISTORIA TÉCNICA DE VIAS DE PROGRAMA DE PAVIMENTAÇÃO</v>
          </cell>
          <cell r="C116" t="str">
            <v>M/VIA</v>
          </cell>
          <cell r="D116">
            <v>3.79</v>
          </cell>
        </row>
        <row r="117">
          <cell r="A117">
            <v>31900</v>
          </cell>
          <cell r="B117" t="str">
            <v>PLANILHA DE QUANTIDADE DE SERVIÇOS DE VIAS DO PROGRAMA DE PAVIMENTAÇÃO</v>
          </cell>
          <cell r="C117" t="str">
            <v>M/VIA</v>
          </cell>
          <cell r="D117">
            <v>2.73</v>
          </cell>
        </row>
        <row r="118">
          <cell r="A118">
            <v>32000</v>
          </cell>
          <cell r="B118" t="str">
            <v>CÓPIA XEROX EM TAMANHO OFÍCIO, UMA FACE, PRETO E BRANCO</v>
          </cell>
          <cell r="C118" t="str">
            <v>UN</v>
          </cell>
          <cell r="D118">
            <v>0.42</v>
          </cell>
        </row>
        <row r="119">
          <cell r="A119">
            <v>32001</v>
          </cell>
          <cell r="B119" t="str">
            <v>CÓPIA XEROX TAMANHO OFÍCIO UMA FACE COLORIDA</v>
          </cell>
          <cell r="C119" t="str">
            <v>UN</v>
          </cell>
          <cell r="D119">
            <v>1.95</v>
          </cell>
        </row>
        <row r="120">
          <cell r="A120">
            <v>32002</v>
          </cell>
          <cell r="B120" t="str">
            <v>CÓPIA XEROX TAMANHO A3 UMA FACE-PRETO E BRANCO</v>
          </cell>
          <cell r="C120" t="str">
            <v>UN</v>
          </cell>
          <cell r="D120">
            <v>0.85</v>
          </cell>
        </row>
        <row r="121">
          <cell r="A121">
            <v>32003</v>
          </cell>
          <cell r="B121" t="str">
            <v>CÓPIA XEROX TAMANHO A3 UMA FACE COLORIDA</v>
          </cell>
          <cell r="C121" t="str">
            <v>UN</v>
          </cell>
          <cell r="D121">
            <v>4.38</v>
          </cell>
        </row>
        <row r="122">
          <cell r="A122">
            <v>32004</v>
          </cell>
          <cell r="B122" t="str">
            <v>CÓPIA XEROX PRETO E BRANCO</v>
          </cell>
          <cell r="C122" t="str">
            <v>M2</v>
          </cell>
          <cell r="D122">
            <v>13.97</v>
          </cell>
        </row>
        <row r="123">
          <cell r="A123">
            <v>32200</v>
          </cell>
          <cell r="B123" t="str">
            <v>LOCAÇÃO DE VEÍCULO DE PASSAGEIRO TIPO VW GOL OU SIMILAR, COM MOTORISTA, INCLUINDO MANUTENÇÃO E COMBUSTÍVEL (MÍNIMO 200 H/MÊS)</v>
          </cell>
          <cell r="C123" t="str">
            <v>H</v>
          </cell>
          <cell r="D123">
            <v>44.77</v>
          </cell>
        </row>
        <row r="124">
          <cell r="A124">
            <v>32300</v>
          </cell>
          <cell r="B124" t="str">
            <v>FOTO COLORIDA 10 X 15CM ( REVELAÇÃO)</v>
          </cell>
          <cell r="C124" t="str">
            <v>UN</v>
          </cell>
          <cell r="D124">
            <v>2.14</v>
          </cell>
        </row>
        <row r="125">
          <cell r="A125">
            <v>32400</v>
          </cell>
          <cell r="B125" t="str">
            <v>CONSULTOR</v>
          </cell>
          <cell r="C125" t="str">
            <v>H</v>
          </cell>
          <cell r="D125">
            <v>413.49</v>
          </cell>
        </row>
        <row r="126">
          <cell r="A126">
            <v>32500</v>
          </cell>
          <cell r="B126" t="str">
            <v>COORDENADOR GERAL</v>
          </cell>
          <cell r="C126" t="str">
            <v>H</v>
          </cell>
          <cell r="D126">
            <v>413.49</v>
          </cell>
        </row>
        <row r="127">
          <cell r="A127">
            <v>32600</v>
          </cell>
          <cell r="B127" t="str">
            <v>COORDENADOR SETORIAL</v>
          </cell>
          <cell r="C127" t="str">
            <v>H</v>
          </cell>
          <cell r="D127">
            <v>413.49</v>
          </cell>
        </row>
        <row r="128">
          <cell r="A128">
            <v>32700</v>
          </cell>
          <cell r="B128" t="str">
            <v>ENGENHEIRO/ ARQUITETO SÊNIOR</v>
          </cell>
          <cell r="C128" t="str">
            <v>H</v>
          </cell>
          <cell r="D128">
            <v>274.18</v>
          </cell>
        </row>
        <row r="129">
          <cell r="A129">
            <v>32900</v>
          </cell>
          <cell r="B129" t="str">
            <v>ENGENHEIRO/ ARQUITETO  PLENO</v>
          </cell>
          <cell r="C129" t="str">
            <v>H</v>
          </cell>
          <cell r="D129">
            <v>154.6</v>
          </cell>
        </row>
        <row r="130">
          <cell r="A130">
            <v>33000</v>
          </cell>
          <cell r="B130" t="str">
            <v>ENGENHEIRO/ ARQUITETO JUNIOR</v>
          </cell>
          <cell r="C130" t="str">
            <v>H</v>
          </cell>
          <cell r="D130">
            <v>109.73</v>
          </cell>
        </row>
        <row r="131">
          <cell r="A131">
            <v>33100</v>
          </cell>
          <cell r="B131" t="str">
            <v>AUXILIAR DE LABORATÓRIO</v>
          </cell>
          <cell r="C131" t="str">
            <v>H</v>
          </cell>
          <cell r="D131">
            <v>20.079999999999998</v>
          </cell>
        </row>
        <row r="132">
          <cell r="A132">
            <v>33200</v>
          </cell>
          <cell r="B132" t="str">
            <v>AUXILIAR DE TOPOGRAFIA</v>
          </cell>
          <cell r="C132" t="str">
            <v>H</v>
          </cell>
          <cell r="D132">
            <v>24.88</v>
          </cell>
        </row>
        <row r="133">
          <cell r="A133">
            <v>33300</v>
          </cell>
          <cell r="B133" t="str">
            <v>TECNÓLOGO - 5 À 10 ANOS DE EXPERIÊNCIA COM FORMAÇÃO EM EDIFICAÇÕES</v>
          </cell>
          <cell r="C133" t="str">
            <v>H</v>
          </cell>
          <cell r="D133">
            <v>73.72</v>
          </cell>
        </row>
        <row r="134">
          <cell r="A134">
            <v>33500</v>
          </cell>
          <cell r="B134" t="str">
            <v>DESENHISTA - CADISTA</v>
          </cell>
          <cell r="C134" t="str">
            <v>H</v>
          </cell>
          <cell r="D134">
            <v>48.02</v>
          </cell>
        </row>
        <row r="135">
          <cell r="A135">
            <v>33600</v>
          </cell>
          <cell r="B135" t="str">
            <v>DESENHISTA PROJETISTA</v>
          </cell>
          <cell r="C135" t="str">
            <v>H</v>
          </cell>
          <cell r="D135">
            <v>58.53</v>
          </cell>
        </row>
        <row r="136">
          <cell r="A136">
            <v>33800</v>
          </cell>
          <cell r="B136" t="str">
            <v>LABORATORISTA DE SOLO/PAVIMENTAÇÃO</v>
          </cell>
          <cell r="C136" t="str">
            <v>H</v>
          </cell>
          <cell r="D136">
            <v>49.1</v>
          </cell>
        </row>
        <row r="137">
          <cell r="A137">
            <v>33900</v>
          </cell>
          <cell r="B137" t="str">
            <v>PROJETISTA</v>
          </cell>
          <cell r="C137" t="str">
            <v>H</v>
          </cell>
          <cell r="D137">
            <v>95.23</v>
          </cell>
        </row>
        <row r="138">
          <cell r="A138">
            <v>34000</v>
          </cell>
          <cell r="B138" t="str">
            <v>TOPÓGRAFO</v>
          </cell>
          <cell r="C138" t="str">
            <v>H</v>
          </cell>
          <cell r="D138">
            <v>55.97</v>
          </cell>
        </row>
        <row r="139">
          <cell r="A139">
            <v>34100</v>
          </cell>
          <cell r="B139" t="str">
            <v>AJUDANTE GERAL</v>
          </cell>
          <cell r="C139" t="str">
            <v>H</v>
          </cell>
          <cell r="D139">
            <v>20.2</v>
          </cell>
        </row>
        <row r="140">
          <cell r="A140">
            <v>34300</v>
          </cell>
          <cell r="B140" t="str">
            <v>DIGITADOR</v>
          </cell>
          <cell r="C140" t="str">
            <v>H</v>
          </cell>
          <cell r="D140">
            <v>24.3</v>
          </cell>
        </row>
        <row r="141">
          <cell r="A141">
            <v>34400</v>
          </cell>
          <cell r="B141" t="str">
            <v>MENSAGEIRO</v>
          </cell>
          <cell r="C141" t="str">
            <v>H</v>
          </cell>
          <cell r="D141">
            <v>23.72</v>
          </cell>
        </row>
        <row r="142">
          <cell r="A142">
            <v>34600</v>
          </cell>
          <cell r="B142" t="str">
            <v>SECRETÁRIA</v>
          </cell>
          <cell r="C142" t="str">
            <v>H</v>
          </cell>
          <cell r="D142">
            <v>40.07</v>
          </cell>
        </row>
        <row r="143">
          <cell r="A143">
            <v>34700</v>
          </cell>
          <cell r="B143" t="str">
            <v>SECRETÁRIA EXECUTIVA</v>
          </cell>
          <cell r="C143" t="str">
            <v>H</v>
          </cell>
          <cell r="D143">
            <v>77.180000000000007</v>
          </cell>
        </row>
        <row r="144">
          <cell r="A144">
            <v>35000</v>
          </cell>
          <cell r="B144" t="str">
            <v>DESENHISTA DE TOPOGRAFIA</v>
          </cell>
          <cell r="C144" t="str">
            <v>H</v>
          </cell>
          <cell r="D144">
            <v>48.52</v>
          </cell>
        </row>
        <row r="145">
          <cell r="A145">
            <v>35100</v>
          </cell>
          <cell r="B145" t="str">
            <v>TÉCNICO - NÍVEL MÉDIO</v>
          </cell>
          <cell r="C145" t="str">
            <v>H</v>
          </cell>
          <cell r="D145">
            <v>56.53</v>
          </cell>
        </row>
        <row r="146">
          <cell r="A146">
            <v>35200</v>
          </cell>
          <cell r="B146" t="str">
            <v>SERVIÇO DE PLOTAGEM EM PAPEL SULFITE, TAMANHO A1, PRETO E BRANCO</v>
          </cell>
          <cell r="C146" t="str">
            <v>UN</v>
          </cell>
          <cell r="D146">
            <v>8</v>
          </cell>
        </row>
        <row r="147">
          <cell r="A147">
            <v>35201</v>
          </cell>
          <cell r="B147" t="str">
            <v>PLOTAGEM EM PAPEL SULFITE, TAMANHO A1, COLORIDA (ARQUIVO ORIGINAL COM EXTENSÃO "PLT")</v>
          </cell>
          <cell r="C147" t="str">
            <v>UN</v>
          </cell>
          <cell r="D147">
            <v>10.92</v>
          </cell>
        </row>
        <row r="148">
          <cell r="A148">
            <v>35202</v>
          </cell>
          <cell r="B148" t="str">
            <v>PLOTAGEM EM PAPEL SULFITE, TAMANHO A0, PRETO E BRANCO (ARQUIVO ORIGINAL COM EXTENSÃO "PLT")</v>
          </cell>
          <cell r="C148" t="str">
            <v>UN</v>
          </cell>
          <cell r="D148">
            <v>10.98</v>
          </cell>
        </row>
        <row r="149">
          <cell r="A149">
            <v>35203</v>
          </cell>
          <cell r="B149" t="str">
            <v>PLOTAGEM EM PAPEL SULFITE,TAMANHO A0, COLORIDA (ARQUIVO ORIGINAL COM EXTENSÃO "PLT")</v>
          </cell>
          <cell r="C149" t="str">
            <v>UN</v>
          </cell>
          <cell r="D149">
            <v>14.76</v>
          </cell>
        </row>
        <row r="150">
          <cell r="A150">
            <v>35317</v>
          </cell>
          <cell r="B150" t="str">
            <v>PROJETO BÁSICO (PRANCHA A1)</v>
          </cell>
          <cell r="C150" t="str">
            <v>UN</v>
          </cell>
          <cell r="D150">
            <v>5638.46</v>
          </cell>
        </row>
        <row r="151">
          <cell r="A151">
            <v>35318</v>
          </cell>
          <cell r="B151" t="str">
            <v>PROJETO EXECUTIVO (PRANCHA A1)</v>
          </cell>
          <cell r="C151" t="str">
            <v>UN</v>
          </cell>
          <cell r="D151">
            <v>4714.09</v>
          </cell>
        </row>
        <row r="152">
          <cell r="A152">
            <v>35401</v>
          </cell>
          <cell r="B152" t="str">
            <v>ADVOGADO JÚNIOR</v>
          </cell>
          <cell r="C152" t="str">
            <v>H</v>
          </cell>
          <cell r="D152">
            <v>61.44</v>
          </cell>
        </row>
        <row r="153">
          <cell r="A153">
            <v>35402</v>
          </cell>
          <cell r="B153" t="str">
            <v>ADVOGADO PLENO</v>
          </cell>
          <cell r="C153" t="str">
            <v>H</v>
          </cell>
          <cell r="D153">
            <v>88</v>
          </cell>
        </row>
        <row r="154">
          <cell r="A154">
            <v>35403</v>
          </cell>
          <cell r="B154" t="str">
            <v>ADVOGADO SÊNIOR</v>
          </cell>
          <cell r="C154" t="str">
            <v>H</v>
          </cell>
          <cell r="D154">
            <v>140.74</v>
          </cell>
        </row>
        <row r="155">
          <cell r="A155">
            <v>35404</v>
          </cell>
          <cell r="B155" t="str">
            <v>GEÓLOGO JÚNIOR</v>
          </cell>
          <cell r="C155" t="str">
            <v>H</v>
          </cell>
          <cell r="D155">
            <v>91.58</v>
          </cell>
        </row>
        <row r="156">
          <cell r="A156">
            <v>35405</v>
          </cell>
          <cell r="B156" t="str">
            <v>GEÓLOGO PLENO</v>
          </cell>
          <cell r="C156" t="str">
            <v>H</v>
          </cell>
          <cell r="D156">
            <v>117.12</v>
          </cell>
        </row>
        <row r="157">
          <cell r="A157">
            <v>35406</v>
          </cell>
          <cell r="B157" t="str">
            <v>GEÓLOGO SÊNIOR</v>
          </cell>
          <cell r="C157" t="str">
            <v>H</v>
          </cell>
          <cell r="D157">
            <v>171.92</v>
          </cell>
        </row>
        <row r="158">
          <cell r="A158">
            <v>35407</v>
          </cell>
          <cell r="B158" t="str">
            <v>GEÓGRAFO JÚNIOR</v>
          </cell>
          <cell r="C158" t="str">
            <v>H</v>
          </cell>
          <cell r="D158">
            <v>84.83</v>
          </cell>
        </row>
        <row r="159">
          <cell r="A159">
            <v>35408</v>
          </cell>
          <cell r="B159" t="str">
            <v>GEÓGRAFO PLENO</v>
          </cell>
          <cell r="C159" t="str">
            <v>H</v>
          </cell>
          <cell r="D159">
            <v>116.42</v>
          </cell>
        </row>
        <row r="160">
          <cell r="A160">
            <v>35409</v>
          </cell>
          <cell r="B160" t="str">
            <v>GEÓGRAFO SÊNIOR</v>
          </cell>
          <cell r="C160" t="str">
            <v>H</v>
          </cell>
          <cell r="D160">
            <v>150.65</v>
          </cell>
        </row>
        <row r="161">
          <cell r="A161">
            <v>35410</v>
          </cell>
          <cell r="B161" t="str">
            <v>ASSISTENTE SOCIAL JÚNIOR</v>
          </cell>
          <cell r="C161" t="str">
            <v>H</v>
          </cell>
          <cell r="D161">
            <v>85.57</v>
          </cell>
        </row>
        <row r="162">
          <cell r="A162">
            <v>35411</v>
          </cell>
          <cell r="B162" t="str">
            <v>ASSISTENTE SOCIAL PLENO</v>
          </cell>
          <cell r="C162" t="str">
            <v>H</v>
          </cell>
          <cell r="D162">
            <v>132.4</v>
          </cell>
        </row>
        <row r="163">
          <cell r="A163">
            <v>35412</v>
          </cell>
          <cell r="B163" t="str">
            <v>ASSISTENTE SOCIAL SÊNIOR</v>
          </cell>
          <cell r="C163" t="str">
            <v>H</v>
          </cell>
          <cell r="D163">
            <v>154.38</v>
          </cell>
        </row>
        <row r="164">
          <cell r="A164">
            <v>40000</v>
          </cell>
          <cell r="B164" t="str">
            <v>MOVIMENTO DE TERRA</v>
          </cell>
        </row>
        <row r="165">
          <cell r="A165">
            <v>40100</v>
          </cell>
          <cell r="B165" t="str">
            <v>ESCAVAÇÃO MANUAL PARA FUNDAÇÕES E VALAS COM PROFUNDIDADE MÉDIA MENOR OU IGUAL À 1,50M</v>
          </cell>
          <cell r="C165" t="str">
            <v>M3</v>
          </cell>
          <cell r="D165">
            <v>58.85</v>
          </cell>
        </row>
        <row r="166">
          <cell r="A166">
            <v>40200</v>
          </cell>
          <cell r="B166" t="str">
            <v>ESCAVAÇÃO MANUAL PARA FUNDAÇÕES E VALAS COM PROFUNDIDADE MÉDIA MAIOR QUE 1,5M E MENOR OU IGUAL À 3,0M</v>
          </cell>
          <cell r="C166" t="str">
            <v>M3</v>
          </cell>
          <cell r="D166">
            <v>68.66</v>
          </cell>
        </row>
        <row r="167">
          <cell r="A167">
            <v>40300</v>
          </cell>
          <cell r="B167" t="str">
            <v>ESCAVAÇÃO MANUAL PARA FUNDAÇÕES E VALAS COM PROFUNDIDADE MÉDIA MAIOR QUE 3,00M</v>
          </cell>
          <cell r="C167" t="str">
            <v>M3</v>
          </cell>
          <cell r="D167">
            <v>78.47</v>
          </cell>
        </row>
        <row r="168">
          <cell r="A168">
            <v>40400</v>
          </cell>
          <cell r="B168" t="str">
            <v>ESCAVAÇÃO MECÂNICA PARA FUNDAÇÕES E VALAS COM PROFUNDIDADE MENOR OU IGUAL À 4,0M</v>
          </cell>
          <cell r="C168" t="str">
            <v>M3</v>
          </cell>
          <cell r="D168">
            <v>11.05</v>
          </cell>
        </row>
        <row r="169">
          <cell r="A169">
            <v>40500</v>
          </cell>
          <cell r="B169" t="str">
            <v>ESCAVAÇÃO MECÂNICA PARA FUNDAÇÕES E VALAS COM PROFUNDIDADE MAIOR QUE 4,0M</v>
          </cell>
          <cell r="C169" t="str">
            <v>M3</v>
          </cell>
          <cell r="D169">
            <v>13.26</v>
          </cell>
        </row>
        <row r="170">
          <cell r="A170">
            <v>40600</v>
          </cell>
          <cell r="B170" t="str">
            <v>ESCAVAÇÃO MANUAL DE CÓRREGO</v>
          </cell>
          <cell r="C170" t="str">
            <v>M3</v>
          </cell>
          <cell r="D170">
            <v>98.09</v>
          </cell>
        </row>
        <row r="171">
          <cell r="A171">
            <v>40700</v>
          </cell>
          <cell r="B171" t="str">
            <v>ESCAVAÇÃO MECÂNICA DE CÓRREGO</v>
          </cell>
          <cell r="C171" t="str">
            <v>M3</v>
          </cell>
          <cell r="D171">
            <v>6.69</v>
          </cell>
        </row>
        <row r="172">
          <cell r="A172">
            <v>40800</v>
          </cell>
          <cell r="B172" t="str">
            <v>REATERRO COMPACTADO DE FUNDAÇÃO</v>
          </cell>
          <cell r="C172" t="str">
            <v>M3</v>
          </cell>
          <cell r="D172">
            <v>12.11</v>
          </cell>
        </row>
        <row r="173">
          <cell r="A173">
            <v>40900</v>
          </cell>
          <cell r="B173" t="str">
            <v>REENCHIMENTO DE VALA COM COMPACTAÇÃO, SEM FORNECIMENTO DE TERRA</v>
          </cell>
          <cell r="C173" t="str">
            <v>M3</v>
          </cell>
          <cell r="D173">
            <v>12.11</v>
          </cell>
        </row>
        <row r="174">
          <cell r="A174">
            <v>41100</v>
          </cell>
          <cell r="B174" t="str">
            <v>ESCAVAÇÃO MECÂNICA, CARGA E REMOÇÃO DE TERRA ATÉ A DISTÂNCIA MÉDIA DE 1,0KM</v>
          </cell>
          <cell r="C174" t="str">
            <v>M3</v>
          </cell>
          <cell r="D174">
            <v>21.54</v>
          </cell>
        </row>
        <row r="175">
          <cell r="A175">
            <v>41500</v>
          </cell>
          <cell r="B175" t="str">
            <v>CARGA E REMOÇÃO DE TERRA ATÉ A DISTÂNCIA MÉDIA DE 1,0KM</v>
          </cell>
          <cell r="C175" t="str">
            <v>M3</v>
          </cell>
          <cell r="D175">
            <v>11.77</v>
          </cell>
        </row>
        <row r="176">
          <cell r="A176">
            <v>43100</v>
          </cell>
          <cell r="B176" t="str">
            <v>FORNECIMENTO DE TERRA, INCLUINDO ESCAVAÇÃO, CARGA E TRANSPORTE ATÉ A DISTÂNCIA MÉDIA DE 1,0KM, MEDIDO NO ATERRO COMPACTADO</v>
          </cell>
          <cell r="C176" t="str">
            <v>M3</v>
          </cell>
          <cell r="D176">
            <v>21.54</v>
          </cell>
        </row>
        <row r="177">
          <cell r="A177">
            <v>43200</v>
          </cell>
          <cell r="B177" t="str">
            <v>COMPACTAÇÃO DE TERRA, MEDIDA NO ATERRO</v>
          </cell>
          <cell r="C177" t="str">
            <v>M3</v>
          </cell>
          <cell r="D177">
            <v>6.16</v>
          </cell>
        </row>
        <row r="178">
          <cell r="A178">
            <v>43300</v>
          </cell>
          <cell r="B178" t="str">
            <v>LIMPEZA MECANIZADA DE TERRENO, INCLUSIVE DE CAMADA VEGETAL ATÉ 30CM DE PROFUNDIDADE, SEM TRANSPORTE</v>
          </cell>
          <cell r="C178" t="str">
            <v>M2</v>
          </cell>
          <cell r="D178">
            <v>1.1599999999999999</v>
          </cell>
        </row>
        <row r="179">
          <cell r="A179">
            <v>43310</v>
          </cell>
          <cell r="B179" t="str">
            <v>CORTE, RECORTE E REMOÇÃO DE ÁRVORES INCLUSIVE RAIZES DIÂM. &gt; 5 E &lt; 15CM</v>
          </cell>
          <cell r="C179" t="str">
            <v>UN</v>
          </cell>
          <cell r="D179">
            <v>177.36</v>
          </cell>
        </row>
        <row r="180">
          <cell r="A180">
            <v>43311</v>
          </cell>
          <cell r="B180" t="str">
            <v>CORTE, RECORTE E REMOÇÃO DE ÁRVORES INCLUSIVE RAIZES DIÂM. &gt; 15 E &lt; 30CM</v>
          </cell>
          <cell r="C180" t="str">
            <v>UN</v>
          </cell>
          <cell r="D180">
            <v>437.25</v>
          </cell>
        </row>
        <row r="181">
          <cell r="A181">
            <v>43312</v>
          </cell>
          <cell r="B181" t="str">
            <v>CORTE, RECORTE E REMOÇÃO DE ÁRVORES INCLUSIVE RAIZES DIÂM. &gt; 30 E &lt; 60CM</v>
          </cell>
          <cell r="C181" t="str">
            <v>UN</v>
          </cell>
          <cell r="D181">
            <v>546.55999999999995</v>
          </cell>
        </row>
        <row r="182">
          <cell r="A182">
            <v>43313</v>
          </cell>
          <cell r="B182" t="str">
            <v>CORTE, RECORTE E REMOÇÃO DE ÁRVORES INCLUSIVE RAIZES DIÂM. &gt; 60 E &lt; 90 CM</v>
          </cell>
          <cell r="C182" t="str">
            <v>UN</v>
          </cell>
          <cell r="D182">
            <v>655.87</v>
          </cell>
        </row>
        <row r="183">
          <cell r="A183">
            <v>43314</v>
          </cell>
          <cell r="B183" t="str">
            <v>CORTE, RECORTE E REMOÇÃO DE ÁRVORES INCLUSIVE RAIZES DIÂM. &gt; 90CM</v>
          </cell>
          <cell r="C183" t="str">
            <v>UN</v>
          </cell>
          <cell r="D183">
            <v>765.18</v>
          </cell>
        </row>
        <row r="184">
          <cell r="A184">
            <v>43500</v>
          </cell>
          <cell r="B184" t="str">
            <v>APILOAMENTO MANUAL DE CAVA DE FUNDAÇÃO</v>
          </cell>
          <cell r="C184" t="str">
            <v>M2</v>
          </cell>
          <cell r="D184">
            <v>4.9000000000000004</v>
          </cell>
        </row>
        <row r="185">
          <cell r="A185">
            <v>46000</v>
          </cell>
          <cell r="B185" t="str">
            <v>REMOÇÃO DE TERRA ALÉM DO PRIMEIRO KM</v>
          </cell>
          <cell r="C185" t="str">
            <v>M3XKM</v>
          </cell>
          <cell r="D185">
            <v>2.12</v>
          </cell>
        </row>
        <row r="186">
          <cell r="A186">
            <v>50000</v>
          </cell>
          <cell r="B186" t="str">
            <v>PAVIMENTAÇÃO</v>
          </cell>
        </row>
        <row r="187">
          <cell r="A187">
            <v>50100</v>
          </cell>
          <cell r="B187" t="str">
            <v>ARRANCAMENTO DE GUIAS, INCLUI CARGA EM CAMINHÃO</v>
          </cell>
          <cell r="C187" t="str">
            <v>M</v>
          </cell>
          <cell r="D187">
            <v>8.42</v>
          </cell>
        </row>
        <row r="188">
          <cell r="A188">
            <v>50200</v>
          </cell>
          <cell r="B188" t="str">
            <v>ARRANCAMENTO DE PARALELEPÍPEDOS, INCLUI CARGA EM CAMINHÃO</v>
          </cell>
          <cell r="C188" t="str">
            <v>M2</v>
          </cell>
          <cell r="D188">
            <v>14.43</v>
          </cell>
        </row>
        <row r="189">
          <cell r="A189">
            <v>50300</v>
          </cell>
          <cell r="B189" t="str">
            <v>DEMOLIÇÃO DE PAVIMENTO DE CONCRETO, SARJETA OU SARJETÃO, INCLUI CARGA EM CAMINHÃO</v>
          </cell>
          <cell r="C189" t="str">
            <v>M2</v>
          </cell>
          <cell r="D189">
            <v>20.66</v>
          </cell>
        </row>
        <row r="190">
          <cell r="A190">
            <v>50400</v>
          </cell>
          <cell r="B190" t="str">
            <v>DEMOLIÇÃO DE PAVIMENTO ASFÁLTICO, INCLUSIVE CAPA, INCLUI CARGA NO CAMINHÃO</v>
          </cell>
          <cell r="C190" t="str">
            <v>M2</v>
          </cell>
          <cell r="D190">
            <v>17.68</v>
          </cell>
        </row>
        <row r="191">
          <cell r="A191">
            <v>50500</v>
          </cell>
          <cell r="B191" t="str">
            <v>DEMOLIÇÃO DE CAPA ASFÁLTICA, INCLUI CARGA NO CAMINHÃO</v>
          </cell>
          <cell r="C191" t="str">
            <v>M2</v>
          </cell>
          <cell r="D191">
            <v>3.72</v>
          </cell>
        </row>
        <row r="192">
          <cell r="A192">
            <v>50600</v>
          </cell>
          <cell r="B192" t="str">
            <v>DEMOLIÇÃO DE ROCHA E CARGA NO CAMINHÃO (COM EMPREGO DE EXPLOSIVO)</v>
          </cell>
          <cell r="C192" t="str">
            <v>M3</v>
          </cell>
          <cell r="D192">
            <v>174.49</v>
          </cell>
        </row>
        <row r="193">
          <cell r="A193">
            <v>50700</v>
          </cell>
          <cell r="B193" t="str">
            <v>REGULARIZAÇÃO E COMPACTAÇÃO DE RUAS DE TERRA (IE-5)</v>
          </cell>
          <cell r="C193" t="str">
            <v>M2</v>
          </cell>
          <cell r="D193">
            <v>2.58</v>
          </cell>
        </row>
        <row r="194">
          <cell r="A194">
            <v>50800</v>
          </cell>
          <cell r="B194" t="str">
            <v>REMANEJAMENTO DE RAMAL DOMICILIAR DE ÁGUA, INCLUSIVE ABERTURA E FECHAMENTO DE VALA</v>
          </cell>
          <cell r="C194" t="str">
            <v>M</v>
          </cell>
          <cell r="D194">
            <v>22.56</v>
          </cell>
        </row>
        <row r="195">
          <cell r="A195">
            <v>50900</v>
          </cell>
          <cell r="B195" t="str">
            <v>REMANEJAMENTO GERAL DE ÁGUA ATÉ 4", INCLUSIVE ABERTURA E FECHAMENTO DE VALA</v>
          </cell>
          <cell r="C195" t="str">
            <v>M</v>
          </cell>
          <cell r="D195">
            <v>39.04</v>
          </cell>
        </row>
        <row r="196">
          <cell r="A196">
            <v>51000</v>
          </cell>
          <cell r="B196" t="str">
            <v>ABERTURA DE CAIXA ATÉ 40CM, INCLUI ESCAVAÇÃO, COMPACTAÇÃO, TRANSPORTE E PREPARO DO SUB-LEITO</v>
          </cell>
          <cell r="C196" t="str">
            <v>M2</v>
          </cell>
          <cell r="D196">
            <v>20.93</v>
          </cell>
        </row>
        <row r="197">
          <cell r="A197">
            <v>51100</v>
          </cell>
          <cell r="B197" t="str">
            <v>ABERTURA DE CAIXA ATÉ 25CM, INCLUI ESCAVAÇÃO, COMPACTAÇÃO, TRANSPORTE E PREPARO DO SUB-LEITO</v>
          </cell>
          <cell r="C197" t="str">
            <v>M2</v>
          </cell>
          <cell r="D197">
            <v>16.18</v>
          </cell>
        </row>
        <row r="198">
          <cell r="A198">
            <v>51300</v>
          </cell>
          <cell r="B198" t="str">
            <v>BASE DE CONCRETO FCK=15,00MPA PARA GUIAS, SARJETAS OU SARJETÕES</v>
          </cell>
          <cell r="C198" t="str">
            <v>M3</v>
          </cell>
          <cell r="D198">
            <v>405.03</v>
          </cell>
        </row>
        <row r="199">
          <cell r="A199">
            <v>51400</v>
          </cell>
          <cell r="B199" t="str">
            <v>FORNECIMENTO E ASSENTAMENTO DE GUIAS TIPO PMSP 100, INCLUSIVE ENCOSTAMENTO DE TERRA</v>
          </cell>
          <cell r="C199" t="str">
            <v>.</v>
          </cell>
          <cell r="D199" t="str">
            <v>.</v>
          </cell>
        </row>
        <row r="200">
          <cell r="A200">
            <v>51401</v>
          </cell>
          <cell r="B200" t="str">
            <v>FORNECIMENTO E ASSENTAMENTO DE GUIAS TIPO PMSP 100, INCLUSIVE ENCOSTAMENTO DE TERRA - FCK=20,0MPA</v>
          </cell>
          <cell r="C200" t="str">
            <v>M</v>
          </cell>
          <cell r="D200">
            <v>39.799999999999997</v>
          </cell>
        </row>
        <row r="201">
          <cell r="A201">
            <v>51402</v>
          </cell>
          <cell r="B201" t="str">
            <v>FORNECIMENTO E ASSENTAMENTO DE GUIAS TIPO PMSP 100, INCLUSIVE ENCOSTAMENTO DE TERRA - FCK=25,0MPA</v>
          </cell>
          <cell r="C201" t="str">
            <v>M</v>
          </cell>
          <cell r="D201">
            <v>40.49</v>
          </cell>
        </row>
        <row r="202">
          <cell r="A202">
            <v>51403</v>
          </cell>
          <cell r="B202" t="str">
            <v>FORNECIMENTO E ASSENTAMENTO DE GUIAS TIPO PMSP 100, INCLUSIVE ENCOSTAMENTO DE TERRA - FCK=30,0MPA</v>
          </cell>
          <cell r="C202" t="str">
            <v>M</v>
          </cell>
          <cell r="D202">
            <v>45.21</v>
          </cell>
        </row>
        <row r="203">
          <cell r="A203">
            <v>51404</v>
          </cell>
          <cell r="B203" t="str">
            <v>FORNECIMENTO E ASSENTAMENTO DE BLOCOS DE CONCRETO SOBRE AREIA, PARA REVITALIZAÇÃO DE CALÇADÕES, DIMENSÃO 200 X 400 X 160MM (COR NATURAL)</v>
          </cell>
          <cell r="C203" t="str">
            <v>M2</v>
          </cell>
          <cell r="D203">
            <v>278.16000000000003</v>
          </cell>
        </row>
        <row r="204">
          <cell r="A204">
            <v>51405</v>
          </cell>
          <cell r="B204" t="str">
            <v>FORNECIMENTO E ASSENTAMENTO DE BLOCOS DE CONCRETO SOBRE AREIA, PARA REVITALIZAÇÃO DE CALÇADÕES, DIMENSÃO 200 X 400 X 160MM (COR GRAFITE)</v>
          </cell>
          <cell r="C204" t="str">
            <v>M2</v>
          </cell>
          <cell r="D204">
            <v>278.16000000000003</v>
          </cell>
        </row>
        <row r="205">
          <cell r="A205">
            <v>51406</v>
          </cell>
          <cell r="B205" t="str">
            <v>FORNECIMENTO E ASSENTAMENTO DE BLOCOS DE CONCRETO SOBRE AREIA, PARA REVITALIZAÇÃO DE CALÇADÕES, DIMENSÃO 200 X 400 X 160MM (COR CINZA)</v>
          </cell>
          <cell r="C205" t="str">
            <v>M2</v>
          </cell>
          <cell r="D205">
            <v>278.16000000000003</v>
          </cell>
        </row>
        <row r="206">
          <cell r="A206">
            <v>51600</v>
          </cell>
          <cell r="B206" t="str">
            <v>FORNECIMENTO E ASSENTAMENTO DE GUIAS PARA JARDIM 7 X 11 X 100CM (IE-3)</v>
          </cell>
          <cell r="C206" t="str">
            <v>M</v>
          </cell>
          <cell r="D206">
            <v>25.58</v>
          </cell>
        </row>
        <row r="207">
          <cell r="A207">
            <v>51700</v>
          </cell>
          <cell r="B207" t="str">
            <v>ARRANCAMENTO E REASSENTAMENTO DE GUIAS SOBRE CONCRETO</v>
          </cell>
          <cell r="C207" t="str">
            <v>M</v>
          </cell>
          <cell r="D207">
            <v>29.78</v>
          </cell>
        </row>
        <row r="208">
          <cell r="A208">
            <v>51800</v>
          </cell>
          <cell r="B208" t="str">
            <v>ABERTURA DE GARGULA COM RECONSTRUÇÃO DE TRECHO DA CANALIZAÇÃO</v>
          </cell>
          <cell r="C208" t="str">
            <v>UN</v>
          </cell>
          <cell r="D208">
            <v>31.82</v>
          </cell>
        </row>
        <row r="209">
          <cell r="A209">
            <v>51900</v>
          </cell>
          <cell r="B209" t="str">
            <v>CONSTRUÇÃO DE SARJETA OU SARJETÃO DE CONCRETO</v>
          </cell>
          <cell r="C209" t="str">
            <v>.</v>
          </cell>
          <cell r="D209" t="str">
            <v>.</v>
          </cell>
        </row>
        <row r="210">
          <cell r="A210">
            <v>51901</v>
          </cell>
          <cell r="B210" t="str">
            <v>CONSTRUÇÃO DE SARJETA OU SARJETÃO DE CONCRETO - FCK=25,0MPA</v>
          </cell>
          <cell r="C210" t="str">
            <v>M3</v>
          </cell>
          <cell r="D210">
            <v>490.77</v>
          </cell>
        </row>
        <row r="211">
          <cell r="A211">
            <v>51902</v>
          </cell>
          <cell r="B211" t="str">
            <v>CONSTRUÇÃO DE SARJETA OU SARJETÃO DE CONCRETO - FCK= 20,0MPA</v>
          </cell>
          <cell r="C211" t="str">
            <v>M3</v>
          </cell>
          <cell r="D211">
            <v>476.99</v>
          </cell>
        </row>
        <row r="212">
          <cell r="A212">
            <v>52000</v>
          </cell>
          <cell r="B212" t="str">
            <v>FUNDAÇÃO DE RACHÃO</v>
          </cell>
          <cell r="C212" t="str">
            <v>M3</v>
          </cell>
          <cell r="D212">
            <v>164.64</v>
          </cell>
        </row>
        <row r="213">
          <cell r="A213">
            <v>52100</v>
          </cell>
          <cell r="B213" t="str">
            <v>BASE DE MACADAME HIDRÁULICO</v>
          </cell>
          <cell r="C213" t="str">
            <v>.</v>
          </cell>
          <cell r="D213" t="str">
            <v>.</v>
          </cell>
        </row>
        <row r="214">
          <cell r="A214">
            <v>52101</v>
          </cell>
          <cell r="B214" t="str">
            <v>BASE DE MACADAME HIDRÁULICO</v>
          </cell>
          <cell r="C214" t="str">
            <v>M3</v>
          </cell>
          <cell r="D214">
            <v>229.47</v>
          </cell>
        </row>
        <row r="215">
          <cell r="A215">
            <v>52102</v>
          </cell>
          <cell r="B215" t="str">
            <v>CAMADA DE ISOLAMENTO SOB O MACADAME HIDRÁULICO CONFORME IE-8</v>
          </cell>
          <cell r="C215" t="str">
            <v>M3</v>
          </cell>
          <cell r="D215">
            <v>151.68</v>
          </cell>
        </row>
        <row r="216">
          <cell r="A216">
            <v>52200</v>
          </cell>
          <cell r="B216" t="str">
            <v>BASE DE COXIM DE AREIA</v>
          </cell>
          <cell r="C216" t="str">
            <v>M3</v>
          </cell>
          <cell r="D216">
            <v>155.63999999999999</v>
          </cell>
        </row>
        <row r="217">
          <cell r="A217">
            <v>52300</v>
          </cell>
          <cell r="B217" t="str">
            <v>BASE DE CONCRETO FCK=15,0MPA, PARA PAVIMENTO</v>
          </cell>
          <cell r="C217" t="str">
            <v>M3</v>
          </cell>
          <cell r="D217">
            <v>382.93</v>
          </cell>
        </row>
        <row r="218">
          <cell r="A218">
            <v>52400</v>
          </cell>
          <cell r="B218" t="str">
            <v>BASE DE MACADAME BETUMINOSO</v>
          </cell>
          <cell r="C218" t="str">
            <v>.</v>
          </cell>
          <cell r="D218" t="str">
            <v>.</v>
          </cell>
        </row>
        <row r="219">
          <cell r="A219">
            <v>52401</v>
          </cell>
          <cell r="B219" t="str">
            <v>BASE DE MACADAME BETUMINOSO</v>
          </cell>
          <cell r="C219" t="str">
            <v>M3</v>
          </cell>
          <cell r="D219">
            <v>816.22</v>
          </cell>
        </row>
        <row r="220">
          <cell r="A220">
            <v>52402</v>
          </cell>
          <cell r="B220" t="str">
            <v>BASE DE MACADAME BETUMINOSO COM EMULSÃO ASFÁLTICA CATIÔNICA</v>
          </cell>
          <cell r="C220" t="str">
            <v>M3</v>
          </cell>
          <cell r="D220">
            <v>761.56</v>
          </cell>
        </row>
        <row r="221">
          <cell r="A221">
            <v>52500</v>
          </cell>
          <cell r="B221" t="str">
            <v>BASE DE BINDER</v>
          </cell>
          <cell r="C221" t="str">
            <v>.</v>
          </cell>
          <cell r="D221" t="str">
            <v>.</v>
          </cell>
        </row>
        <row r="222">
          <cell r="A222">
            <v>52501</v>
          </cell>
          <cell r="B222" t="str">
            <v>BASE DE BINDER ABERTO (SEM TRANSPORTE)</v>
          </cell>
          <cell r="C222" t="str">
            <v>M3</v>
          </cell>
          <cell r="D222">
            <v>885.15</v>
          </cell>
        </row>
        <row r="223">
          <cell r="A223">
            <v>52502</v>
          </cell>
          <cell r="B223" t="str">
            <v>BASE DE BINDER DENSO (SEM TRANSPORTE)</v>
          </cell>
          <cell r="C223" t="str">
            <v>M3</v>
          </cell>
          <cell r="D223">
            <v>1054.79</v>
          </cell>
        </row>
        <row r="224">
          <cell r="A224">
            <v>52600</v>
          </cell>
          <cell r="B224" t="str">
            <v>IMPRIMAÇÃO BETUMINOSA LIGANTE</v>
          </cell>
          <cell r="C224" t="str">
            <v>M2</v>
          </cell>
          <cell r="D224">
            <v>6.45</v>
          </cell>
        </row>
        <row r="225">
          <cell r="A225">
            <v>52700</v>
          </cell>
          <cell r="B225" t="str">
            <v>IMPRIMAÇÃO BETUMINOSA IMPERMEABILIZANTE</v>
          </cell>
          <cell r="C225" t="str">
            <v>M2</v>
          </cell>
          <cell r="D225">
            <v>13.59</v>
          </cell>
        </row>
        <row r="226">
          <cell r="A226">
            <v>52800</v>
          </cell>
          <cell r="B226" t="str">
            <v>REVESTIMENTO DE CONCRETO ASFÁLTICO (SEM TRANSPORTE)</v>
          </cell>
          <cell r="C226" t="str">
            <v>M3</v>
          </cell>
          <cell r="D226">
            <v>1267.28</v>
          </cell>
        </row>
        <row r="227">
          <cell r="A227">
            <v>52801</v>
          </cell>
          <cell r="B227" t="str">
            <v>REVESTIMENTO DE CONCRETO ASFÁLTICO, SEM O FORNECIMENTO DOS MATERIAIS</v>
          </cell>
          <cell r="C227" t="str">
            <v>M3</v>
          </cell>
          <cell r="D227">
            <v>122.99</v>
          </cell>
        </row>
        <row r="228">
          <cell r="A228">
            <v>52900</v>
          </cell>
          <cell r="B228" t="str">
            <v>REVESTIMENTO DE PRÉ-MISTURADO À QUENTE (SEM TRANSPORTE)</v>
          </cell>
          <cell r="C228" t="str">
            <v>M3</v>
          </cell>
          <cell r="D228">
            <v>1214.28</v>
          </cell>
        </row>
        <row r="229">
          <cell r="A229">
            <v>53000</v>
          </cell>
          <cell r="B229" t="str">
            <v>REVESTIMENTO DE PRÉ-MISTURADO À FRIO (SEM TRANSPORTE)</v>
          </cell>
          <cell r="C229" t="str">
            <v>M3</v>
          </cell>
          <cell r="D229">
            <v>1270.28</v>
          </cell>
        </row>
        <row r="230">
          <cell r="A230">
            <v>53100</v>
          </cell>
          <cell r="B230" t="str">
            <v>REVESTIMENTO DE MASTIQUE ASFÁLTICO, COM ESPESSURA DE 3,0CM</v>
          </cell>
          <cell r="C230" t="str">
            <v>M2</v>
          </cell>
          <cell r="D230">
            <v>73.41</v>
          </cell>
        </row>
        <row r="231">
          <cell r="A231">
            <v>53200</v>
          </cell>
          <cell r="B231" t="str">
            <v>FORNECIMENTO E ASSENTAMENTO DE PARALELEPÍPEDOS SOBRE AREIA (IE-23)</v>
          </cell>
          <cell r="C231" t="str">
            <v>M2</v>
          </cell>
          <cell r="D231">
            <v>211.61</v>
          </cell>
        </row>
        <row r="232">
          <cell r="A232">
            <v>53300</v>
          </cell>
          <cell r="B232" t="str">
            <v>FORNECIMENTO E ASSENTAMENTO DE PARALELEPÍPEDOS SOBRE BASE DE CONCRETO, FCK=15,0MPA (IE-23)</v>
          </cell>
          <cell r="C232" t="str">
            <v>M2</v>
          </cell>
          <cell r="D232">
            <v>227.63</v>
          </cell>
        </row>
        <row r="233">
          <cell r="A233">
            <v>53400</v>
          </cell>
          <cell r="B233" t="str">
            <v>ARRANCAMENTO E REASSENTAMENTO DE PARALELEPÍPEDOS SOBRE CONCRETO FCK=15,0MPA (IE-23)</v>
          </cell>
          <cell r="C233" t="str">
            <v>M2</v>
          </cell>
          <cell r="D233">
            <v>61.03</v>
          </cell>
        </row>
        <row r="234">
          <cell r="A234">
            <v>53500</v>
          </cell>
          <cell r="B234" t="str">
            <v>ARRANCAMENTO E REASSENTAMENTO DE PARALELEPÍPEDOS SOBRE AREIA (IE-23)</v>
          </cell>
          <cell r="C234" t="str">
            <v>M2</v>
          </cell>
          <cell r="D234">
            <v>42.86</v>
          </cell>
        </row>
        <row r="235">
          <cell r="A235">
            <v>53600</v>
          </cell>
          <cell r="B235" t="str">
            <v>ARRANCAMENTO, LIMPEZA E EMPILHAMENTO DE PARALELEPÍPEDOS</v>
          </cell>
          <cell r="C235" t="str">
            <v>M2</v>
          </cell>
          <cell r="D235">
            <v>11.77</v>
          </cell>
        </row>
        <row r="236">
          <cell r="A236">
            <v>53700</v>
          </cell>
          <cell r="B236" t="str">
            <v>REJUNTAMENTO DE PARALELEPÍPEDOS COM AREIA (IE-23)</v>
          </cell>
          <cell r="C236" t="str">
            <v>M2</v>
          </cell>
          <cell r="D236">
            <v>12.62</v>
          </cell>
        </row>
        <row r="237">
          <cell r="A237">
            <v>53800</v>
          </cell>
          <cell r="B237" t="str">
            <v>REJUNTAMENTO DE PARALELEPÍPEDOS COM ARGAMASSA DE CIMENTO E AREIA 1:3 (IE-23)</v>
          </cell>
          <cell r="C237" t="str">
            <v>M2</v>
          </cell>
          <cell r="D237">
            <v>15</v>
          </cell>
        </row>
        <row r="238">
          <cell r="A238">
            <v>53900</v>
          </cell>
          <cell r="B238" t="str">
            <v>REJUNTAMENTO DE PARALELEPÍPEDOS COM ASFALTO E PEDRISCO (IE-23)</v>
          </cell>
          <cell r="C238" t="str">
            <v>M2</v>
          </cell>
          <cell r="D238">
            <v>45.01</v>
          </cell>
        </row>
        <row r="239">
          <cell r="A239">
            <v>54000</v>
          </cell>
          <cell r="B239" t="str">
            <v>TRANSPORTE DE PARALELEPÍPEDOS</v>
          </cell>
          <cell r="C239" t="str">
            <v>M2XKM</v>
          </cell>
          <cell r="D239">
            <v>0.5</v>
          </cell>
        </row>
        <row r="240">
          <cell r="A240">
            <v>54200</v>
          </cell>
          <cell r="B240" t="str">
            <v>PASSEIO DE CONCRETO FCK=15,0MPA, INCLUSIVE PREPARO DE CAIXA E LASTRO DE BRITA</v>
          </cell>
          <cell r="C240" t="str">
            <v>M3</v>
          </cell>
          <cell r="D240">
            <v>611.76</v>
          </cell>
        </row>
        <row r="241">
          <cell r="A241">
            <v>54300</v>
          </cell>
          <cell r="B241" t="str">
            <v>PASSEIO DE MOSAICO, INCLUSIVE PREPARO DE CAIXA E BASE CONCRETO COM 7CM DE ESPESSURA</v>
          </cell>
          <cell r="C241" t="str">
            <v>M2</v>
          </cell>
          <cell r="D241">
            <v>222.36</v>
          </cell>
        </row>
        <row r="242">
          <cell r="A242">
            <v>54400</v>
          </cell>
          <cell r="B242" t="str">
            <v>PASSEIO DE LADRILHO HIDRÁULICO, INCLUSIVE PREPARO DE CAIXA E BASE DE CONCRETO COM 5CM DE ESPESSURA</v>
          </cell>
          <cell r="C242" t="str">
            <v>M2</v>
          </cell>
          <cell r="D242">
            <v>206.65</v>
          </cell>
        </row>
        <row r="243">
          <cell r="A243">
            <v>54500</v>
          </cell>
          <cell r="B243" t="str">
            <v>PLANTIO DE GRAMA EM PLACAS</v>
          </cell>
          <cell r="C243" t="str">
            <v>M2</v>
          </cell>
          <cell r="D243">
            <v>14.94</v>
          </cell>
        </row>
        <row r="244">
          <cell r="A244">
            <v>54600</v>
          </cell>
          <cell r="B244" t="str">
            <v>REVESTIMENTO PRIMÁRIO COM PEDRA BRITADA N.2 MISTURADA AO SOLO LOCAL, INCLUSIVE ESCARIFICAÇÃO, VERIFICAÇÃO, UMEDECIMENTO, COMPACTAÇÃO E ENSAIOS, CAMADA ACABADA (IE-7)</v>
          </cell>
          <cell r="C244" t="str">
            <v>M3</v>
          </cell>
          <cell r="D244">
            <v>95.25</v>
          </cell>
        </row>
        <row r="245">
          <cell r="A245">
            <v>54700</v>
          </cell>
          <cell r="B245" t="str">
            <v>BASE DE BICA CORRIDA</v>
          </cell>
          <cell r="C245" t="str">
            <v>M3</v>
          </cell>
          <cell r="D245">
            <v>145.97</v>
          </cell>
        </row>
        <row r="246">
          <cell r="A246">
            <v>54800</v>
          </cell>
          <cell r="B246" t="str">
            <v>BASE DE BRITA GRADUADA</v>
          </cell>
          <cell r="C246" t="str">
            <v>M3</v>
          </cell>
          <cell r="D246">
            <v>143.16999999999999</v>
          </cell>
        </row>
        <row r="247">
          <cell r="A247">
            <v>55000</v>
          </cell>
          <cell r="B247" t="str">
            <v>REFORÇO DE SUB-LEITO/SUB-BASE DE SOLO MELHORADO COM ADITIVO QUÍMICO - 2,0%</v>
          </cell>
          <cell r="C247" t="str">
            <v>M3</v>
          </cell>
          <cell r="D247">
            <v>58.23</v>
          </cell>
        </row>
        <row r="248">
          <cell r="A248">
            <v>55100</v>
          </cell>
          <cell r="B248" t="str">
            <v>REFORÇO DE SUB-LEITO/SUB-BASE DE SOLO MELHORADO COM ADITIVO QUÍMICO - 2,5%</v>
          </cell>
          <cell r="C248" t="str">
            <v>M3</v>
          </cell>
          <cell r="D248">
            <v>62.65</v>
          </cell>
        </row>
        <row r="249">
          <cell r="A249">
            <v>55200</v>
          </cell>
          <cell r="B249" t="str">
            <v>REFORÇO DE SUB-LEITO/SUB-BASE DE SOLO MELHORADO COM ADITIVO QUÍMICO - 3,0%</v>
          </cell>
          <cell r="C249" t="str">
            <v>M3</v>
          </cell>
          <cell r="D249">
            <v>67.069999999999993</v>
          </cell>
        </row>
        <row r="250">
          <cell r="A250">
            <v>55400</v>
          </cell>
          <cell r="B250" t="str">
            <v>REFORÇO DE SUB-LEITO/SUB-BASE DE SOLO MELHORADO COM CIMENTO 3,0% EM PESO</v>
          </cell>
          <cell r="C250" t="str">
            <v>M3</v>
          </cell>
          <cell r="D250">
            <v>52.49</v>
          </cell>
        </row>
        <row r="251">
          <cell r="A251">
            <v>55500</v>
          </cell>
          <cell r="B251" t="str">
            <v>REFORÇO DE SUB-LEITO/SUB-BASE DE SOLO MELHORADO COM CIMENTO 4,0% EM PESO</v>
          </cell>
          <cell r="C251" t="str">
            <v>M3</v>
          </cell>
          <cell r="D251">
            <v>62.17</v>
          </cell>
        </row>
        <row r="252">
          <cell r="A252">
            <v>55600</v>
          </cell>
          <cell r="B252" t="str">
            <v>REFORÇO DE SUB-LEITO/SUB-BASE DE SOLO MELHORADO COM CIMENTO 5,0% EM PESO</v>
          </cell>
          <cell r="C252" t="str">
            <v>M3</v>
          </cell>
          <cell r="D252">
            <v>71.84</v>
          </cell>
        </row>
        <row r="253">
          <cell r="A253">
            <v>55700</v>
          </cell>
          <cell r="B253" t="str">
            <v>REFORÇO DE SUB-LEITO/SUB-BASE DE SOLO  MELHORADO COM CIMENTO 6,0% EM PESO</v>
          </cell>
          <cell r="C253" t="str">
            <v>M3</v>
          </cell>
          <cell r="D253">
            <v>81.53</v>
          </cell>
        </row>
        <row r="254">
          <cell r="A254">
            <v>55900</v>
          </cell>
          <cell r="B254" t="str">
            <v>REFORÇO DE SUB-LEITO/SUB-BASE DE SOLO MELHORADO COM CAL 3,0% EM PESO</v>
          </cell>
          <cell r="C254" t="str">
            <v>M3</v>
          </cell>
          <cell r="D254">
            <v>53.93</v>
          </cell>
        </row>
        <row r="255">
          <cell r="A255">
            <v>56000</v>
          </cell>
          <cell r="B255" t="str">
            <v>REFORÇO DE SUB-LEITO/SUB-BASE DE SOLO MELHORADO COM CAL 4,0% EM PESO</v>
          </cell>
          <cell r="C255" t="str">
            <v>M3</v>
          </cell>
          <cell r="D255">
            <v>64.09</v>
          </cell>
        </row>
        <row r="256">
          <cell r="A256">
            <v>56100</v>
          </cell>
          <cell r="B256" t="str">
            <v>REFORÇO DE SUB-LEITO/SUB-BASE DE SOLO MELHORADO COM CAL 5,0% EM PESO</v>
          </cell>
          <cell r="C256" t="str">
            <v>M3</v>
          </cell>
          <cell r="D256">
            <v>74.239999999999995</v>
          </cell>
        </row>
        <row r="257">
          <cell r="A257">
            <v>56200</v>
          </cell>
          <cell r="B257" t="str">
            <v>REFORÇO DE SUB-LEITO/SUB-BASE DE SOLO MELHORADO COM CAL 6,0% EM PESO</v>
          </cell>
          <cell r="C257" t="str">
            <v>M3</v>
          </cell>
          <cell r="D257">
            <v>84.41</v>
          </cell>
        </row>
        <row r="258">
          <cell r="A258">
            <v>56300</v>
          </cell>
          <cell r="B258" t="str">
            <v>REFORÇO DE SUB-LEITO/SUB-BASE DE SOLO MELHORADO COM BRITA 30% EM VOLUME</v>
          </cell>
          <cell r="C258" t="str">
            <v>M3</v>
          </cell>
          <cell r="D258">
            <v>52.17</v>
          </cell>
        </row>
        <row r="259">
          <cell r="A259">
            <v>56400</v>
          </cell>
          <cell r="B259" t="str">
            <v>REFORÇO DE SUB-LEITO/SUB-BASE DE SOLO MELHORADO COM BRITA 40% EM VOLUME</v>
          </cell>
          <cell r="C259" t="str">
            <v>M3</v>
          </cell>
          <cell r="D259">
            <v>62.45</v>
          </cell>
        </row>
        <row r="260">
          <cell r="A260">
            <v>56500</v>
          </cell>
          <cell r="B260" t="str">
            <v>REFORÇO DE SUB-LEITO/SUB-BASE DE SOLO MELHORADO COM BRITA 50,0% EM VOLUME</v>
          </cell>
          <cell r="C260" t="str">
            <v>M3</v>
          </cell>
          <cell r="D260">
            <v>72.739999999999995</v>
          </cell>
        </row>
        <row r="261">
          <cell r="A261">
            <v>56600</v>
          </cell>
          <cell r="B261" t="str">
            <v>REFORÇO DE SUB-LEITO/SUB-BASE DE SOLO MELHORADO COM BRITA 60% EM VOLUME</v>
          </cell>
          <cell r="C261" t="str">
            <v>M3</v>
          </cell>
          <cell r="D261">
            <v>83.03</v>
          </cell>
        </row>
        <row r="262">
          <cell r="A262">
            <v>56700</v>
          </cell>
          <cell r="B262" t="str">
            <v>TRANSPORTE DE PAVIMENTO ASFÁLTICO</v>
          </cell>
          <cell r="C262" t="str">
            <v>M2XKM</v>
          </cell>
          <cell r="D262">
            <v>0.66</v>
          </cell>
        </row>
        <row r="263">
          <cell r="A263">
            <v>56800</v>
          </cell>
          <cell r="B263" t="str">
            <v>TRANSPORTE DE CAPA ASFÁLTICA</v>
          </cell>
          <cell r="C263" t="str">
            <v>M2XKM</v>
          </cell>
          <cell r="D263">
            <v>0.21</v>
          </cell>
        </row>
        <row r="264">
          <cell r="A264">
            <v>56900</v>
          </cell>
          <cell r="B264" t="str">
            <v>IRRIGAÇÃO DE RUAS</v>
          </cell>
          <cell r="C264" t="str">
            <v>M2</v>
          </cell>
          <cell r="D264">
            <v>0.33</v>
          </cell>
        </row>
        <row r="265">
          <cell r="A265">
            <v>57000</v>
          </cell>
          <cell r="B265" t="str">
            <v>ASSENTAMENTO DE PARALELEPÍPEDOS SOBRE BASE DE CONCRETO FCK=15,0MPA (IE-23)</v>
          </cell>
          <cell r="C265" t="str">
            <v>M2</v>
          </cell>
          <cell r="D265">
            <v>52.4</v>
          </cell>
        </row>
        <row r="266">
          <cell r="A266">
            <v>57100</v>
          </cell>
          <cell r="B266" t="str">
            <v>ASSENTAMENTO DE PARALELEPÍPEDOS SOBRE AREIA (IE-23)</v>
          </cell>
          <cell r="C266" t="str">
            <v>M2</v>
          </cell>
          <cell r="D266">
            <v>36.380000000000003</v>
          </cell>
        </row>
        <row r="267">
          <cell r="A267">
            <v>57200</v>
          </cell>
          <cell r="B267" t="str">
            <v>PASSEIOS DE LADRILHO HIDRÁULICO FORNECIDO PELA PREFEITURA</v>
          </cell>
          <cell r="C267" t="str">
            <v>M2</v>
          </cell>
          <cell r="D267">
            <v>95.39</v>
          </cell>
        </row>
        <row r="268">
          <cell r="A268">
            <v>57300</v>
          </cell>
          <cell r="B268" t="str">
            <v>ASSENTAMENTO DE GUIAS TIPO PMSP 100, INCLUSIVE ENCOSTAMENTO DE TERRA</v>
          </cell>
          <cell r="C268" t="str">
            <v>M</v>
          </cell>
          <cell r="D268">
            <v>16.420000000000002</v>
          </cell>
        </row>
        <row r="269">
          <cell r="A269">
            <v>57400</v>
          </cell>
          <cell r="B269" t="str">
            <v>ASSENTAMENTO DE GUIAS PARA JARDIM 7 X 11 X 100CM (IE-3)</v>
          </cell>
          <cell r="C269" t="str">
            <v>M</v>
          </cell>
          <cell r="D269">
            <v>6.76</v>
          </cell>
        </row>
        <row r="270">
          <cell r="A270">
            <v>57500</v>
          </cell>
          <cell r="B270" t="str">
            <v>REBAIXAMENTO DE GUIAS</v>
          </cell>
          <cell r="C270" t="str">
            <v>M</v>
          </cell>
          <cell r="D270">
            <v>14.49</v>
          </cell>
        </row>
        <row r="271">
          <cell r="A271">
            <v>57600</v>
          </cell>
          <cell r="B271" t="str">
            <v>TRANSPORTE DE ROCHA</v>
          </cell>
          <cell r="C271" t="str">
            <v>M3XKM</v>
          </cell>
          <cell r="D271">
            <v>8.17</v>
          </cell>
        </row>
        <row r="272">
          <cell r="A272">
            <v>57700</v>
          </cell>
          <cell r="B272" t="str">
            <v>TRANSPORTE DE PRÉ-MISTURADO À QUENTE</v>
          </cell>
          <cell r="C272" t="str">
            <v>.</v>
          </cell>
          <cell r="D272" t="str">
            <v>.</v>
          </cell>
        </row>
        <row r="273">
          <cell r="A273">
            <v>57701</v>
          </cell>
          <cell r="B273" t="str">
            <v>CARGA, DESCARGA E TRANSPORTE DE PMQ ATÉ A DISTÂNCIA MÉDIA DE IDA E VOLTA DE 1KM</v>
          </cell>
          <cell r="C273" t="str">
            <v>M3</v>
          </cell>
          <cell r="D273">
            <v>14.37</v>
          </cell>
        </row>
        <row r="274">
          <cell r="A274">
            <v>57707</v>
          </cell>
          <cell r="B274" t="str">
            <v>TRANSPORTE DE PMQ ALÉM DO PRIMEIRO KM</v>
          </cell>
          <cell r="C274" t="str">
            <v>M3XKM</v>
          </cell>
          <cell r="D274">
            <v>2.16</v>
          </cell>
        </row>
        <row r="275">
          <cell r="A275">
            <v>57800</v>
          </cell>
          <cell r="B275" t="str">
            <v>TRANSPORTE DE CONCRETO ASFÁLTICO</v>
          </cell>
          <cell r="C275" t="str">
            <v>.</v>
          </cell>
          <cell r="D275" t="str">
            <v>.</v>
          </cell>
        </row>
        <row r="276">
          <cell r="A276">
            <v>57801</v>
          </cell>
          <cell r="B276" t="str">
            <v>CARGA, DESCARGA E TRANSPORTE DE CONCRETO ASFÁLTICO ATÉ A DISTÂNCIA MÉDIA DE IDA E VOLTA DE 1KM</v>
          </cell>
          <cell r="C276" t="str">
            <v>M3</v>
          </cell>
          <cell r="D276">
            <v>14.84</v>
          </cell>
        </row>
        <row r="277">
          <cell r="A277">
            <v>57807</v>
          </cell>
          <cell r="B277" t="str">
            <v>TRANSPORTE DE CONCRETO ASFÁLTICO ALÉM DO PRIMEIRO KM</v>
          </cell>
          <cell r="C277" t="str">
            <v>M3XKM</v>
          </cell>
          <cell r="D277">
            <v>2.62</v>
          </cell>
        </row>
        <row r="278">
          <cell r="A278">
            <v>57900</v>
          </cell>
          <cell r="B278" t="str">
            <v>TRANSPORTE DE BINDER</v>
          </cell>
          <cell r="C278" t="str">
            <v>.</v>
          </cell>
          <cell r="D278" t="str">
            <v>.</v>
          </cell>
        </row>
        <row r="279">
          <cell r="A279">
            <v>57901</v>
          </cell>
          <cell r="B279" t="str">
            <v>CARGA, DESCARGA E TRANSPORTE DE BINDER ATÉ A DISTÂNCIA MÉDIA DE IDA E VOLTA DE 1KM</v>
          </cell>
          <cell r="C279" t="str">
            <v>M3</v>
          </cell>
          <cell r="D279">
            <v>14.84</v>
          </cell>
        </row>
        <row r="280">
          <cell r="A280">
            <v>57907</v>
          </cell>
          <cell r="B280" t="str">
            <v>TRANSPORTE DE BINDER ALÉM DO PRIMEIRO KM</v>
          </cell>
          <cell r="C280" t="str">
            <v>M3XKM</v>
          </cell>
          <cell r="D280">
            <v>2.62</v>
          </cell>
        </row>
        <row r="281">
          <cell r="A281">
            <v>58000</v>
          </cell>
          <cell r="B281" t="str">
            <v>TRANSPORTE DE PRÉ-MISTURADO À FRIO</v>
          </cell>
          <cell r="C281" t="str">
            <v>.</v>
          </cell>
          <cell r="D281" t="str">
            <v>.</v>
          </cell>
        </row>
        <row r="282">
          <cell r="A282">
            <v>58001</v>
          </cell>
          <cell r="B282" t="str">
            <v>CARGA, DESCARGA E TRANSPORTE DE PMF ATÉ A DISTÂNCIA MÉDIA DE IDA E VOLTA DE 1KM</v>
          </cell>
          <cell r="C282" t="str">
            <v>M3</v>
          </cell>
          <cell r="D282">
            <v>14.37</v>
          </cell>
        </row>
        <row r="283">
          <cell r="A283">
            <v>58007</v>
          </cell>
          <cell r="B283" t="str">
            <v>TRANSPORTE DE PMF ALÉM DO PRIMEIRO KM</v>
          </cell>
          <cell r="C283" t="str">
            <v>M3XKM</v>
          </cell>
          <cell r="D283">
            <v>2.16</v>
          </cell>
        </row>
        <row r="284">
          <cell r="A284">
            <v>58100</v>
          </cell>
          <cell r="B284" t="str">
            <v>TRANSPORTE DE PAVIMENTO DE CONCRETO, SARJETA E SARJETÃO</v>
          </cell>
          <cell r="C284" t="str">
            <v>M2XKM</v>
          </cell>
          <cell r="D284">
            <v>0.8</v>
          </cell>
        </row>
        <row r="285">
          <cell r="A285">
            <v>58200</v>
          </cell>
          <cell r="B285" t="str">
            <v>TRANSPORTE DE GUIAS</v>
          </cell>
          <cell r="C285" t="str">
            <v>MXKM</v>
          </cell>
          <cell r="D285">
            <v>0.25</v>
          </cell>
        </row>
        <row r="286">
          <cell r="A286">
            <v>58400</v>
          </cell>
          <cell r="B286" t="str">
            <v>REFORÇO DE SUB-LEITO/SUB-BASE DE SOLO MELHORADO COM BRITA 10% EM VOLUME</v>
          </cell>
          <cell r="C286" t="str">
            <v>M3</v>
          </cell>
          <cell r="D286">
            <v>31.6</v>
          </cell>
        </row>
        <row r="287">
          <cell r="A287">
            <v>58500</v>
          </cell>
          <cell r="B287" t="str">
            <v>REFORÇO DE SUB-LEITO/SUB-BASE DE SOLO MELHORADO COM BRITA 20% EM VOLUME</v>
          </cell>
          <cell r="C287" t="str">
            <v>M3</v>
          </cell>
          <cell r="D287">
            <v>41.88</v>
          </cell>
        </row>
        <row r="288">
          <cell r="A288">
            <v>58600</v>
          </cell>
          <cell r="B288" t="str">
            <v>FORNECIMENTO E ASSENTAMENTO DE BLOCOS DE CONCRETO SOBRE AREIA</v>
          </cell>
          <cell r="C288" t="str">
            <v>.</v>
          </cell>
          <cell r="D288" t="str">
            <v>.</v>
          </cell>
        </row>
        <row r="289">
          <cell r="A289">
            <v>58601</v>
          </cell>
          <cell r="B289" t="str">
            <v>FORNECIMENTO E ASSENTAMENTO DE BLOCOS DE CONCRETO SOBRE AREIA - VIAS TRÁFEGO LEVE</v>
          </cell>
          <cell r="C289" t="str">
            <v>M2</v>
          </cell>
          <cell r="D289">
            <v>67.819999999999993</v>
          </cell>
        </row>
        <row r="290">
          <cell r="A290">
            <v>58602</v>
          </cell>
          <cell r="B290" t="str">
            <v>FORNECIMENTO E ASSENTAMENTO DE BLOCOS DE CONCRETO SOBRE AREIA - VIAS TRÁFEGO MÉDIO</v>
          </cell>
          <cell r="C290" t="str">
            <v>M2</v>
          </cell>
          <cell r="D290">
            <v>79.959999999999994</v>
          </cell>
        </row>
        <row r="291">
          <cell r="A291">
            <v>58603</v>
          </cell>
          <cell r="B291" t="str">
            <v>FORNECIMENTO E ASSENTAMENTO DE BLOCOS DE CONCRETO SOBRE AREIA - VIAS ARTERIAIS</v>
          </cell>
          <cell r="C291" t="str">
            <v>M2</v>
          </cell>
          <cell r="D291">
            <v>130.38999999999999</v>
          </cell>
        </row>
        <row r="292">
          <cell r="A292">
            <v>58700</v>
          </cell>
          <cell r="B292" t="str">
            <v>FORNECIMENTO E INSTALAÇÃO DE DEFENSA METÁLICA GALVANIZADA, TIPO SEMI-MALEÁVEL SIMPLES</v>
          </cell>
          <cell r="C292" t="str">
            <v>M</v>
          </cell>
          <cell r="D292">
            <v>303.08999999999997</v>
          </cell>
        </row>
        <row r="293">
          <cell r="A293">
            <v>58800</v>
          </cell>
          <cell r="B293" t="str">
            <v>RETIRADA DE DEFENSA METÁLICA TIPO SEMI-MALEÁVEL SIMPLES</v>
          </cell>
          <cell r="C293" t="str">
            <v>M</v>
          </cell>
          <cell r="D293">
            <v>26.73</v>
          </cell>
        </row>
        <row r="294">
          <cell r="A294">
            <v>58900</v>
          </cell>
          <cell r="B294" t="str">
            <v>REMANEJAMENTO DE DEFENSA METÁLICA TIPO SEMI-MALEÁVEL SIMPLES</v>
          </cell>
          <cell r="C294" t="str">
            <v>M</v>
          </cell>
          <cell r="D294">
            <v>58.69</v>
          </cell>
        </row>
        <row r="295">
          <cell r="A295">
            <v>59000</v>
          </cell>
          <cell r="B295" t="str">
            <v>BASE DE BRITA GRADUADA TRATADA COM CIMENTO - BGTC</v>
          </cell>
          <cell r="C295" t="str">
            <v>M3</v>
          </cell>
          <cell r="D295">
            <v>200.11</v>
          </cell>
        </row>
        <row r="296">
          <cell r="A296">
            <v>59101</v>
          </cell>
          <cell r="B296" t="str">
            <v>PAVIMENTOS PERMEÁVEIS - PERFIL PARA CALÇADAS E PASSEIOS COM PISO DE CONCRETO PRÉ-MOLDADO INTERTRAVADO DRENANTE COM INFILTRAÇÃO TOTAL</v>
          </cell>
          <cell r="C296" t="str">
            <v>M2</v>
          </cell>
          <cell r="D296">
            <v>119.75</v>
          </cell>
        </row>
        <row r="297">
          <cell r="A297">
            <v>59102</v>
          </cell>
          <cell r="B297" t="str">
            <v>PAVIMENTOS PERMEÁVEIS - PERFIL PARA ESTACIONAMENTO DE VEÍCULOS LEVES COM PISOS DE CONCRETO PRÉ-MOLDADO INTERTRAVADO DRENANTE COM INFILTRAÇÃO TOTAL</v>
          </cell>
          <cell r="C297" t="str">
            <v>M2</v>
          </cell>
          <cell r="D297">
            <v>118.68</v>
          </cell>
        </row>
        <row r="298">
          <cell r="A298">
            <v>59201</v>
          </cell>
          <cell r="B298" t="str">
            <v>PISO/ PASSEIO DE CONCRETO, INCLUINDO O PREPARO DA CAIXA, LASTRO DE BRITA E A MÃO DE OBRA REFERENTE AOS SERVIÇOS NO CONCRETO: LANÇAMENTO E ACABAMENTO (RIPADO E DESEMPENADO) EXCLUSIVE O FORNECIMENTO DO CONCRETO</v>
          </cell>
          <cell r="C298" t="str">
            <v>M3</v>
          </cell>
          <cell r="D298">
            <v>276.82</v>
          </cell>
        </row>
        <row r="299">
          <cell r="A299">
            <v>59202</v>
          </cell>
          <cell r="B299" t="str">
            <v>PISO/ PASSEIO DE CONCRETO ARMADO, INCLUINDO O PREPARO DA CAIXA, LASTRO DE BRITA, TELA METÁLICA E A MÃO DE OBRA REFERENTE AOS SERVIÇOS NO CONCRETO: LANÇAMENTO E ACABAMENTO (RIPADO E DESEMPENADO), EXCLUSIVE O FORNECIMENTO DO CONCRETO</v>
          </cell>
          <cell r="C299" t="str">
            <v>M3</v>
          </cell>
          <cell r="D299">
            <v>745.26</v>
          </cell>
        </row>
        <row r="300">
          <cell r="A300">
            <v>59300</v>
          </cell>
          <cell r="B300" t="str">
            <v>REVESTIMENTO DE MISTURA ASFÁLTICA  TIPO SMA COM POLÍMERO E FIBRA (SEM TRANSPORTE)</v>
          </cell>
          <cell r="C300" t="str">
            <v>M3</v>
          </cell>
          <cell r="D300">
            <v>1559.17</v>
          </cell>
        </row>
        <row r="301">
          <cell r="A301">
            <v>59400</v>
          </cell>
          <cell r="B301" t="str">
            <v>REVESTIMENTO DE MISTURA ASFÁLTICA TIPO CPA COM POLÍMERO E FIBRA (SEM TRANSPORTE)</v>
          </cell>
          <cell r="C301" t="str">
            <v>M3</v>
          </cell>
          <cell r="D301">
            <v>1025.9100000000001</v>
          </cell>
        </row>
        <row r="302">
          <cell r="A302">
            <v>59500</v>
          </cell>
          <cell r="B302" t="str">
            <v>REVESTIMENTO DE MISTURA ASFÁLTICA TIPO CPA COM BORRACHA (SEM TRANSPORTE)</v>
          </cell>
          <cell r="C302" t="str">
            <v>M3</v>
          </cell>
          <cell r="D302">
            <v>1002.18</v>
          </cell>
        </row>
        <row r="303">
          <cell r="A303">
            <v>59600</v>
          </cell>
          <cell r="B303" t="str">
            <v>REVESTIMENTO DE MISTURA ASFÁLTICA TIPO "GAP GRADED" COM POLÍMERO (SEM TRANSPORTE)</v>
          </cell>
          <cell r="C303" t="str">
            <v>M3</v>
          </cell>
          <cell r="D303">
            <v>1276.55</v>
          </cell>
        </row>
        <row r="304">
          <cell r="A304">
            <v>59700</v>
          </cell>
          <cell r="B304" t="str">
            <v>REVESTIMENTO DE MISTURA ASFÁLTICA TIPO "GAP GRADED" COM BORRACHA (SEM TRANSPORTE)</v>
          </cell>
          <cell r="C304" t="str">
            <v>M3</v>
          </cell>
          <cell r="D304">
            <v>1235.06</v>
          </cell>
        </row>
        <row r="305">
          <cell r="A305">
            <v>59901</v>
          </cell>
          <cell r="B305" t="str">
            <v>BASE BETUMINOSA DE MATERIAIS PROVENIENTES DA FRESAGEM DE PAVIMENTOS ASFÁLTICOS (RAP) RECICLADO EM USINA MÓVEL COM ATÉ 3% DE EMULSÃO MODIFICADA COM POLÍMERO, FORNECIMENTO E APLICAÇÃO, NÃO INCLUI TRANSPORTE ATÉ O LOCAL DOS SERVIÇOS, CAMADA ACABADA</v>
          </cell>
          <cell r="C305" t="str">
            <v>M3</v>
          </cell>
          <cell r="D305">
            <v>464.65</v>
          </cell>
        </row>
        <row r="306">
          <cell r="A306">
            <v>59902</v>
          </cell>
          <cell r="B306" t="str">
            <v xml:space="preserve">BASE BETUMINOSA DE MATERIAIS PROVENIENTES DOS RESÍDUOS SÓLIDOS DA CONSTRUÇÃO CIVIL (RCC) E/OU DA FRESAGEM DE PAVIMENTOS ASFÁLTICOS (RAP) RECICLADO EM USINA MÓVEL COM ATÉ 3% DE CAP, FORNECIMENTO E APLICAÇÃO, NÃO INCLUI TRANSPORTE ATÉ O LOCAL DOS SERVIÇOS, </v>
          </cell>
          <cell r="C306" t="str">
            <v>M3</v>
          </cell>
          <cell r="D306">
            <v>556</v>
          </cell>
        </row>
        <row r="307">
          <cell r="A307">
            <v>59903</v>
          </cell>
          <cell r="B307" t="str">
            <v>REVESTIMENTO DE MISTURA ASFÁLTICA COM POLÍMERO -  FAIXA III (SEM TRANSPORTE)</v>
          </cell>
          <cell r="C307" t="str">
            <v>M3</v>
          </cell>
          <cell r="D307">
            <v>1266.5899999999999</v>
          </cell>
        </row>
        <row r="308">
          <cell r="A308">
            <v>59904</v>
          </cell>
          <cell r="B308" t="str">
            <v>REVESTIMENTO DE CONCRETO ASFÁLTICO USINADO MORNO ( SEM TRANSPORTE)</v>
          </cell>
          <cell r="C308" t="str">
            <v>M3</v>
          </cell>
          <cell r="D308">
            <v>1111.99</v>
          </cell>
        </row>
        <row r="309">
          <cell r="A309">
            <v>59905</v>
          </cell>
          <cell r="B309" t="str">
            <v>MICRO REVESTIMENTO ASFÁLTICO À FRIO COM EMULSÃO MODIFICADA COM POLÍMERO, COM TAXA MÉDIA DE APLICAÇÃO DE 12 KG/M2 CONFORME NORMA DNIT 035/2018 - ES</v>
          </cell>
          <cell r="C309" t="str">
            <v>M2</v>
          </cell>
          <cell r="D309">
            <v>14.95</v>
          </cell>
        </row>
        <row r="310">
          <cell r="A310">
            <v>59906</v>
          </cell>
          <cell r="B310" t="str">
            <v>SELAGEM DE TRINCAS À QUENTE COM EQUIPAMENTO SELA TRINCA ACOPLADO AO CAMINHÃO CARROCERIA DE MADEIRA</v>
          </cell>
          <cell r="C310" t="str">
            <v>KG</v>
          </cell>
          <cell r="D310">
            <v>34.57</v>
          </cell>
        </row>
        <row r="311">
          <cell r="A311">
            <v>60000</v>
          </cell>
          <cell r="B311" t="str">
            <v>CANALIZAÇÃO DE TUBOS</v>
          </cell>
        </row>
        <row r="312">
          <cell r="A312">
            <v>60100</v>
          </cell>
          <cell r="B312" t="str">
            <v>ARRANCAMENTO E REMOÇÃO DE CANALIZAÇÃO, 30,0CM &lt; 0 &lt; OU = A 60CM</v>
          </cell>
          <cell r="C312" t="str">
            <v>M</v>
          </cell>
          <cell r="D312">
            <v>97.26</v>
          </cell>
        </row>
        <row r="313">
          <cell r="A313">
            <v>60200</v>
          </cell>
          <cell r="B313" t="str">
            <v>ARRANCAMENTO E REMOÇÃO DE CANALIZAÇÃO 0 &gt; 60CM</v>
          </cell>
          <cell r="C313" t="str">
            <v>M</v>
          </cell>
          <cell r="D313">
            <v>216.84</v>
          </cell>
        </row>
        <row r="314">
          <cell r="A314">
            <v>60300</v>
          </cell>
          <cell r="B314" t="str">
            <v>ESCORAMENTO DESCONTÍNUO DE MADEIRA PARA CANALIZAÇÃO DE TUBOS</v>
          </cell>
          <cell r="C314" t="str">
            <v>M2</v>
          </cell>
          <cell r="D314">
            <v>60.97</v>
          </cell>
        </row>
        <row r="315">
          <cell r="A315">
            <v>60400</v>
          </cell>
          <cell r="B315" t="str">
            <v>ESCORAMENTO CONTÍNUO DE MADEIRA PARA CANALIZAÇÃO DE TUBOS</v>
          </cell>
          <cell r="C315" t="str">
            <v>M2</v>
          </cell>
          <cell r="D315">
            <v>103.72</v>
          </cell>
        </row>
        <row r="316">
          <cell r="A316">
            <v>60500</v>
          </cell>
          <cell r="B316" t="str">
            <v>LASTRO DE BRITA E PÓ DE PEDRA</v>
          </cell>
          <cell r="C316" t="str">
            <v>M3</v>
          </cell>
          <cell r="D316">
            <v>159.69</v>
          </cell>
        </row>
        <row r="317">
          <cell r="A317">
            <v>60600</v>
          </cell>
          <cell r="B317" t="str">
            <v>LASTRO DE CONCRETO FCK=10MPA</v>
          </cell>
          <cell r="C317" t="str">
            <v>M3</v>
          </cell>
          <cell r="D317">
            <v>353.8</v>
          </cell>
        </row>
        <row r="318">
          <cell r="A318">
            <v>60700</v>
          </cell>
          <cell r="B318" t="str">
            <v>FORNECIMENTO E ASSENTAMENTO DE TUBOS DE CONCRETO SIMPLES - DIÂMETRO 30CM</v>
          </cell>
          <cell r="C318" t="str">
            <v>M</v>
          </cell>
          <cell r="D318">
            <v>50.48</v>
          </cell>
        </row>
        <row r="319">
          <cell r="A319">
            <v>60800</v>
          </cell>
          <cell r="B319" t="str">
            <v>FORNECIMENTO E ASSENTAMENTO DE TUBOS DE CONCRETO SIMPLES - DIÂMETRO 40CM</v>
          </cell>
          <cell r="C319" t="str">
            <v>M</v>
          </cell>
          <cell r="D319">
            <v>69.23</v>
          </cell>
        </row>
        <row r="320">
          <cell r="A320">
            <v>60900</v>
          </cell>
          <cell r="B320" t="str">
            <v>FORNECIMENTO E ASSENTAMENTO DE TUBOS DE CONCRETO SIMPLES - DIÂMETRO 50CM</v>
          </cell>
          <cell r="C320" t="str">
            <v>M</v>
          </cell>
          <cell r="D320">
            <v>93.37</v>
          </cell>
        </row>
        <row r="321">
          <cell r="A321">
            <v>61000</v>
          </cell>
          <cell r="B321" t="str">
            <v>FORNECIMENTO E ASSENTAMENTO DE TUBOS DE CONCRETO ARMADO, DIÂMETRO 60CM</v>
          </cell>
          <cell r="C321" t="str">
            <v>.</v>
          </cell>
          <cell r="D321" t="str">
            <v>.</v>
          </cell>
        </row>
        <row r="322">
          <cell r="A322">
            <v>61001</v>
          </cell>
          <cell r="B322" t="str">
            <v>FORNECIMENTO E ASSENTAMENTO DE TUBOS DE CONCRETO ARMADO, DIÂMETRO 60CM - TIPO PA-2</v>
          </cell>
          <cell r="C322" t="str">
            <v>M</v>
          </cell>
          <cell r="D322">
            <v>141.12</v>
          </cell>
        </row>
        <row r="323">
          <cell r="A323">
            <v>61002</v>
          </cell>
          <cell r="B323" t="str">
            <v>FORNECIMENTO E ASSENTAMENTO DE TUBOS DE CONCRETO ARMADO, DIÂMETRO 60CM - TIPO PA-3</v>
          </cell>
          <cell r="C323" t="str">
            <v>M</v>
          </cell>
          <cell r="D323">
            <v>207.19</v>
          </cell>
        </row>
        <row r="324">
          <cell r="A324">
            <v>61100</v>
          </cell>
          <cell r="B324" t="str">
            <v>FORNECIMENTO E ASSENTAMENTO DE TUBO DE CONCRETO ARMADO, DIÂMETRO 70CM</v>
          </cell>
          <cell r="C324" t="str">
            <v>.</v>
          </cell>
          <cell r="D324" t="str">
            <v>.</v>
          </cell>
        </row>
        <row r="325">
          <cell r="A325">
            <v>61101</v>
          </cell>
          <cell r="B325" t="str">
            <v>FORNECIMENTO E ASSENTAMENTO DE TUBO DE CONCRETO ARMADO, DIÂMETRO 70CM - TIPO PA-2</v>
          </cell>
          <cell r="C325" t="str">
            <v>M</v>
          </cell>
          <cell r="D325">
            <v>201.06</v>
          </cell>
        </row>
        <row r="326">
          <cell r="A326">
            <v>61102</v>
          </cell>
          <cell r="B326" t="str">
            <v>FORNECIMENTO E ASSENTAMENTO DE TUBO DE CONCRETO ARMADO, DIÂMETRO 70CM - TIPO PA-3</v>
          </cell>
          <cell r="C326" t="str">
            <v>M</v>
          </cell>
          <cell r="D326">
            <v>234.39</v>
          </cell>
        </row>
        <row r="327">
          <cell r="A327">
            <v>61200</v>
          </cell>
          <cell r="B327" t="str">
            <v>FORNECIMENTO E ASSENTAMENTO DE TUBOS DE CONCRETO ARMADO, DIÂMETRO 80CM</v>
          </cell>
          <cell r="C327" t="str">
            <v>.</v>
          </cell>
          <cell r="D327" t="str">
            <v>.</v>
          </cell>
        </row>
        <row r="328">
          <cell r="A328">
            <v>61201</v>
          </cell>
          <cell r="B328" t="str">
            <v>FORNECIMENTO E ASSENTAMENTO DE TUBOS DE CONCRETO ARMADO, DIÂMETRO 80CM - TIPO PA-2</v>
          </cell>
          <cell r="C328" t="str">
            <v>M</v>
          </cell>
          <cell r="D328">
            <v>286.16000000000003</v>
          </cell>
        </row>
        <row r="329">
          <cell r="A329">
            <v>61202</v>
          </cell>
          <cell r="B329" t="str">
            <v>FORNECIMENTO E ASSENTAMENTO DE TUBOS DE CONCRETO ARMADO, DIÂMETRO 80CM - TIPO PA-3</v>
          </cell>
          <cell r="C329" t="str">
            <v>M</v>
          </cell>
          <cell r="D329">
            <v>323.35000000000002</v>
          </cell>
        </row>
        <row r="330">
          <cell r="A330">
            <v>61300</v>
          </cell>
          <cell r="B330" t="str">
            <v>FORNECIMENTO E ASSENTAMENTO DE TUBOS DE CONCRETO ARMADO, DIÂMETRO 90CM</v>
          </cell>
          <cell r="C330" t="str">
            <v>.</v>
          </cell>
          <cell r="D330" t="str">
            <v>.</v>
          </cell>
        </row>
        <row r="331">
          <cell r="A331">
            <v>61301</v>
          </cell>
          <cell r="B331" t="str">
            <v>FORNECIMENTO E ASSENTAMENTO DE TUBOS DE CONCRETO ARMADO, DIÂMETRO 90CM - TIPO PA-2</v>
          </cell>
          <cell r="C331" t="str">
            <v>M</v>
          </cell>
          <cell r="D331">
            <v>327.04000000000002</v>
          </cell>
        </row>
        <row r="332">
          <cell r="A332">
            <v>61302</v>
          </cell>
          <cell r="B332" t="str">
            <v>FORNECIMENTO E ASSENTAMENTO DE TUBOS DE CONCRETO ARMADO, DIÂMETRO 90CM - TIPO PA-3</v>
          </cell>
          <cell r="C332" t="str">
            <v>M</v>
          </cell>
          <cell r="D332">
            <v>388.51</v>
          </cell>
        </row>
        <row r="333">
          <cell r="A333">
            <v>61400</v>
          </cell>
          <cell r="B333" t="str">
            <v>FORNECIMENTO E ASSENTAMENTO DE TUBOS DE CONCRETO ARMADO, DIÂMETRO 100CM</v>
          </cell>
          <cell r="C333" t="str">
            <v>.</v>
          </cell>
          <cell r="D333" t="str">
            <v>.</v>
          </cell>
        </row>
        <row r="334">
          <cell r="A334">
            <v>61401</v>
          </cell>
          <cell r="B334" t="str">
            <v>FORNECIMENTO E ASSENTAMENTO DE TUBOS DE CONCRETO ARMADO, DIÂMETRO 100CM - TIPO PA-2</v>
          </cell>
          <cell r="C334" t="str">
            <v>M</v>
          </cell>
          <cell r="D334">
            <v>386.87</v>
          </cell>
        </row>
        <row r="335">
          <cell r="A335">
            <v>61402</v>
          </cell>
          <cell r="B335" t="str">
            <v>FORNECIMENTO E ASSENTAMENTO DE TUBOS DE CONCRETO ARMADO, DIÂMETRO 100CM - TIPO PA-3</v>
          </cell>
          <cell r="C335" t="str">
            <v>M</v>
          </cell>
          <cell r="D335">
            <v>453.5</v>
          </cell>
        </row>
        <row r="336">
          <cell r="A336">
            <v>61500</v>
          </cell>
          <cell r="B336" t="str">
            <v>FORNECIMENTO E ASSENTAMENTO DE TUBOS DE CONCRETO ARMADO, DIÂMETRO 110CM</v>
          </cell>
          <cell r="C336" t="str">
            <v>.</v>
          </cell>
          <cell r="D336" t="str">
            <v>.</v>
          </cell>
        </row>
        <row r="337">
          <cell r="A337">
            <v>61501</v>
          </cell>
          <cell r="B337" t="str">
            <v>FORNECIMENTO E ASSENTAMENTO DE TUBOS DE CONCRETO ARMADO, DIÂMETRO 110CM - TIPO PA-2</v>
          </cell>
          <cell r="C337" t="str">
            <v>M</v>
          </cell>
          <cell r="D337">
            <v>459.95</v>
          </cell>
        </row>
        <row r="338">
          <cell r="A338">
            <v>61502</v>
          </cell>
          <cell r="B338" t="str">
            <v>FORNECIMENTO E ASSENTAMENTO DE TUBOS DE CONCRETO ARMADO, DIÂMETRO 110CM - TIPO PA-3</v>
          </cell>
          <cell r="C338" t="str">
            <v>M</v>
          </cell>
          <cell r="D338">
            <v>522.20000000000005</v>
          </cell>
        </row>
        <row r="339">
          <cell r="A339">
            <v>61600</v>
          </cell>
          <cell r="B339" t="str">
            <v>FORNECIMENTO E ASSENTAMENTO DE TUBOS DE CONCRETO ARMADO, DIÂMETRO 120CM</v>
          </cell>
          <cell r="C339" t="str">
            <v>.</v>
          </cell>
          <cell r="D339" t="str">
            <v>.</v>
          </cell>
        </row>
        <row r="340">
          <cell r="A340">
            <v>61601</v>
          </cell>
          <cell r="B340" t="str">
            <v>FORNECIMENTO E ASSENTAMENTO DE TUBOS DE CONCRETO ARMADO, DIÂMETRO 120CM - TIPO PA-2</v>
          </cell>
          <cell r="C340" t="str">
            <v>M</v>
          </cell>
          <cell r="D340">
            <v>595.97</v>
          </cell>
        </row>
        <row r="341">
          <cell r="A341">
            <v>61602</v>
          </cell>
          <cell r="B341" t="str">
            <v>FORNECIMENTO E ASSENTAMENTO DE TUBOS DE CONCRETO ARMADO, DIÂMETRO 120CM - TIPO PA-3</v>
          </cell>
          <cell r="C341" t="str">
            <v>M</v>
          </cell>
          <cell r="D341">
            <v>639.75</v>
          </cell>
        </row>
        <row r="342">
          <cell r="A342">
            <v>61700</v>
          </cell>
          <cell r="B342" t="str">
            <v>FORNECIMENTO E ASSENTAMENTO DE TUBOS DE CONCRETO ARMADO, DIÂMETRO 150CM</v>
          </cell>
          <cell r="C342" t="str">
            <v>.</v>
          </cell>
          <cell r="D342" t="str">
            <v>.</v>
          </cell>
        </row>
        <row r="343">
          <cell r="A343">
            <v>61701</v>
          </cell>
          <cell r="B343" t="str">
            <v>FORNECIMENTO E ASSENTAMENTO DE TUBOS DE CONCRETO ARMADO, DIÂMETRO 150CM - TIPO PA-2</v>
          </cell>
          <cell r="C343" t="str">
            <v>M</v>
          </cell>
          <cell r="D343">
            <v>841.95</v>
          </cell>
        </row>
        <row r="344">
          <cell r="A344">
            <v>61702</v>
          </cell>
          <cell r="B344" t="str">
            <v>FORNECIMENTO E ASSENTAMENTO DE TUBOS DE CONCRETO ARMADO, DIÂMETRO 150CM - TIPO PA-3</v>
          </cell>
          <cell r="C344" t="str">
            <v>M</v>
          </cell>
          <cell r="D344">
            <v>936.76</v>
          </cell>
        </row>
        <row r="345">
          <cell r="A345">
            <v>61703</v>
          </cell>
          <cell r="B345" t="str">
            <v>FORNECIMENTO E ASSENTAMENTO DE TUBO EM POLIETILENO DE ALTA RESISTÊNCIA PEAD, COR PRETA, COM DN 300MM</v>
          </cell>
          <cell r="C345" t="str">
            <v>M</v>
          </cell>
          <cell r="D345">
            <v>133.55000000000001</v>
          </cell>
        </row>
        <row r="346">
          <cell r="A346">
            <v>61704</v>
          </cell>
          <cell r="B346" t="str">
            <v>FORNECIMENTO E ASSENTAMENTO DE TUBO EM POLIETILENO DE ALTA RESISTÊNCIA PEAD, COR PRETA, COM DN 400MM</v>
          </cell>
          <cell r="C346" t="str">
            <v>M</v>
          </cell>
          <cell r="D346">
            <v>224.79</v>
          </cell>
        </row>
        <row r="347">
          <cell r="A347">
            <v>61705</v>
          </cell>
          <cell r="B347" t="str">
            <v>FORNECIMENTO E ASSENTAMENTO DE TUBO EM POLIETILENO DE ALTA RESISTÊNCIA PEAD, COR PRETA, COM DN 500MM</v>
          </cell>
          <cell r="C347" t="str">
            <v>M</v>
          </cell>
          <cell r="D347">
            <v>307.24</v>
          </cell>
        </row>
        <row r="348">
          <cell r="A348">
            <v>61706</v>
          </cell>
          <cell r="B348" t="str">
            <v>FORNECIMENTO E ASSENTAMENTO DE TUBO EM POLIETILENO DE ALTA RESISTÊNCIA PEAD, COR PRETA, COM DN 600MM</v>
          </cell>
          <cell r="C348" t="str">
            <v>M</v>
          </cell>
          <cell r="D348">
            <v>473.31</v>
          </cell>
        </row>
        <row r="349">
          <cell r="A349">
            <v>61707</v>
          </cell>
          <cell r="B349" t="str">
            <v>FORNECIMENTO E ASSENTAMENTO DE TUBO EM POLIETILENO DE ALTA RESISTÊNCIA PEAD, COR PRETA, COM DN 800MM</v>
          </cell>
          <cell r="C349" t="str">
            <v>M</v>
          </cell>
          <cell r="D349">
            <v>739.2</v>
          </cell>
        </row>
        <row r="350">
          <cell r="A350">
            <v>61708</v>
          </cell>
          <cell r="B350" t="str">
            <v>FORNECIMENTO E ASSENTAMENTO DE TUBO EM POLIETILENO DE ALTA RESISTÊNCIA PEAD, COR PRETA, COM DN 1000MM</v>
          </cell>
          <cell r="C350" t="str">
            <v>M</v>
          </cell>
          <cell r="D350">
            <v>1266.5</v>
          </cell>
        </row>
        <row r="351">
          <cell r="A351">
            <v>61709</v>
          </cell>
          <cell r="B351" t="str">
            <v>FORNECIMENTO E ASSENTAMENTO DE TUBO EM POLIETILENO DE ALTA RESISTÊNCIA PEAD, COR PRETA, COM DN 1200MM</v>
          </cell>
          <cell r="C351" t="str">
            <v>M</v>
          </cell>
          <cell r="D351">
            <v>1667.95</v>
          </cell>
        </row>
        <row r="352">
          <cell r="A352">
            <v>61800</v>
          </cell>
          <cell r="B352" t="str">
            <v>POÇO DE VISITA</v>
          </cell>
          <cell r="C352" t="str">
            <v>.</v>
          </cell>
          <cell r="D352" t="str">
            <v>.</v>
          </cell>
        </row>
        <row r="353">
          <cell r="A353">
            <v>61801</v>
          </cell>
          <cell r="B353" t="str">
            <v>POÇO DE VISITA TIPO 1 - 1,40 X 1,40 X 1,40M</v>
          </cell>
          <cell r="C353" t="str">
            <v>UN</v>
          </cell>
          <cell r="D353">
            <v>4620.66</v>
          </cell>
        </row>
        <row r="354">
          <cell r="A354">
            <v>61802</v>
          </cell>
          <cell r="B354" t="str">
            <v>POÇO DE VISITA TIPO 2 - 1,60 X 1,60 X 1,60M</v>
          </cell>
          <cell r="C354" t="str">
            <v>UN</v>
          </cell>
          <cell r="D354">
            <v>5575.1</v>
          </cell>
        </row>
        <row r="355">
          <cell r="A355">
            <v>61803</v>
          </cell>
          <cell r="B355" t="str">
            <v>POÇO DE VISITA TIPO 3 - 2,20 X 2,20 X 2,20M</v>
          </cell>
          <cell r="C355" t="str">
            <v>UN</v>
          </cell>
          <cell r="D355">
            <v>9122.0499999999993</v>
          </cell>
        </row>
        <row r="356">
          <cell r="A356">
            <v>61900</v>
          </cell>
          <cell r="B356" t="str">
            <v>CHAMINÉ DE POÇO DE VISITA COM ALVENARIA DE UM TIJOLO COMUM</v>
          </cell>
          <cell r="C356" t="str">
            <v>M</v>
          </cell>
          <cell r="D356">
            <v>912.1</v>
          </cell>
        </row>
        <row r="357">
          <cell r="A357">
            <v>62000</v>
          </cell>
          <cell r="B357" t="str">
            <v>TAMPÃO PARA GALERIAS DE ÁGUAS PLUVIAIS</v>
          </cell>
          <cell r="C357" t="str">
            <v>.</v>
          </cell>
          <cell r="D357" t="str">
            <v>.</v>
          </cell>
        </row>
        <row r="358">
          <cell r="A358">
            <v>62003</v>
          </cell>
          <cell r="B358" t="str">
            <v>INSTALAÇÃO DE TAMPÃO PARA GALERIA DE ÁGUAS PLUVIAIS - ARTICULADO, EXCETO FORNECIMENTO DE TAMPÃO</v>
          </cell>
          <cell r="C358" t="str">
            <v>UN</v>
          </cell>
          <cell r="D358">
            <v>118.76</v>
          </cell>
        </row>
        <row r="359">
          <cell r="A359">
            <v>62004</v>
          </cell>
          <cell r="B359" t="str">
            <v>INSTALAÇÃO DE TAMPÃO PARA GALERIA DE ÁGUAS PLUVIAIS - NÃO ARTICULADO, EXCETO FORNECIMENTO DE TAMPÃO</v>
          </cell>
          <cell r="C359" t="str">
            <v>UN</v>
          </cell>
          <cell r="D359">
            <v>118.76</v>
          </cell>
        </row>
        <row r="360">
          <cell r="A360">
            <v>62021</v>
          </cell>
          <cell r="B360" t="str">
            <v>FORNECIMENTO DE TAMPÃO DE FERRO FUNDIDO DÚCTIL CLASSE MÍNIMA 400 (40T) D=600MM - NBR 10160 ARTICULADO - P/ GAL. ÁGUAS PLUV.</v>
          </cell>
          <cell r="C360" t="str">
            <v>UN</v>
          </cell>
          <cell r="D360">
            <v>397.89</v>
          </cell>
        </row>
        <row r="361">
          <cell r="A361">
            <v>62022</v>
          </cell>
          <cell r="B361" t="str">
            <v>FORNECIMENTO DE TAMPÃO DE FERRO FUNDIDO DÚCTIL CLASSE MÍNIMA 400 (40T) D=600MM - NBR 10160 NÃO ARTICULADO - P/ GAL. ÁGUAS PLUV.</v>
          </cell>
          <cell r="C361" t="str">
            <v>UN</v>
          </cell>
          <cell r="D361">
            <v>298.10000000000002</v>
          </cell>
        </row>
        <row r="362">
          <cell r="A362">
            <v>62023</v>
          </cell>
          <cell r="B362" t="str">
            <v>FORNECIMENTO DE TAMPÃO - GRELHA DE FERRO FUNDIDO DÚCTIL CLASSE MÍNIMA 400 (40T) D=600MM - NBR 10160 ARTICULADO - P/ GAL. ÁGUAS PLUV.</v>
          </cell>
          <cell r="C362" t="str">
            <v>UN</v>
          </cell>
          <cell r="D362">
            <v>673.24</v>
          </cell>
        </row>
        <row r="363">
          <cell r="A363">
            <v>62024</v>
          </cell>
          <cell r="B363" t="str">
            <v>FORNECIMENTO DE TAMPÃO - GRELHA DE FERRO FUNDIDO DÚCTIL CLASSE MÍNIMA 400 (40T) D=600MM - NBR 10160 NÃO ARTICULADO - P/ GAL. ÁGUAS PLUV.</v>
          </cell>
          <cell r="C363" t="str">
            <v>UN</v>
          </cell>
          <cell r="D363">
            <v>623.4</v>
          </cell>
        </row>
        <row r="364">
          <cell r="A364">
            <v>62025</v>
          </cell>
          <cell r="B364" t="str">
            <v>FORNECIMENTO DE TAMPÃO MAIS ARO, AMBOS EM PLÁSTICO CLASSE MÍNIMA 400 (40T) D=600MM - ABNT - P/ GAL. ÁGUAS PLUV.</v>
          </cell>
          <cell r="C364" t="str">
            <v>UN</v>
          </cell>
          <cell r="D364">
            <v>1179.8</v>
          </cell>
        </row>
        <row r="365">
          <cell r="A365">
            <v>62100</v>
          </cell>
          <cell r="B365" t="str">
            <v>LEVANTAMENTO OU REBAIXAMENTO DE TAMPÃO DE POÇO DE VISITA</v>
          </cell>
          <cell r="C365" t="str">
            <v>UN</v>
          </cell>
          <cell r="D365">
            <v>149.6</v>
          </cell>
        </row>
        <row r="366">
          <cell r="A366">
            <v>62200</v>
          </cell>
          <cell r="B366" t="str">
            <v>BOCA DE LOBO</v>
          </cell>
          <cell r="C366" t="str">
            <v>.</v>
          </cell>
          <cell r="D366" t="str">
            <v>.</v>
          </cell>
        </row>
        <row r="367">
          <cell r="A367">
            <v>62203</v>
          </cell>
          <cell r="B367" t="str">
            <v>BOCA DE LOBO SIMPLES</v>
          </cell>
          <cell r="C367" t="str">
            <v>UN</v>
          </cell>
          <cell r="D367">
            <v>1874.53</v>
          </cell>
        </row>
        <row r="368">
          <cell r="A368">
            <v>62204</v>
          </cell>
          <cell r="B368" t="str">
            <v>BOCA DE LOBO DUPLA</v>
          </cell>
          <cell r="C368" t="str">
            <v>UN</v>
          </cell>
          <cell r="D368">
            <v>3333.93</v>
          </cell>
        </row>
        <row r="369">
          <cell r="A369">
            <v>62205</v>
          </cell>
          <cell r="B369" t="str">
            <v>BOCA DE LOBO TRIPLA</v>
          </cell>
          <cell r="C369" t="str">
            <v>UN</v>
          </cell>
          <cell r="D369">
            <v>4807.2</v>
          </cell>
        </row>
        <row r="370">
          <cell r="A370">
            <v>62206</v>
          </cell>
          <cell r="B370" t="str">
            <v>BOCA DE LOBO QUÁDRUPLA</v>
          </cell>
          <cell r="C370" t="str">
            <v>UN</v>
          </cell>
          <cell r="D370">
            <v>6270.74</v>
          </cell>
        </row>
        <row r="371">
          <cell r="A371">
            <v>62300</v>
          </cell>
          <cell r="B371" t="str">
            <v>REFORMA DE BOCA DE LOBO</v>
          </cell>
          <cell r="C371" t="str">
            <v>.</v>
          </cell>
          <cell r="D371" t="str">
            <v>.</v>
          </cell>
        </row>
        <row r="372">
          <cell r="A372">
            <v>62301</v>
          </cell>
          <cell r="B372" t="str">
            <v>REFORMA DE BOCA DE LOBO SIMPLES</v>
          </cell>
          <cell r="C372" t="str">
            <v>UN</v>
          </cell>
          <cell r="D372">
            <v>828.52</v>
          </cell>
        </row>
        <row r="373">
          <cell r="A373">
            <v>62302</v>
          </cell>
          <cell r="B373" t="str">
            <v>REFORMA DE BOCA DE LOBO DUPLA</v>
          </cell>
          <cell r="C373" t="str">
            <v>UN</v>
          </cell>
          <cell r="D373">
            <v>917.59</v>
          </cell>
        </row>
        <row r="374">
          <cell r="A374">
            <v>62303</v>
          </cell>
          <cell r="B374" t="str">
            <v>REFORMA DE BOCA DE LOBO TRIPLA</v>
          </cell>
          <cell r="C374" t="str">
            <v>UN</v>
          </cell>
          <cell r="D374">
            <v>1006.65</v>
          </cell>
        </row>
        <row r="375">
          <cell r="A375">
            <v>62304</v>
          </cell>
          <cell r="B375" t="str">
            <v>SUBSTITUIÇÃO DE GUIA CHAPÉU PARA BOCA DE LOBO</v>
          </cell>
          <cell r="C375" t="str">
            <v>UN</v>
          </cell>
          <cell r="D375">
            <v>71.8</v>
          </cell>
        </row>
        <row r="376">
          <cell r="A376">
            <v>62305</v>
          </cell>
          <cell r="B376" t="str">
            <v>SUBSTITUIÇÃO DE TAMPA DE CONCRETO PARA BOCA DE LOBO</v>
          </cell>
          <cell r="C376" t="str">
            <v>UN</v>
          </cell>
          <cell r="D376">
            <v>177.05</v>
          </cell>
        </row>
        <row r="377">
          <cell r="A377">
            <v>62400</v>
          </cell>
          <cell r="B377" t="str">
            <v>DRENO DE BRITA</v>
          </cell>
          <cell r="C377" t="str">
            <v>M3</v>
          </cell>
          <cell r="D377">
            <v>145.11000000000001</v>
          </cell>
        </row>
        <row r="378">
          <cell r="A378">
            <v>62500</v>
          </cell>
          <cell r="B378" t="str">
            <v>DRENO DE AREIA</v>
          </cell>
          <cell r="C378" t="str">
            <v>M3</v>
          </cell>
          <cell r="D378">
            <v>155.63999999999999</v>
          </cell>
        </row>
        <row r="379">
          <cell r="A379">
            <v>62600</v>
          </cell>
          <cell r="B379" t="str">
            <v>FORNECIMENTO E ASSENTAMENTO DE TUBO DRENO DE CONCRETO FURADO - DIÂMETRO 20,0CM</v>
          </cell>
          <cell r="C379" t="str">
            <v>M</v>
          </cell>
          <cell r="D379">
            <v>42.18</v>
          </cell>
        </row>
        <row r="380">
          <cell r="A380">
            <v>62700</v>
          </cell>
          <cell r="B380" t="str">
            <v>FORNECIMENTO E ASSENTAMENTO DE DRENO DE MANILHA DE CERÂMICA -DIÂMETRO 6"</v>
          </cell>
          <cell r="C380" t="str">
            <v>M</v>
          </cell>
          <cell r="D380">
            <v>24.03</v>
          </cell>
        </row>
        <row r="381">
          <cell r="A381">
            <v>62800</v>
          </cell>
          <cell r="B381" t="str">
            <v>FORNECIMENTO E ASSENTAMENTO DE DRENO DE MANILHA DE CERÂMICA -  DIÂMETRO 8"</v>
          </cell>
          <cell r="C381" t="str">
            <v>M</v>
          </cell>
          <cell r="D381">
            <v>33.96</v>
          </cell>
        </row>
        <row r="382">
          <cell r="A382">
            <v>62901</v>
          </cell>
          <cell r="B382" t="str">
            <v>FORNECIMENTO E ASSENTAMENTO DE TUBO DE PEAD CORRUGADO E PERFURADOPARA DRENAGEM - DIÂMETRO 2,5" (EM ACORDO COM AS NORMAS DNIT 093/06, NBR 15073 E NBR 14692)</v>
          </cell>
          <cell r="C382" t="str">
            <v>M</v>
          </cell>
          <cell r="D382">
            <v>20.96</v>
          </cell>
        </row>
        <row r="383">
          <cell r="A383">
            <v>62902</v>
          </cell>
          <cell r="B383" t="str">
            <v>FORNECIMENTO E ASSENTAMENTO DE TUBO DE PEAD CORRUGADO E PERFURADOPARA DRENAGEM - DIÂMETRO 3,0" (EM ACORDO COM AS NORMAS DNIT 093/06, NBR 15073 E NBR 14692)</v>
          </cell>
          <cell r="C383" t="str">
            <v>M</v>
          </cell>
          <cell r="D383">
            <v>25.23</v>
          </cell>
        </row>
        <row r="384">
          <cell r="A384">
            <v>62903</v>
          </cell>
          <cell r="B384" t="str">
            <v>FORNECIMENTO E ASSENTAMENTO DE TUBO DE PEAD CORRUGADO E PERFURADOPARA DRENAGEM - DIÂMETRO 4,0" (EM ACORDO COM AS NORMAS DNIT 093/06, NBR 15073 E NBR 14692)</v>
          </cell>
          <cell r="C384" t="str">
            <v>M</v>
          </cell>
          <cell r="D384">
            <v>29.2</v>
          </cell>
        </row>
        <row r="385">
          <cell r="A385">
            <v>62904</v>
          </cell>
          <cell r="B385" t="str">
            <v>FORNECIMENTO E ASSENTAMENTO DE TUBO DE PEAD CORRUGADO E PERFURADOPARA DRENAGEM - DIÂMETRO 6,0" (EM ACORDO COM AS NORMAS DNIT 093/06, NBR 15073 E NBR 14692)</v>
          </cell>
          <cell r="C385" t="str">
            <v>M</v>
          </cell>
          <cell r="D385">
            <v>63.37</v>
          </cell>
        </row>
        <row r="386">
          <cell r="A386">
            <v>63100</v>
          </cell>
          <cell r="B386" t="str">
            <v>FORNECIMENTO E ASSENTAMENTO DE MANILHA DE CERÂMICA - DIÂMETRO 4" X 60CM</v>
          </cell>
          <cell r="C386" t="str">
            <v>M</v>
          </cell>
          <cell r="D386">
            <v>20.86</v>
          </cell>
        </row>
        <row r="387">
          <cell r="A387">
            <v>63200</v>
          </cell>
          <cell r="B387" t="str">
            <v>FORNECIMENTO E ASSENTAMENTO DE MANILHA DE CERÂMICA - DIÂMETRO 6" X 1M</v>
          </cell>
          <cell r="C387" t="str">
            <v>M</v>
          </cell>
          <cell r="D387">
            <v>23.35</v>
          </cell>
        </row>
        <row r="388">
          <cell r="A388">
            <v>63300</v>
          </cell>
          <cell r="B388" t="str">
            <v>FORNECIMENTO E ASSENTAMENTO DE MANILHA DE CERÂMICA - DIÂMETRO 8" X 1M</v>
          </cell>
          <cell r="C388" t="str">
            <v>M</v>
          </cell>
          <cell r="D388">
            <v>36.32</v>
          </cell>
        </row>
        <row r="389">
          <cell r="A389">
            <v>63400</v>
          </cell>
          <cell r="B389" t="str">
            <v>FORNECIMENTO E ASSENTAMENTO DE MANILHA DE CERÂMICA - DIÂMETRO 12" X 1M</v>
          </cell>
          <cell r="C389" t="str">
            <v>M</v>
          </cell>
          <cell r="D389">
            <v>106.41</v>
          </cell>
        </row>
        <row r="390">
          <cell r="A390">
            <v>63500</v>
          </cell>
          <cell r="B390" t="str">
            <v>LIGAÇÃO DOMICILIAR DE ESGOTO COM MANILHA DE CERÂMICA TIPO SABESP - DIÂMETRO 4"</v>
          </cell>
          <cell r="C390" t="str">
            <v>M</v>
          </cell>
          <cell r="D390">
            <v>63.97</v>
          </cell>
        </row>
        <row r="391">
          <cell r="A391">
            <v>63700</v>
          </cell>
          <cell r="B391" t="str">
            <v>ASSENTAMENTO DE MANILHA DE CERÂMICA - DIÂMETRO 4"</v>
          </cell>
          <cell r="C391" t="str">
            <v>M</v>
          </cell>
          <cell r="D391">
            <v>7.21</v>
          </cell>
        </row>
        <row r="392">
          <cell r="A392">
            <v>63800</v>
          </cell>
          <cell r="B392" t="str">
            <v>ASSENTAMENTO DE MANILHA DE CERÂMICA - DIÂMETRO 6"</v>
          </cell>
          <cell r="C392" t="str">
            <v>M</v>
          </cell>
          <cell r="D392">
            <v>7.33</v>
          </cell>
        </row>
        <row r="393">
          <cell r="A393">
            <v>63900</v>
          </cell>
          <cell r="B393" t="str">
            <v>ASSENTAMENTO DE MANILHA DE CERÂMICA - DIÂMETRO 8"</v>
          </cell>
          <cell r="C393" t="str">
            <v>M</v>
          </cell>
          <cell r="D393">
            <v>9.1999999999999993</v>
          </cell>
        </row>
        <row r="394">
          <cell r="A394">
            <v>64000</v>
          </cell>
          <cell r="B394" t="str">
            <v>ASSENTAMENTO DE MANILHA DE CERÂMICA - DIÂMETRO 12"</v>
          </cell>
          <cell r="C394" t="str">
            <v>M</v>
          </cell>
          <cell r="D394">
            <v>9.4499999999999993</v>
          </cell>
        </row>
        <row r="395">
          <cell r="A395">
            <v>64100</v>
          </cell>
          <cell r="B395" t="str">
            <v>ASSENTAMENTO DE TUBULAÇÃO DE FERRO FUNDIDO TIPO SABESP - DIÂMETRO 75MM</v>
          </cell>
          <cell r="C395" t="str">
            <v>M</v>
          </cell>
          <cell r="D395">
            <v>9.58</v>
          </cell>
        </row>
        <row r="396">
          <cell r="A396">
            <v>64200</v>
          </cell>
          <cell r="B396" t="str">
            <v>ASSENTAMENTO DE TUBULAÇÃO DE FERRO FUNDIDO TIPO SABESP - DIÂMETRO 100MM</v>
          </cell>
          <cell r="C396" t="str">
            <v>M</v>
          </cell>
          <cell r="D396">
            <v>10.88</v>
          </cell>
        </row>
        <row r="397">
          <cell r="A397">
            <v>64400</v>
          </cell>
          <cell r="B397" t="str">
            <v>ENSECADEIRA DE MADEIRA EM PAREDES SIMPLES, COM POSTERIOR RETIRADA DO MATERIAL</v>
          </cell>
          <cell r="C397" t="str">
            <v>M2</v>
          </cell>
          <cell r="D397">
            <v>154.27000000000001</v>
          </cell>
        </row>
        <row r="398">
          <cell r="A398">
            <v>64500</v>
          </cell>
          <cell r="B398" t="str">
            <v>ENSECADEIRA DE MADEIRA EM PAREDES DUPLAS, COM POSTERIOR RETIRADA DO MATERIAL</v>
          </cell>
          <cell r="C398" t="str">
            <v>M2</v>
          </cell>
          <cell r="D398">
            <v>258.36</v>
          </cell>
        </row>
        <row r="399">
          <cell r="A399">
            <v>64600</v>
          </cell>
          <cell r="B399" t="str">
            <v>FORNECIMENTO E ASSENTAMENTO DE CANALETA (MEIO TUBO) DE CONCRETO - DIÂMETRO 30CM</v>
          </cell>
          <cell r="C399" t="str">
            <v>M</v>
          </cell>
          <cell r="D399">
            <v>32.15</v>
          </cell>
        </row>
        <row r="400">
          <cell r="A400">
            <v>64700</v>
          </cell>
          <cell r="B400" t="str">
            <v>FORNECIMENTO E ASSENTAMENTO DE CANALETA (MEIO TUBO) DE CONCRETO - DIÂMETRO 40CM</v>
          </cell>
          <cell r="C400" t="str">
            <v>M</v>
          </cell>
          <cell r="D400">
            <v>35.99</v>
          </cell>
        </row>
        <row r="401">
          <cell r="A401">
            <v>64800</v>
          </cell>
          <cell r="B401" t="str">
            <v>FORNECIMENTO E ASSENTAMENTO DE CANALETA (MEIO TUBO) DE CONCRETO - DIÂMETRO 50CM</v>
          </cell>
          <cell r="C401" t="str">
            <v>M</v>
          </cell>
          <cell r="D401">
            <v>48.21</v>
          </cell>
        </row>
        <row r="402">
          <cell r="A402">
            <v>64900</v>
          </cell>
          <cell r="B402" t="str">
            <v>ESGOTAMENTO D'ÁGUA COM BOMBA SUBMERSA - POTÊNCIA ATÉ 5HP</v>
          </cell>
          <cell r="C402" t="str">
            <v>HPXH</v>
          </cell>
          <cell r="D402">
            <v>2.2000000000000002</v>
          </cell>
        </row>
        <row r="403">
          <cell r="A403">
            <v>65000</v>
          </cell>
          <cell r="B403" t="str">
            <v>ASSENTAMENTO DE TUBOS DE CONCRETO EXISTENTE - DIÂMETRO 30CM</v>
          </cell>
          <cell r="C403" t="str">
            <v>M</v>
          </cell>
          <cell r="D403">
            <v>3.94</v>
          </cell>
        </row>
        <row r="404">
          <cell r="A404">
            <v>65100</v>
          </cell>
          <cell r="B404" t="str">
            <v>ASSENTAMENTO DE TUBOS DE CONCRETO EXISTENTE - DIÂMETRO 40CM</v>
          </cell>
          <cell r="C404" t="str">
            <v>M</v>
          </cell>
          <cell r="D404">
            <v>12.19</v>
          </cell>
        </row>
        <row r="405">
          <cell r="A405">
            <v>65200</v>
          </cell>
          <cell r="B405" t="str">
            <v>ASSENTAMENTO DE TUBOS DE CONCRETO EXISTENTE - DIÂMETRO 50CM</v>
          </cell>
          <cell r="C405" t="str">
            <v>M</v>
          </cell>
          <cell r="D405">
            <v>16.690000000000001</v>
          </cell>
        </row>
        <row r="406">
          <cell r="A406">
            <v>65300</v>
          </cell>
          <cell r="B406" t="str">
            <v>ASSENTAMENTO DE TUBOS DE CONCRETO EXISTENTE - DIÂMETRO 60CM</v>
          </cell>
          <cell r="C406" t="str">
            <v>M</v>
          </cell>
          <cell r="D406">
            <v>21.14</v>
          </cell>
        </row>
        <row r="407">
          <cell r="A407">
            <v>65400</v>
          </cell>
          <cell r="B407" t="str">
            <v>ASSENTAMENTO DE TUBOS DE CONCRETO EXISTENTE -  DIÂMETRO 70CM</v>
          </cell>
          <cell r="C407" t="str">
            <v>M</v>
          </cell>
          <cell r="D407">
            <v>25.65</v>
          </cell>
        </row>
        <row r="408">
          <cell r="A408">
            <v>65500</v>
          </cell>
          <cell r="B408" t="str">
            <v>ASSENTAMENTO DE TUBOS DE CONCRETO EXISTENTE - DIÂMETRO 80CM</v>
          </cell>
          <cell r="C408" t="str">
            <v>M</v>
          </cell>
          <cell r="D408">
            <v>32.04</v>
          </cell>
        </row>
        <row r="409">
          <cell r="A409">
            <v>65600</v>
          </cell>
          <cell r="B409" t="str">
            <v>ASSENTAMENTO DE TUBOS DE CONCRETO EXISTENTE - DIÂMETRO 90CM</v>
          </cell>
          <cell r="C409" t="str">
            <v>M</v>
          </cell>
          <cell r="D409">
            <v>29.46</v>
          </cell>
        </row>
        <row r="410">
          <cell r="A410">
            <v>65700</v>
          </cell>
          <cell r="B410" t="str">
            <v>ASSENTAMENTO DE TUBOS DE CONCRETO EXISTENTE - DIÂMETRO 100CM</v>
          </cell>
          <cell r="C410" t="str">
            <v>M</v>
          </cell>
          <cell r="D410">
            <v>40.64</v>
          </cell>
        </row>
        <row r="411">
          <cell r="A411">
            <v>65800</v>
          </cell>
          <cell r="B411" t="str">
            <v>ASSENTAMENTO DE TUBOS DE CONCRETO EXISTENTE - DIÂMETRO 110CM</v>
          </cell>
          <cell r="C411" t="str">
            <v>M</v>
          </cell>
          <cell r="D411">
            <v>53.21</v>
          </cell>
        </row>
        <row r="412">
          <cell r="A412">
            <v>65900</v>
          </cell>
          <cell r="B412" t="str">
            <v>ASSENTAMENTO DE TUBOS DE CONCRETO EXISTENTE - DIÂMETRO 120CM</v>
          </cell>
          <cell r="C412" t="str">
            <v>M</v>
          </cell>
          <cell r="D412">
            <v>65.77</v>
          </cell>
        </row>
        <row r="413">
          <cell r="A413">
            <v>66000</v>
          </cell>
          <cell r="B413" t="str">
            <v>ASSENTAMENTO DE TUBOS DE CONCRETO EXISTENTE - DIÂMETRO 150CM</v>
          </cell>
          <cell r="C413" t="str">
            <v>M</v>
          </cell>
          <cell r="D413">
            <v>79.56</v>
          </cell>
        </row>
        <row r="414">
          <cell r="A414">
            <v>66500</v>
          </cell>
          <cell r="B414" t="str">
            <v>BOCA DE LEÃO</v>
          </cell>
          <cell r="C414" t="str">
            <v>.</v>
          </cell>
          <cell r="D414" t="str">
            <v>.</v>
          </cell>
        </row>
        <row r="415">
          <cell r="A415">
            <v>66505</v>
          </cell>
          <cell r="B415" t="str">
            <v>INSTALAÇÃO DE BOCA DE LEÃO SIMPLES COM GRELHA ARTICULADA, EXCETO FORNECIMENTO DA GRELHA</v>
          </cell>
          <cell r="C415" t="str">
            <v>UN</v>
          </cell>
          <cell r="D415">
            <v>2178.09</v>
          </cell>
        </row>
        <row r="416">
          <cell r="A416">
            <v>66506</v>
          </cell>
          <cell r="B416" t="str">
            <v>INSTALAÇÃO DE BOCA DE LEÃO SIMPLES COM GRELHA NÃO-ARTICULADA, EXCETO FORNECIMENTO DA GRELHA</v>
          </cell>
          <cell r="C416" t="str">
            <v>UN</v>
          </cell>
          <cell r="D416">
            <v>2178.08</v>
          </cell>
        </row>
        <row r="417">
          <cell r="A417">
            <v>66507</v>
          </cell>
          <cell r="B417" t="str">
            <v>INSTALAÇÃO DE BOCA DE LEÃO DUPLA COM GRELHA ARTICULADA, EXCETO O FORNECIMENTO DA GRELHA</v>
          </cell>
          <cell r="C417" t="str">
            <v>UN</v>
          </cell>
          <cell r="D417">
            <v>3478.05</v>
          </cell>
        </row>
        <row r="418">
          <cell r="A418">
            <v>66508</v>
          </cell>
          <cell r="B418" t="str">
            <v>INSTALAÇÃO DE BOCA DE LEÃO DUPLA COM GRELHA NÃO-ARTICULADA, EXCETO O FORNECIMENTO DA GRELHA</v>
          </cell>
          <cell r="C418" t="str">
            <v>UN</v>
          </cell>
          <cell r="D418">
            <v>3478.05</v>
          </cell>
        </row>
        <row r="419">
          <cell r="A419">
            <v>66521</v>
          </cell>
          <cell r="B419" t="str">
            <v>FORNECIMENTO DE GRELHA TIPO "BOCA DE LEÃO" DE FERRO FUND. DÚCTIL CL. MÍN.250 - 25T - DIM. APR=810X270MM - NBR 10160 - T. ARTICU. - P/ GAL. ÁGUAS PLUV.</v>
          </cell>
          <cell r="C419" t="str">
            <v>UN</v>
          </cell>
          <cell r="D419">
            <v>335.93</v>
          </cell>
        </row>
        <row r="420">
          <cell r="A420">
            <v>66522</v>
          </cell>
          <cell r="B420" t="str">
            <v>FORNECIMENTO DE GRELHA TIPO "BOCA DE LEÃO" DE FERRO FUND. DÚCTIL CL. MÍN.250 - 25T - DIM. APR=810X270MM - NBR 10160 - T. NÃO ARTICU. - P/ GAL. ÁGUAS PLUV.</v>
          </cell>
          <cell r="C420" t="str">
            <v>UN</v>
          </cell>
          <cell r="D420">
            <v>332</v>
          </cell>
        </row>
        <row r="421">
          <cell r="A421">
            <v>66523</v>
          </cell>
          <cell r="B421" t="str">
            <v>FORNECIMENTO DE GRELHA TIPO "BOCA DE LEÃO" DE FERRO FUND. DÚCTIL CL. MÍN.D400 - 40T - DIM. APR=810X270MM - NBR 10160 - T. ARTICU. - P/ GAL. ÁGUAS PLUV.</v>
          </cell>
          <cell r="C421" t="str">
            <v>UN</v>
          </cell>
          <cell r="D421">
            <v>412.65</v>
          </cell>
        </row>
        <row r="422">
          <cell r="A422">
            <v>66524</v>
          </cell>
          <cell r="B422" t="str">
            <v>FORNECIMENTO DE GRELHA TIPO "BOCA DE LEÃO" DE FERRO FUND. DÚCTIL CL. MÍN.D400 - 40T - DIM. APR=810X270MM - NBR 10160 - T. NÃO ARTICU. - P/ GAL. ÁGUAS PLUV.</v>
          </cell>
          <cell r="C422" t="str">
            <v>UN</v>
          </cell>
          <cell r="D422">
            <v>400.93</v>
          </cell>
        </row>
        <row r="423">
          <cell r="A423">
            <v>66525</v>
          </cell>
          <cell r="B423" t="str">
            <v>FORNECIMENTO DE GRELHA TIPO "BOCA DE LEÃO" DE FERRO FUND. DÚCTIL CL. MÍN.D400 - 40T - DIM. APR=500X500MM - NBR 10160 - T. ARTICU. - P/ GAL. ÁGUAS PLUV.</v>
          </cell>
          <cell r="C423" t="str">
            <v>UN</v>
          </cell>
          <cell r="D423">
            <v>517.01</v>
          </cell>
        </row>
        <row r="424">
          <cell r="A424">
            <v>66527</v>
          </cell>
          <cell r="B424" t="str">
            <v>FORNECIMENTO DE GRELHA TIPO "BOCA DE LEÃO" DE PLÁSTICO CL. MÍNIMA 250 - 25T - DIM.APR=810X270MM - ABNT - T. ARTICU. P/ GAL. ÁGUAS PLUV.</v>
          </cell>
          <cell r="C424" t="str">
            <v>UN</v>
          </cell>
          <cell r="D424">
            <v>993.13</v>
          </cell>
        </row>
        <row r="425">
          <cell r="A425">
            <v>66600</v>
          </cell>
          <cell r="B425" t="str">
            <v>REFORMA DE BOCA DE LEÃO</v>
          </cell>
          <cell r="C425" t="str">
            <v>.</v>
          </cell>
          <cell r="D425" t="str">
            <v>.</v>
          </cell>
        </row>
        <row r="426">
          <cell r="A426">
            <v>66601</v>
          </cell>
          <cell r="B426" t="str">
            <v>REFORMA DE BOCA DE LEÃO SIMPLES</v>
          </cell>
          <cell r="C426" t="str">
            <v>UN</v>
          </cell>
          <cell r="D426">
            <v>975.91</v>
          </cell>
        </row>
        <row r="427">
          <cell r="A427">
            <v>66602</v>
          </cell>
          <cell r="B427" t="str">
            <v>REFORMA DE BOCA DE LEÃO DUPLA</v>
          </cell>
          <cell r="C427" t="str">
            <v>UN</v>
          </cell>
          <cell r="D427">
            <v>1118.3800000000001</v>
          </cell>
        </row>
        <row r="428">
          <cell r="A428">
            <v>66605</v>
          </cell>
          <cell r="B428" t="str">
            <v>SUBSTITUIÇÃO DA GRELHA TIPO "BOCA DE LEÃO" - TIPO ARTICULADA, EXCETO O FORNECIMENTO DA GRELHA</v>
          </cell>
          <cell r="C428" t="str">
            <v>UN</v>
          </cell>
          <cell r="D428">
            <v>70.34</v>
          </cell>
        </row>
        <row r="429">
          <cell r="A429">
            <v>66606</v>
          </cell>
          <cell r="B429" t="str">
            <v>SUBSTITUIÇÃO DE GRELHA TIPO "BOCA DE LEÃO" - TIPO NÃO-ARTICULADA, EXCETO O FORNECIMENTO DA GRELHA</v>
          </cell>
          <cell r="C429" t="str">
            <v>UN</v>
          </cell>
          <cell r="D429">
            <v>70.34</v>
          </cell>
        </row>
        <row r="430">
          <cell r="A430">
            <v>66800</v>
          </cell>
          <cell r="B430" t="str">
            <v>FORNECIMENTO E ASSENTAMENTO DE TUBO DE PVC RÍGIDO, COR BRANCA, PARA ESGOTO, JUNTAS SOLDADAS</v>
          </cell>
          <cell r="C430" t="str">
            <v>.</v>
          </cell>
          <cell r="D430" t="str">
            <v>.</v>
          </cell>
        </row>
        <row r="431">
          <cell r="A431">
            <v>66801</v>
          </cell>
          <cell r="B431" t="str">
            <v>FORNECIMENTO E ASSENTAMENTO DE TUBO DE PVC RÍGIDO, COR BRANCA, PARA ESGOTO, PONTA E BOLSA - DIÂMETRO 50MM (2")</v>
          </cell>
          <cell r="C431" t="str">
            <v>M</v>
          </cell>
          <cell r="D431">
            <v>25.52</v>
          </cell>
        </row>
        <row r="432">
          <cell r="A432">
            <v>66802</v>
          </cell>
          <cell r="B432" t="str">
            <v>FORNECIMENTO E ASSENTAMENTO DE TUBO DE PVC RÍGIDO, COR BRANCA, PARA ESGOTO, PONTA E BOLSA - DIÂMETRO 75MM (3")</v>
          </cell>
          <cell r="C432" t="str">
            <v>M</v>
          </cell>
          <cell r="D432">
            <v>36.340000000000003</v>
          </cell>
        </row>
        <row r="433">
          <cell r="A433">
            <v>66803</v>
          </cell>
          <cell r="B433" t="str">
            <v>FORNECIMENTO E ASSENTAMENTO DE TUBO DE PVC RÍGIDO, COR BRANCA, PARA ESGOTO, PONTA E BOLSA - DIÂMETRO 100MM (4")</v>
          </cell>
          <cell r="C433" t="str">
            <v>M</v>
          </cell>
          <cell r="D433">
            <v>40.07</v>
          </cell>
        </row>
        <row r="434">
          <cell r="A434">
            <v>66901</v>
          </cell>
          <cell r="B434" t="str">
            <v>FORNECIMENTO E COLOCAÇÃO DE MANTA GEOTÊXTIL COM  RESISTÊNCIA  À TRAÇÃO LONGITUDINAL  DE 7KN/M E TRAÇÃO TRANSVERSAL DE 6KN/M</v>
          </cell>
          <cell r="C434" t="str">
            <v>M2</v>
          </cell>
          <cell r="D434">
            <v>3.86</v>
          </cell>
        </row>
        <row r="435">
          <cell r="A435">
            <v>66902</v>
          </cell>
          <cell r="B435" t="str">
            <v>FORNECIMENTO E COLOCAÇÃO DE MANTA GEOTÊXTIL COM RESISTÊNCIA À TRAÇÃO LONGITUDINAL DE 8KN/M E TRAÇÃO TRANSVERSAL DE 7KN/M</v>
          </cell>
          <cell r="C435" t="str">
            <v>M2</v>
          </cell>
          <cell r="D435">
            <v>4.26</v>
          </cell>
        </row>
        <row r="436">
          <cell r="A436">
            <v>66903</v>
          </cell>
          <cell r="B436" t="str">
            <v>FORNECIMENTO E COLOCAÇÃO DE MANTA GEOTÊXTIL COM RESISTÊNCIA À TRAÇÃO LONGITUDINAL DE 9KN/M E TRAÇÃO TRANSVERSAL DE 8KN/M</v>
          </cell>
          <cell r="C436" t="str">
            <v>M2</v>
          </cell>
          <cell r="D436">
            <v>4.8499999999999996</v>
          </cell>
        </row>
        <row r="437">
          <cell r="A437">
            <v>66904</v>
          </cell>
          <cell r="B437" t="str">
            <v>FORNECIMENTO E COLOCAÇÃO DE MANTA GEOTÊXTIL COM RESISTÊNCIA À TRAÇÃO LONGITUDINAL DE 10KN/M E TRAÇÃO TRANSVERSAL DE 9KN/M</v>
          </cell>
          <cell r="C437" t="str">
            <v>M2</v>
          </cell>
          <cell r="D437">
            <v>4.8499999999999996</v>
          </cell>
        </row>
        <row r="438">
          <cell r="A438">
            <v>66905</v>
          </cell>
          <cell r="B438" t="str">
            <v>FORNECIMENTO E COLOCAÇÃO DE MANTA GEOTÊXTIL COM RESISTÊNCIA À TRAÇÃO LONGITUDINAL DE 14KN/M E TRAÇÃO TRANSVERSAL DE 12KN/M</v>
          </cell>
          <cell r="C438" t="str">
            <v>M2</v>
          </cell>
          <cell r="D438">
            <v>6.53</v>
          </cell>
        </row>
        <row r="439">
          <cell r="A439">
            <v>66906</v>
          </cell>
          <cell r="B439" t="str">
            <v>FORNECIMENTO E COLOCAÇÃO DE MANTA GEOTÊXTIL COM RESISTÊNCIA À TRAÇÃO LONGITUDINAL DE 16KN/M E TRAÇÃO TRANSVERSAL DE 14KN/M</v>
          </cell>
          <cell r="C439" t="str">
            <v>M2</v>
          </cell>
          <cell r="D439">
            <v>7.38</v>
          </cell>
        </row>
        <row r="440">
          <cell r="A440">
            <v>66907</v>
          </cell>
          <cell r="B440" t="str">
            <v>FORNECIMENTO E COLOCAÇÃO DE MANTA GEOTÊXTIL COM RESISTÊNCIA À TRAÇÃO LONGITUDINAL DE 21KN/M E TRAÇÃO TRANSVERSAL DE 19KN/M</v>
          </cell>
          <cell r="C440" t="str">
            <v>M2</v>
          </cell>
          <cell r="D440">
            <v>9.65</v>
          </cell>
        </row>
        <row r="441">
          <cell r="A441">
            <v>66908</v>
          </cell>
          <cell r="B441" t="str">
            <v>FORNECIMENTO E COLOCAÇÃO DE MANTA GEOTÊXTIL COM RESISTÊNCIA À TRAÇÃO LONGITUDINAL DE 26KN/M E TRAÇÃO TRANSVERSAL DE 23KN/M</v>
          </cell>
          <cell r="C441" t="str">
            <v>M2</v>
          </cell>
          <cell r="D441">
            <v>11.78</v>
          </cell>
        </row>
        <row r="442">
          <cell r="A442">
            <v>66909</v>
          </cell>
          <cell r="B442" t="str">
            <v>FORNECIMENTO E COLOCAÇÃO DE MANTA GEOTÊXTIL COM RESISTÊNCIA À TRAÇÃO LONGITUDINAL DE 31KN/M E TRAÇÃO TRANSVERSAL DE 27KN/M</v>
          </cell>
          <cell r="C442" t="str">
            <v>M2</v>
          </cell>
          <cell r="D442">
            <v>13.88</v>
          </cell>
        </row>
        <row r="443">
          <cell r="A443">
            <v>67001</v>
          </cell>
          <cell r="B443" t="str">
            <v>FORNECIMENTO E APLICAÇÃO DE GEOMEMBRANA DE PEAD - 1MM DE ESPESSURA</v>
          </cell>
          <cell r="C443" t="str">
            <v>M2</v>
          </cell>
          <cell r="D443">
            <v>33.18</v>
          </cell>
        </row>
        <row r="444">
          <cell r="A444">
            <v>67002</v>
          </cell>
          <cell r="B444" t="str">
            <v>FORNECIMENTO E APLICAÇÃO DE MANTA FORMADA PELA ASSOCIAÇÃO DE UM TECIDO TÉCNICO DE POLIESTER COM FILME DE POLIETILENO DE BAIXA DENSIDADE EM ACORDO COM A NBR12824</v>
          </cell>
          <cell r="C444" t="str">
            <v>M2</v>
          </cell>
          <cell r="D444">
            <v>27.96</v>
          </cell>
        </row>
        <row r="445">
          <cell r="A445">
            <v>67003</v>
          </cell>
          <cell r="B445" t="str">
            <v>FORNECIMENTO E APLICAÇÃO DE GEOCOMPOSTO FORMADO POR NÚCLEO TRIDIMENSIONAL, FLEXÍVEL DE FILAMENTO DE POLIPROPILENO, ASSOCIADO ÀS SUAS DUAS SUPERFÍCIES GEOTEXTEIS NÃO TECIDOS</v>
          </cell>
          <cell r="C445" t="str">
            <v>M2</v>
          </cell>
          <cell r="D445">
            <v>37.61</v>
          </cell>
        </row>
        <row r="446">
          <cell r="A446">
            <v>67100</v>
          </cell>
          <cell r="B446" t="str">
            <v>SERVIÇOS DE LIMPEZA MECÂNICA DOS SISTEMAS DE DRENAGEM (GALERIAS, BOCA DE LOBO, PV, ETC), COM UTILIZAÇÃO DE EQUIPAMENTO COMBINADO HIDROJATO/ SUGADOR</v>
          </cell>
          <cell r="C446" t="str">
            <v>H</v>
          </cell>
          <cell r="D446">
            <v>310.5</v>
          </cell>
        </row>
        <row r="447">
          <cell r="A447">
            <v>67200</v>
          </cell>
          <cell r="B447" t="str">
            <v>SERVIÇOS DE LIMPEZA MECÂNICA DOS SISTEMAS DE DRENAGEM (GALERIAS, BOCA DE LOBO, PV, ETC), COM UTILIZAÇÃO DE EQUIPAMENTO COMBINADO HIDROJATO/ SUGADOR/ RECICLADOR</v>
          </cell>
          <cell r="C447" t="str">
            <v>H</v>
          </cell>
          <cell r="D447">
            <v>391.08</v>
          </cell>
        </row>
        <row r="448">
          <cell r="A448">
            <v>70000</v>
          </cell>
          <cell r="B448" t="str">
            <v>GALERIAS MOLDADAS, CÓRREGOS E DRENAGEM</v>
          </cell>
        </row>
        <row r="449">
          <cell r="A449">
            <v>70100</v>
          </cell>
          <cell r="B449" t="str">
            <v>ESCORAMENTO CONTÍNUO DE MADEIRA PARA GALERIAS MOLDADAS, COM REAPROVEITAMENTO</v>
          </cell>
          <cell r="C449" t="str">
            <v>M2</v>
          </cell>
          <cell r="D449">
            <v>111.52</v>
          </cell>
        </row>
        <row r="450">
          <cell r="A450">
            <v>70300</v>
          </cell>
          <cell r="B450" t="str">
            <v>ESCORAMENTO PARA GALERIAS MOLDADAS UTILIZANDO PERFIS METÁLICOS, COM REAPROVEITAMENTO</v>
          </cell>
          <cell r="C450" t="str">
            <v>.</v>
          </cell>
          <cell r="D450" t="str">
            <v>.</v>
          </cell>
        </row>
        <row r="451">
          <cell r="A451">
            <v>70301</v>
          </cell>
          <cell r="B451" t="str">
            <v>ESCORAMENTO PARA GALERIAS MOLDADAS, UTILIZANDO PERFIS METÁLICOS, COM REAPROVEITAMENTO - PROFUNDIDADE &lt; OU = 4M, COM BOCA DE 3 À 5M</v>
          </cell>
          <cell r="C451" t="str">
            <v>M2</v>
          </cell>
          <cell r="D451">
            <v>311.70999999999998</v>
          </cell>
        </row>
        <row r="452">
          <cell r="A452">
            <v>70302</v>
          </cell>
          <cell r="B452" t="str">
            <v>ESCORAMENTO PARA GALERIAS MOLDADAS, UTILIZANDO PERFIS METÁLICOS, COM REAPROVEITAMENTO - PROFUNDIDADE &lt; OU = 4M, COM BOCA DE 5 À 8M</v>
          </cell>
          <cell r="C452" t="str">
            <v>M2</v>
          </cell>
          <cell r="D452">
            <v>341.42</v>
          </cell>
        </row>
        <row r="453">
          <cell r="A453">
            <v>70303</v>
          </cell>
          <cell r="B453" t="str">
            <v>ESCORAMENTO PARA GALERIAS MOLDADAS, UTILIZANDO PERFIS METÁLICOS, COM REAPROVEITAMENTO - PROFUNDIDADE &gt; 4M, &lt; OU = 6M, COM BOCA DE 3 À 5M</v>
          </cell>
          <cell r="C453" t="str">
            <v>M2</v>
          </cell>
          <cell r="D453">
            <v>332.34</v>
          </cell>
        </row>
        <row r="454">
          <cell r="A454">
            <v>70304</v>
          </cell>
          <cell r="B454" t="str">
            <v>ESCORAMENTO PARA GALERIAS MOLDADAS, UTILIZANDO PERFIS METÁLICOS, COM REAPROVEITAMENTO - PROFUNDIDADE &gt; 4M, &lt; OU = 6M, COM BOCA DE 5 À 8M</v>
          </cell>
          <cell r="C454" t="str">
            <v>M2</v>
          </cell>
          <cell r="D454">
            <v>363.38</v>
          </cell>
        </row>
        <row r="455">
          <cell r="A455">
            <v>70305</v>
          </cell>
          <cell r="B455" t="str">
            <v>ESCORAMENTO PARA GALERIAS MOLDADAS, UTILIZANDO PERFIS METÁLICOS, COM REAPROVEITAMENTO - PROFUNDIDADE &gt; 6M, &lt; OU = 8M, COM BOCA DE 3 À 5M</v>
          </cell>
          <cell r="C455" t="str">
            <v>M2</v>
          </cell>
          <cell r="D455">
            <v>478.6</v>
          </cell>
        </row>
        <row r="456">
          <cell r="A456">
            <v>70306</v>
          </cell>
          <cell r="B456" t="str">
            <v>ESCORAMENTO PARA GALERIAS MOLDADAS, UTILIZANDO PERFIS METÁLICOS, COM REAPROVEITAMENTO - PROFUNDIDADE &gt; 6M, &lt; OU = 8M, COM BOCA DE 5 À 8M</v>
          </cell>
          <cell r="C456" t="str">
            <v>M2</v>
          </cell>
          <cell r="D456">
            <v>546.05999999999995</v>
          </cell>
        </row>
        <row r="457">
          <cell r="A457">
            <v>70500</v>
          </cell>
          <cell r="B457" t="str">
            <v>PERFIS METÁLICOS PERDIDOS EM ESCORAMENTOS, NO CASO DE IMPOSSIBILIDADE DO REAPROVEITAMENTO PREVISTO NOS ITENS 7.3.</v>
          </cell>
          <cell r="C457" t="str">
            <v>M2</v>
          </cell>
          <cell r="D457">
            <v>436.09</v>
          </cell>
        </row>
        <row r="458">
          <cell r="A458">
            <v>70600</v>
          </cell>
          <cell r="B458" t="str">
            <v>CIMBRAMENTO EM GALERIA MOLDADA</v>
          </cell>
          <cell r="C458" t="str">
            <v>M3</v>
          </cell>
          <cell r="D458">
            <v>56.31</v>
          </cell>
        </row>
        <row r="459">
          <cell r="A459">
            <v>70700</v>
          </cell>
          <cell r="B459" t="str">
            <v>FORMA PARA GALERIA MOLDADA</v>
          </cell>
          <cell r="C459" t="str">
            <v>M2</v>
          </cell>
          <cell r="D459">
            <v>61.09</v>
          </cell>
        </row>
        <row r="460">
          <cell r="A460">
            <v>70800</v>
          </cell>
          <cell r="B460" t="str">
            <v>FORNECIMENTO E APLICAÇÃO DE AÇO CA-25</v>
          </cell>
          <cell r="C460" t="str">
            <v>KG</v>
          </cell>
          <cell r="D460">
            <v>16.84</v>
          </cell>
        </row>
        <row r="461">
          <cell r="A461">
            <v>70900</v>
          </cell>
          <cell r="B461" t="str">
            <v>FORNECIMENTO E APLICAÇÃO DE AÇO CA-50 - DIÂMETRO &lt;  1/2"</v>
          </cell>
          <cell r="C461" t="str">
            <v>KG</v>
          </cell>
          <cell r="D461">
            <v>13.87</v>
          </cell>
        </row>
        <row r="462">
          <cell r="A462">
            <v>71000</v>
          </cell>
          <cell r="B462" t="str">
            <v>FORNECIMENTO E APLICAÇÃO DE AÇO CA-50 - DIÂMETRO &gt; OU = 1/2"</v>
          </cell>
          <cell r="C462" t="str">
            <v>KG</v>
          </cell>
          <cell r="D462">
            <v>13.8</v>
          </cell>
        </row>
        <row r="463">
          <cell r="A463">
            <v>71100</v>
          </cell>
          <cell r="B463" t="str">
            <v>FORNECIMENTO E APLICAÇÃO DE AÇO CA-60</v>
          </cell>
          <cell r="C463" t="str">
            <v>KG</v>
          </cell>
          <cell r="D463">
            <v>16.27</v>
          </cell>
        </row>
        <row r="464">
          <cell r="A464">
            <v>71200</v>
          </cell>
          <cell r="B464" t="str">
            <v>FORNECIMENTO E APLICAÇÃO DE TELA DE AÇO</v>
          </cell>
          <cell r="C464" t="str">
            <v>KG</v>
          </cell>
          <cell r="D464">
            <v>13.18</v>
          </cell>
        </row>
        <row r="465">
          <cell r="A465">
            <v>71300</v>
          </cell>
          <cell r="B465" t="str">
            <v>FORNECIMENTO E APLICAÇÃO DE CONCRETO USINADO FCK=10MPA</v>
          </cell>
          <cell r="C465" t="str">
            <v>M3</v>
          </cell>
          <cell r="D465">
            <v>385.61</v>
          </cell>
        </row>
        <row r="466">
          <cell r="A466">
            <v>71400</v>
          </cell>
          <cell r="B466" t="str">
            <v>FORNECIMENTO E APLICAÇÃO DE CONCRETO USINADO FCK=15,0MPA</v>
          </cell>
          <cell r="C466" t="str">
            <v>M3</v>
          </cell>
          <cell r="D466">
            <v>398.36</v>
          </cell>
        </row>
        <row r="467">
          <cell r="A467">
            <v>71500</v>
          </cell>
          <cell r="B467" t="str">
            <v>FORNECIMENTO E APLICAÇÃO DE CONCRETO USINADO FCK=20,0MPA</v>
          </cell>
          <cell r="C467" t="str">
            <v>M3</v>
          </cell>
          <cell r="D467">
            <v>411.62</v>
          </cell>
        </row>
        <row r="468">
          <cell r="A468">
            <v>71600</v>
          </cell>
          <cell r="B468" t="str">
            <v>FORNECIMENTO E APLICAÇÃO DE CONCRETO USINADO FCK=25MPA</v>
          </cell>
          <cell r="C468" t="str">
            <v>M3</v>
          </cell>
          <cell r="D468">
            <v>425.4</v>
          </cell>
        </row>
        <row r="469">
          <cell r="A469">
            <v>71700</v>
          </cell>
          <cell r="B469" t="str">
            <v>FORNECIMENTO E APLICAÇÃO DE CONCRETO USINADO FCK=30,0MPA</v>
          </cell>
          <cell r="C469" t="str">
            <v>M3</v>
          </cell>
          <cell r="D469">
            <v>439.72</v>
          </cell>
        </row>
        <row r="470">
          <cell r="A470">
            <v>71800</v>
          </cell>
          <cell r="B470" t="str">
            <v>ENROCAMENTO DE PEDRA EM TALUDES</v>
          </cell>
          <cell r="C470" t="str">
            <v>M3</v>
          </cell>
          <cell r="D470">
            <v>327.99</v>
          </cell>
        </row>
        <row r="471">
          <cell r="A471">
            <v>71900</v>
          </cell>
          <cell r="B471" t="str">
            <v>BARBACANS DE TUBOS DE PVC - DIÂMETRO 4"</v>
          </cell>
          <cell r="C471" t="str">
            <v>UN</v>
          </cell>
          <cell r="D471">
            <v>47.56</v>
          </cell>
        </row>
        <row r="472">
          <cell r="A472">
            <v>72000</v>
          </cell>
          <cell r="B472" t="str">
            <v>MURO DE ARRIMO DE RACHÃO COM ARGAMASSA DE CIMENTO E AREIA 1:3</v>
          </cell>
          <cell r="C472" t="str">
            <v>M3</v>
          </cell>
          <cell r="D472">
            <v>657.13</v>
          </cell>
        </row>
        <row r="473">
          <cell r="A473">
            <v>72200</v>
          </cell>
          <cell r="B473" t="str">
            <v>DESASSOREAMENTO, LIMPEZA E REMOÇÃO DE MATERIAL DE GALERIA MOLDADA</v>
          </cell>
          <cell r="C473" t="str">
            <v>M3</v>
          </cell>
          <cell r="D473">
            <v>186.43</v>
          </cell>
        </row>
        <row r="474">
          <cell r="A474">
            <v>72300</v>
          </cell>
          <cell r="B474" t="str">
            <v>FORNECIMENTO E COLOCAÇÃO DE GABIÃO TIPO CAIXA, H = 0,50 M, DE MALHA 8 X 10CM, GALVANIZADO, DE FIO Ø = 2,7MM</v>
          </cell>
          <cell r="C474" t="str">
            <v>M3</v>
          </cell>
          <cell r="D474">
            <v>979.42</v>
          </cell>
        </row>
        <row r="475">
          <cell r="A475">
            <v>72400</v>
          </cell>
          <cell r="B475" t="str">
            <v>FORNECIMENTO E COLOCAÇÃO DE GABIÃO TIPO CAIXA, H = 1,00M, DE MALHA 8 X 10CM, GALVANIZADO, DE FIO Ø = 2,7MM</v>
          </cell>
          <cell r="C475" t="str">
            <v>M3</v>
          </cell>
          <cell r="D475">
            <v>755.99</v>
          </cell>
        </row>
        <row r="476">
          <cell r="A476">
            <v>72500</v>
          </cell>
          <cell r="B476" t="str">
            <v>FORNECIMENTO E COLOCAÇÃO DE GABIÃO TIPO CAIXA, H = 0,50M, DE MALHA 8 X 10CM, GALVANIZADO E REVESTIDO EM PVC, DE FIO Ø = 2,4MM</v>
          </cell>
          <cell r="C476" t="str">
            <v>M3</v>
          </cell>
          <cell r="D476">
            <v>926.53</v>
          </cell>
        </row>
        <row r="477">
          <cell r="A477">
            <v>72600</v>
          </cell>
          <cell r="B477" t="str">
            <v>FORNECIMENTO E COLOCAÇÃO DE GABIÃO TIPO CAIXA, H = 1,00M, DE MALHA 8 X 10CM, GALVANIZADO E REVESTIDO EM PVC, DE FIO Ø = 2,4MM</v>
          </cell>
          <cell r="C477" t="str">
            <v>M3</v>
          </cell>
          <cell r="D477">
            <v>790.66</v>
          </cell>
        </row>
        <row r="478">
          <cell r="A478">
            <v>73000</v>
          </cell>
          <cell r="B478" t="str">
            <v>FORNECIMENTO  E COLOCAÇÃO DE GABIÃO TIPO COLCHÃO RENO, H = 0,17M, DE MALHA 6 X 8CM, GALVANIZADO, REVESTIDO EM PVC, DE FIO Ø = 2,0MM</v>
          </cell>
          <cell r="C478" t="str">
            <v>M2</v>
          </cell>
          <cell r="D478">
            <v>262.05</v>
          </cell>
        </row>
        <row r="479">
          <cell r="A479">
            <v>73100</v>
          </cell>
          <cell r="B479" t="str">
            <v>FORNECIMENTO  E COLOCAÇÃO DE GABIÃO TIPO COLCHÃO RENO, H = 0,23M, DE MALHA 6 X 8CM, GALVANIZADO, REVESTIDO EM PVC, DE FIO Ø = 2,0MM</v>
          </cell>
          <cell r="C479" t="str">
            <v>M2</v>
          </cell>
          <cell r="D479">
            <v>297.38</v>
          </cell>
        </row>
        <row r="480">
          <cell r="A480">
            <v>73200</v>
          </cell>
          <cell r="B480" t="str">
            <v>FORNECIMENTO  E COLOCAÇÃO DE GABIÃO TIPO COLCHÃO RENO, H = 0,30M, DE MALHA 6 X 8CM, GALVANIZADO, REVESTIDO EM PVC, DE FIO Ø = 2,0MM</v>
          </cell>
          <cell r="C480" t="str">
            <v>M2</v>
          </cell>
          <cell r="D480">
            <v>314.55</v>
          </cell>
        </row>
        <row r="481">
          <cell r="A481">
            <v>73400</v>
          </cell>
          <cell r="B481" t="str">
            <v>FORNECIMENTO E COLOCAÇÃO DE GABIÃO TIPO SACO, D = 0,65M, DE MALHA 8 X 10CM, GALVANIZADO, REVESTIDO EM PVC, DE FIO Ø = 2,4MM</v>
          </cell>
          <cell r="C481" t="str">
            <v>M3</v>
          </cell>
          <cell r="D481">
            <v>749.83</v>
          </cell>
        </row>
        <row r="482">
          <cell r="A482">
            <v>73500</v>
          </cell>
          <cell r="B482" t="str">
            <v>ESGOTAMENTO D'ÁGUA COM BOMBA SUBMERSA - POTÊNCIA ATÉ 5HP</v>
          </cell>
          <cell r="C482" t="str">
            <v>HPXH</v>
          </cell>
          <cell r="D482">
            <v>2.2000000000000002</v>
          </cell>
        </row>
        <row r="483">
          <cell r="A483">
            <v>73600</v>
          </cell>
          <cell r="B483" t="str">
            <v>MURO DE ARRIMO EM PEÇAS PRÉ-FABRICADAS DE CONCFRETO COM SISTEMA DE ENCAIXE TIPO "S" 20CM</v>
          </cell>
          <cell r="C483" t="str">
            <v>PEÇA</v>
          </cell>
          <cell r="D483">
            <v>7.05</v>
          </cell>
        </row>
        <row r="484">
          <cell r="A484">
            <v>73700</v>
          </cell>
          <cell r="B484" t="str">
            <v>MURO DE ARRIMO EM PEÇAS PRÉ-FABRICADAS DE CONCRETO COM SISTEMA DE ENCAIXE TIPO "S" 10CM</v>
          </cell>
          <cell r="C484" t="str">
            <v>PEÇA</v>
          </cell>
          <cell r="D484">
            <v>4.28</v>
          </cell>
        </row>
        <row r="485">
          <cell r="A485">
            <v>74001</v>
          </cell>
          <cell r="B485" t="str">
            <v>FORNECIMENTO E COLOCAÇÃO DE MANTA GEOTÊXTIL COM RESISTÊNCIA À TRAÇÃO LONGITUDINAL DE 7KN/M E TRAÇÃO TRANSVERSAL DE 6KN/M EM JUNTA DE DILATAÇÃO</v>
          </cell>
          <cell r="C485" t="str">
            <v>M2</v>
          </cell>
          <cell r="D485">
            <v>11.62</v>
          </cell>
        </row>
        <row r="486">
          <cell r="A486">
            <v>74002</v>
          </cell>
          <cell r="B486" t="str">
            <v>FORNECIMENTO E COLOCAÇÃO DE MANTA GEOTÊXTIL COM RESISTÊNCIA À TRAÇÃO LONGITUDINAL DE 8KN/M E TRAÇÃO TRANSVERSAL DE 7KN/M EM JUNTA DE DILATAÇÃO</v>
          </cell>
          <cell r="C486" t="str">
            <v>M2</v>
          </cell>
          <cell r="D486">
            <v>12.03</v>
          </cell>
        </row>
        <row r="487">
          <cell r="A487">
            <v>74003</v>
          </cell>
          <cell r="B487" t="str">
            <v>FORNECIMENTO E COLOCAÇÃO DE MANTA GEOTÊXTIL COM RESISTÊNCIA À TRAÇÃO LONGITUDINAL DE 9KN/M E TRAÇÃO TRANSVERSAL DE 8KN/M EM JUNTA DE DILATAÇÃO</v>
          </cell>
          <cell r="C487" t="str">
            <v>M2</v>
          </cell>
          <cell r="D487">
            <v>12.62</v>
          </cell>
        </row>
        <row r="488">
          <cell r="A488">
            <v>74004</v>
          </cell>
          <cell r="B488" t="str">
            <v>FORNECIMENTO E COLOCAÇÃO DE MANTA GEOTÊXTIL COM RESISTÊNCIA À TRAÇÃO LONGITUDINAL DE 10KN/M E TRAÇÃO TRANSVERSAL DE 9KN/M EM JUNTA DE DILATAÇÃO</v>
          </cell>
          <cell r="C488" t="str">
            <v>M2</v>
          </cell>
          <cell r="D488">
            <v>12.62</v>
          </cell>
        </row>
        <row r="489">
          <cell r="A489">
            <v>74005</v>
          </cell>
          <cell r="B489" t="str">
            <v>FORNECIMENTO E COLOCAÇÃO DE MANTA GEOTÊXTIL COM RESISTÊNCIA À TRAÇÃO LONGITUDINAL DE 14KN/M E TRAÇÃO TRANSVERSAL DE 12KN/M EM JUNTA DE DILATAÇÃO</v>
          </cell>
          <cell r="C489" t="str">
            <v>M2</v>
          </cell>
          <cell r="D489">
            <v>14.34</v>
          </cell>
        </row>
        <row r="490">
          <cell r="A490">
            <v>74006</v>
          </cell>
          <cell r="B490" t="str">
            <v>FORNECIMENTO E COLOCAÇÃO DE MANTA GEOTÊXTIL COM RESISTÊNCIA À TRAÇÃO LONGITUDINAL DE 16KN/M E TRAÇÃO TRANSVERSAL DE 14KN/M EM JUNTA DE DILATAÇÃO</v>
          </cell>
          <cell r="C490" t="str">
            <v>M2</v>
          </cell>
          <cell r="D490">
            <v>15.21</v>
          </cell>
        </row>
        <row r="491">
          <cell r="A491">
            <v>74007</v>
          </cell>
          <cell r="B491" t="str">
            <v>FORNECIMENTO E COLOCAÇÃO DE MANTA GEOTÊXTIL COM RESISTÊNCIA À TRAÇÃO LONGITUDINAL DE 21KN/M E TRAÇÃO TRANSVERSAL DE 19KN/M EM JUNTA DE DILATAÇÃO</v>
          </cell>
          <cell r="C491" t="str">
            <v>M2</v>
          </cell>
          <cell r="D491">
            <v>17.52</v>
          </cell>
        </row>
        <row r="492">
          <cell r="A492">
            <v>74008</v>
          </cell>
          <cell r="B492" t="str">
            <v>FORNECIMENTO E COLOCAÇÃO DE MANTA GEOTÊXTIL COM RESISTÊNCIA À TRAÇÃO LONGITUDINAL DE 26KN/M E TRAÇÃO TRANSVERSAL DE 23KN/M EM JUNTA DE DILATAÇÃO</v>
          </cell>
          <cell r="C492" t="str">
            <v>M2</v>
          </cell>
          <cell r="D492">
            <v>19.690000000000001</v>
          </cell>
        </row>
        <row r="493">
          <cell r="A493">
            <v>74009</v>
          </cell>
          <cell r="B493" t="str">
            <v>FORNECIMENTO E COLOCAÇÃO DE MANTA GEOTÊXTIL COM RESISTÊNCIA À TRAÇÃO LONGITUDINAL DE 31KN/M E TRAÇÃO TRANSVERSAL DE 27KN/M EM JUNTA DE DILATAÇÃO</v>
          </cell>
          <cell r="C493" t="str">
            <v>M2</v>
          </cell>
          <cell r="D493">
            <v>21.83</v>
          </cell>
        </row>
        <row r="494">
          <cell r="A494">
            <v>80000</v>
          </cell>
          <cell r="B494" t="str">
            <v>PONTES E VIADUTOS</v>
          </cell>
        </row>
        <row r="495">
          <cell r="A495">
            <v>80100</v>
          </cell>
          <cell r="B495" t="str">
            <v>FORNECIMENTO E CRAVAÇÃO DE ESTACAS DE EUCALIPTO - DIÂMETRO 20 À 30CM</v>
          </cell>
          <cell r="C495" t="str">
            <v>M</v>
          </cell>
          <cell r="D495">
            <v>111.82</v>
          </cell>
        </row>
        <row r="496">
          <cell r="A496">
            <v>80200</v>
          </cell>
          <cell r="B496" t="str">
            <v>FORNECIMENTO E CRAVAÇÃO DE ESTACAS DE CONCRETO PARA 20T</v>
          </cell>
          <cell r="C496" t="str">
            <v>M</v>
          </cell>
          <cell r="D496">
            <v>83.65</v>
          </cell>
        </row>
        <row r="497">
          <cell r="A497">
            <v>80300</v>
          </cell>
          <cell r="B497" t="str">
            <v>FORNECIMENTO E CRAVAÇÃO DE ESTACA DE CONCRETO PARA 30T</v>
          </cell>
          <cell r="C497" t="str">
            <v>M</v>
          </cell>
          <cell r="D497">
            <v>87.28</v>
          </cell>
        </row>
        <row r="498">
          <cell r="A498">
            <v>80400</v>
          </cell>
          <cell r="B498" t="str">
            <v>FORNECIMENTO E CRAVAÇÃO DE ESTACAS DE CONCRETO PARA 40T</v>
          </cell>
          <cell r="C498" t="str">
            <v>M</v>
          </cell>
          <cell r="D498">
            <v>115.26</v>
          </cell>
        </row>
        <row r="499">
          <cell r="A499">
            <v>80500</v>
          </cell>
          <cell r="B499" t="str">
            <v>FORNECIMENTO E CRAVAÇÃO DE ESTACA DE CONCRETO PARA 50T</v>
          </cell>
          <cell r="C499" t="str">
            <v>M</v>
          </cell>
          <cell r="D499">
            <v>149.41</v>
          </cell>
        </row>
        <row r="500">
          <cell r="A500">
            <v>80600</v>
          </cell>
          <cell r="B500" t="str">
            <v>FORNECIMENTO E CRAVAÇÃO DE ESTACA METÁLICA - PERFIL DE AÇO LAMINADO W 250X32,7</v>
          </cell>
          <cell r="C500" t="str">
            <v>M</v>
          </cell>
          <cell r="D500">
            <v>416.72</v>
          </cell>
        </row>
        <row r="501">
          <cell r="A501">
            <v>80700</v>
          </cell>
          <cell r="B501" t="str">
            <v>FORNECIMENTO E CRAVAÇÃO DE ESTACA METÁLICA - PERFIL DE AÇO LAMINADO W 310X52</v>
          </cell>
          <cell r="C501" t="str">
            <v>M</v>
          </cell>
          <cell r="D501">
            <v>612.74</v>
          </cell>
        </row>
        <row r="502">
          <cell r="A502">
            <v>81300</v>
          </cell>
          <cell r="B502" t="str">
            <v>FORMA PARA SAPATAS E BALDRAMES</v>
          </cell>
          <cell r="C502" t="str">
            <v>M2</v>
          </cell>
          <cell r="D502">
            <v>64.41</v>
          </cell>
        </row>
        <row r="503">
          <cell r="A503">
            <v>81400</v>
          </cell>
          <cell r="B503" t="str">
            <v>FORMA COMUM</v>
          </cell>
          <cell r="C503" t="str">
            <v>.</v>
          </cell>
          <cell r="D503" t="str">
            <v>.</v>
          </cell>
        </row>
        <row r="504">
          <cell r="A504">
            <v>81401</v>
          </cell>
          <cell r="B504" t="str">
            <v>FORMA COMUM, INCLUSIVE CIMBRAMENTO</v>
          </cell>
          <cell r="C504" t="str">
            <v>M2</v>
          </cell>
          <cell r="D504">
            <v>85.1</v>
          </cell>
        </row>
        <row r="505">
          <cell r="A505">
            <v>81402</v>
          </cell>
          <cell r="B505" t="str">
            <v>FORMA COMUM, EXCLUSIVE  CIMBRAMENTO</v>
          </cell>
          <cell r="C505" t="str">
            <v>M2</v>
          </cell>
          <cell r="D505">
            <v>65.56</v>
          </cell>
        </row>
        <row r="506">
          <cell r="A506">
            <v>81500</v>
          </cell>
          <cell r="B506" t="str">
            <v>FORMA PARA CONCRETO APARENTE</v>
          </cell>
          <cell r="C506" t="str">
            <v>.</v>
          </cell>
          <cell r="D506" t="str">
            <v>.</v>
          </cell>
        </row>
        <row r="507">
          <cell r="A507">
            <v>81501</v>
          </cell>
          <cell r="B507" t="str">
            <v>FORMA PARA CONCRETO APARENTE, INCLUSIVE CIMBRAMENTO DE ALTURA ATÉ 3M</v>
          </cell>
          <cell r="C507" t="str">
            <v>M2</v>
          </cell>
          <cell r="D507">
            <v>93.94</v>
          </cell>
        </row>
        <row r="508">
          <cell r="A508">
            <v>81502</v>
          </cell>
          <cell r="B508" t="str">
            <v>FORMA PARA CONCRETO APARENTE, EXCLUSIVE CIMBRAMENTO</v>
          </cell>
          <cell r="C508" t="str">
            <v>M2</v>
          </cell>
          <cell r="D508">
            <v>74.400000000000006</v>
          </cell>
        </row>
        <row r="509">
          <cell r="A509">
            <v>81600</v>
          </cell>
          <cell r="B509" t="str">
            <v>FORMA INTERNA NÃO RECUPERÁVEL, INCLUSIVE CIMBRAMENTO ATÉ 3,00M</v>
          </cell>
          <cell r="C509" t="str">
            <v>M2</v>
          </cell>
          <cell r="D509">
            <v>111.81</v>
          </cell>
        </row>
        <row r="510">
          <cell r="A510">
            <v>81801</v>
          </cell>
          <cell r="B510" t="str">
            <v>CIMBRAMENTO METÁLICO DE ALTURA MAIOR QUE 3,00M - FORNECIMENTO DOS MATERIAIS</v>
          </cell>
          <cell r="C510" t="str">
            <v>M3XMÊS</v>
          </cell>
          <cell r="D510">
            <v>5.19</v>
          </cell>
        </row>
        <row r="511">
          <cell r="A511">
            <v>81802</v>
          </cell>
          <cell r="B511" t="str">
            <v>CIMBRAMENTO METÁLICO DE ALTURA MAIOR QUE 3,00M, MONTAGEM E POSTERIOR DESMONTAGEM, INCLUSIVE O TRANSPORTE DOS MATERIAIS</v>
          </cell>
          <cell r="C511" t="str">
            <v>M3</v>
          </cell>
          <cell r="D511">
            <v>25.05</v>
          </cell>
        </row>
        <row r="512">
          <cell r="A512">
            <v>81900</v>
          </cell>
          <cell r="B512" t="str">
            <v>FORNECIMENTO E APLICAÇÃO DE AÇO CA-25</v>
          </cell>
          <cell r="C512" t="str">
            <v>KG</v>
          </cell>
          <cell r="D512">
            <v>16.84</v>
          </cell>
        </row>
        <row r="513">
          <cell r="A513">
            <v>82000</v>
          </cell>
          <cell r="B513" t="str">
            <v>FORNECIMENTO E APLICAÇÃO DE AÇO CA-50 - DIÂMETRO MENOR QUE 1/2"</v>
          </cell>
          <cell r="C513" t="str">
            <v>KG</v>
          </cell>
          <cell r="D513">
            <v>13.87</v>
          </cell>
        </row>
        <row r="514">
          <cell r="A514">
            <v>82100</v>
          </cell>
          <cell r="B514" t="str">
            <v>FORNECIMENTO E APLICAÇÃO DE AÇO CA-50 - DIÂMETRO MAIOR OU IGUAL À 1/2"</v>
          </cell>
          <cell r="C514" t="str">
            <v>KG</v>
          </cell>
          <cell r="D514">
            <v>13.8</v>
          </cell>
        </row>
        <row r="515">
          <cell r="A515">
            <v>82200</v>
          </cell>
          <cell r="B515" t="str">
            <v>FORNECIMENTO E APLICAÇÃO DE AÇO CA-60</v>
          </cell>
          <cell r="C515" t="str">
            <v>KG</v>
          </cell>
          <cell r="D515">
            <v>16.27</v>
          </cell>
        </row>
        <row r="516">
          <cell r="A516">
            <v>82300</v>
          </cell>
          <cell r="B516" t="str">
            <v>FORNECIMENTO E APLICAÇÃO DE TELA DE AÇO</v>
          </cell>
          <cell r="C516" t="str">
            <v>KG</v>
          </cell>
          <cell r="D516">
            <v>13.18</v>
          </cell>
        </row>
        <row r="517">
          <cell r="A517">
            <v>82400</v>
          </cell>
          <cell r="B517" t="str">
            <v>FORNECIMENTO E APLICAÇÃO DE CONCRETO USINADO FCK=10MPA - BOMBEADO</v>
          </cell>
          <cell r="C517" t="str">
            <v>M3</v>
          </cell>
          <cell r="D517">
            <v>408.59</v>
          </cell>
        </row>
        <row r="518">
          <cell r="A518">
            <v>82500</v>
          </cell>
          <cell r="B518" t="str">
            <v>FORNECIMENTO  E APLICAÇÃO DE CONCRETO USINADO FCK=15,0MPA - BOMBEADO</v>
          </cell>
          <cell r="C518" t="str">
            <v>M3</v>
          </cell>
          <cell r="D518">
            <v>421.67</v>
          </cell>
        </row>
        <row r="519">
          <cell r="A519">
            <v>82600</v>
          </cell>
          <cell r="B519" t="str">
            <v>FORNECIMENTO  E APLICAÇÃO DE CONCRETO USINADO FCK=20,0MPA - BOMBEADO</v>
          </cell>
          <cell r="C519" t="str">
            <v>M3</v>
          </cell>
          <cell r="D519">
            <v>436.9</v>
          </cell>
        </row>
        <row r="520">
          <cell r="A520">
            <v>82700</v>
          </cell>
          <cell r="B520" t="str">
            <v>FORNECIMENTO  E APLICAÇÃO DE CONCRETO USINADO FCK=25MPA  -BOMBEADO</v>
          </cell>
          <cell r="C520" t="str">
            <v>M3</v>
          </cell>
          <cell r="D520">
            <v>449.41</v>
          </cell>
        </row>
        <row r="521">
          <cell r="A521">
            <v>82800</v>
          </cell>
          <cell r="B521" t="str">
            <v>FORNECIMENTO  E APLICAÇÃO DE CONCRETO USINADO FCK=30,0MPA - BOMBEADO</v>
          </cell>
          <cell r="C521" t="str">
            <v>M3</v>
          </cell>
          <cell r="D521">
            <v>464.11</v>
          </cell>
        </row>
        <row r="522">
          <cell r="A522">
            <v>82900</v>
          </cell>
          <cell r="B522" t="str">
            <v>FORNECIMENTO E APLICAÇÃO DE CONCRETO CICLÓPICO, CONTENDO 70% DE CONCRETO FCK=15,0MPA E 30% DE PEDRA AMARROADA</v>
          </cell>
          <cell r="C522" t="str">
            <v>M3</v>
          </cell>
          <cell r="D522">
            <v>585.82000000000005</v>
          </cell>
        </row>
        <row r="523">
          <cell r="A523">
            <v>83000</v>
          </cell>
          <cell r="B523" t="str">
            <v>ALVENARIA DE TIJOLO COMUM PARA FUNDAÇÃO</v>
          </cell>
          <cell r="C523" t="str">
            <v>M3</v>
          </cell>
          <cell r="D523">
            <v>818.02</v>
          </cell>
        </row>
        <row r="524">
          <cell r="A524">
            <v>83100</v>
          </cell>
          <cell r="B524" t="str">
            <v>ALVENARIA DE UM TIJOLO COMUM</v>
          </cell>
          <cell r="C524" t="str">
            <v>M2</v>
          </cell>
          <cell r="D524">
            <v>202.65</v>
          </cell>
        </row>
        <row r="525">
          <cell r="A525">
            <v>83200</v>
          </cell>
          <cell r="B525" t="str">
            <v>ALVENARIA DE MEIO TIJOLO COMUM</v>
          </cell>
          <cell r="C525" t="str">
            <v>M2</v>
          </cell>
          <cell r="D525">
            <v>117.6</v>
          </cell>
        </row>
        <row r="526">
          <cell r="A526">
            <v>83300</v>
          </cell>
          <cell r="B526" t="str">
            <v>ALVENARIA EM BLOCOS DE CONCRETO 09 X 19 X 39CM</v>
          </cell>
          <cell r="C526" t="str">
            <v>M2</v>
          </cell>
          <cell r="D526">
            <v>58.35</v>
          </cell>
        </row>
        <row r="527">
          <cell r="A527">
            <v>83400</v>
          </cell>
          <cell r="B527" t="str">
            <v>ALVENARIA EM BLOCOS DE CONCRETO 19 X 19 X 39CM</v>
          </cell>
          <cell r="C527" t="str">
            <v>M2</v>
          </cell>
          <cell r="D527">
            <v>79.930000000000007</v>
          </cell>
        </row>
        <row r="528">
          <cell r="A528">
            <v>83500</v>
          </cell>
          <cell r="B528" t="str">
            <v>ALVENARIA DE PEDRA SECA</v>
          </cell>
          <cell r="C528" t="str">
            <v>M3</v>
          </cell>
          <cell r="D528">
            <v>347.74</v>
          </cell>
        </row>
        <row r="529">
          <cell r="A529">
            <v>83600</v>
          </cell>
          <cell r="B529" t="str">
            <v>ALVENARIA DE PEDRA ARGAMASSADA</v>
          </cell>
          <cell r="C529" t="str">
            <v>M3</v>
          </cell>
          <cell r="D529">
            <v>575.71</v>
          </cell>
        </row>
        <row r="530">
          <cell r="A530">
            <v>83700</v>
          </cell>
          <cell r="B530" t="str">
            <v>CHAPISCO COM ARGAMASSA DE CIMENTO E AREIA 1:6</v>
          </cell>
          <cell r="C530" t="str">
            <v>M2</v>
          </cell>
          <cell r="D530">
            <v>9.56</v>
          </cell>
        </row>
        <row r="531">
          <cell r="A531">
            <v>83800</v>
          </cell>
          <cell r="B531" t="str">
            <v>REVESTIMENTO COM 2CM DE ARGAMASSA, CIMENTO E AREIA 1:3</v>
          </cell>
          <cell r="C531" t="str">
            <v>M2</v>
          </cell>
          <cell r="D531">
            <v>48.69</v>
          </cell>
        </row>
        <row r="532">
          <cell r="A532">
            <v>83900</v>
          </cell>
          <cell r="B532" t="str">
            <v>EMBOÇO COM ARGAMASSA DE CIMENTO, CAL E AREIA NO TRAÇO 1:2:8</v>
          </cell>
          <cell r="C532" t="str">
            <v>M2</v>
          </cell>
          <cell r="D532">
            <v>27.14</v>
          </cell>
        </row>
        <row r="533">
          <cell r="A533">
            <v>84000</v>
          </cell>
          <cell r="B533" t="str">
            <v>REBOCO</v>
          </cell>
          <cell r="C533" t="str">
            <v>M2</v>
          </cell>
          <cell r="D533">
            <v>17.22</v>
          </cell>
        </row>
        <row r="534">
          <cell r="A534">
            <v>84100</v>
          </cell>
          <cell r="B534" t="str">
            <v>IMPERMEABILIZAÇÃO DE CONCRETO EM CONTATO COM A TERRA</v>
          </cell>
          <cell r="C534" t="str">
            <v>M2</v>
          </cell>
          <cell r="D534">
            <v>65.06</v>
          </cell>
        </row>
        <row r="535">
          <cell r="A535">
            <v>84200</v>
          </cell>
          <cell r="B535" t="str">
            <v>IMPERMEABILIZAÇÃO DE TABULEIROS</v>
          </cell>
          <cell r="C535" t="str">
            <v>M2</v>
          </cell>
          <cell r="D535">
            <v>175.37</v>
          </cell>
        </row>
        <row r="536">
          <cell r="A536">
            <v>84300</v>
          </cell>
          <cell r="B536" t="str">
            <v>JUNTA TIPO FUNGENBAND O-12 OU SIMILAR</v>
          </cell>
          <cell r="C536" t="str">
            <v>M</v>
          </cell>
          <cell r="D536">
            <v>48.1</v>
          </cell>
        </row>
        <row r="537">
          <cell r="A537">
            <v>84400</v>
          </cell>
          <cell r="B537" t="str">
            <v>JUNTA TIPO FUNGENBAND O-22 OU SIMILAR</v>
          </cell>
          <cell r="C537" t="str">
            <v>M</v>
          </cell>
          <cell r="D537">
            <v>96.03</v>
          </cell>
        </row>
        <row r="538">
          <cell r="A538">
            <v>84500</v>
          </cell>
          <cell r="B538" t="str">
            <v>APOIO DE NEOPRENE SIMPLES</v>
          </cell>
          <cell r="C538" t="str">
            <v>DM3</v>
          </cell>
          <cell r="D538">
            <v>133.11000000000001</v>
          </cell>
        </row>
        <row r="539">
          <cell r="A539">
            <v>84600</v>
          </cell>
          <cell r="B539" t="str">
            <v>APOIO DE NEOPRENE FRETADO</v>
          </cell>
          <cell r="C539" t="str">
            <v>DM3</v>
          </cell>
          <cell r="D539">
            <v>144.52000000000001</v>
          </cell>
        </row>
        <row r="540">
          <cell r="A540">
            <v>84800</v>
          </cell>
          <cell r="B540" t="str">
            <v>GRADIL DE FERRO MODELO PMSP</v>
          </cell>
          <cell r="C540" t="str">
            <v>.</v>
          </cell>
          <cell r="D540" t="str">
            <v>.</v>
          </cell>
        </row>
        <row r="541">
          <cell r="A541">
            <v>84801</v>
          </cell>
          <cell r="B541" t="str">
            <v>GRADIL DE FERRO MODELO PMSP, INCLUI PINTURA</v>
          </cell>
          <cell r="C541" t="str">
            <v>M</v>
          </cell>
          <cell r="D541">
            <v>1197.51</v>
          </cell>
        </row>
        <row r="542">
          <cell r="A542">
            <v>84802</v>
          </cell>
          <cell r="B542" t="str">
            <v>PINTURA DE GRADIL DE FERRO, MODELO PMSP</v>
          </cell>
          <cell r="C542" t="str">
            <v>M2</v>
          </cell>
          <cell r="D542">
            <v>62.64</v>
          </cell>
        </row>
        <row r="543">
          <cell r="A543">
            <v>84900</v>
          </cell>
          <cell r="B543" t="str">
            <v>DEMOLIÇÃO DE CONCRETO SIMPLES</v>
          </cell>
          <cell r="C543" t="str">
            <v>M3</v>
          </cell>
          <cell r="D543">
            <v>153.41</v>
          </cell>
        </row>
        <row r="544">
          <cell r="A544">
            <v>85000</v>
          </cell>
          <cell r="B544" t="str">
            <v>DEMOLIÇÃO DE ALVENARIA</v>
          </cell>
          <cell r="C544" t="str">
            <v>M3</v>
          </cell>
          <cell r="D544">
            <v>66.11</v>
          </cell>
        </row>
        <row r="545">
          <cell r="A545">
            <v>85100</v>
          </cell>
          <cell r="B545" t="str">
            <v>DEMOLIÇÃO DE CONCRETO ARMADO</v>
          </cell>
          <cell r="C545" t="str">
            <v>M3</v>
          </cell>
          <cell r="D545">
            <v>306.83</v>
          </cell>
        </row>
        <row r="546">
          <cell r="A546">
            <v>85300</v>
          </cell>
          <cell r="B546" t="str">
            <v>CORTE DE PERFIL DE AÇO 10"</v>
          </cell>
          <cell r="C546" t="str">
            <v>UN</v>
          </cell>
          <cell r="D546">
            <v>113.13</v>
          </cell>
        </row>
        <row r="547">
          <cell r="A547">
            <v>85400</v>
          </cell>
          <cell r="B547" t="str">
            <v>CORTE DE PERFIL DE AÇO 12"</v>
          </cell>
          <cell r="C547" t="str">
            <v>UN</v>
          </cell>
          <cell r="D547">
            <v>133.44</v>
          </cell>
        </row>
        <row r="548">
          <cell r="A548">
            <v>85500</v>
          </cell>
          <cell r="B548" t="str">
            <v>EMENDA DE TOPO DE PERFIL DE AÇO 10"</v>
          </cell>
          <cell r="C548" t="str">
            <v>UN</v>
          </cell>
          <cell r="D548">
            <v>449.29</v>
          </cell>
        </row>
        <row r="549">
          <cell r="A549">
            <v>85600</v>
          </cell>
          <cell r="B549" t="str">
            <v>EMENDA DE TOPO DE PERFIL DE AÇO 12"</v>
          </cell>
          <cell r="C549" t="str">
            <v>UN</v>
          </cell>
          <cell r="D549">
            <v>439.95</v>
          </cell>
        </row>
        <row r="550">
          <cell r="A550">
            <v>85700</v>
          </cell>
          <cell r="B550" t="str">
            <v>FORNECIMENTO E COLOCAÇÃO DE JUNTA DE DILATAÇÃO DE ELASTÔMERO DE NEOPRENE, TIPO JEENE JJ 2540 VV OU SIMILAR</v>
          </cell>
          <cell r="C550" t="str">
            <v>M</v>
          </cell>
          <cell r="D550">
            <v>538.94000000000005</v>
          </cell>
        </row>
        <row r="551">
          <cell r="A551">
            <v>85800</v>
          </cell>
          <cell r="B551" t="str">
            <v>FORNECIMENTO E COLOCAÇÃO DE JUNTA DE DILATAÇÃO DE ELASTÔMERO DE NEOPRENE, TIPO JEENE JJ 3550 VV OU SIMILAR</v>
          </cell>
          <cell r="C551" t="str">
            <v>M</v>
          </cell>
          <cell r="D551">
            <v>867</v>
          </cell>
        </row>
        <row r="552">
          <cell r="A552">
            <v>86200</v>
          </cell>
          <cell r="B552" t="str">
            <v>FORNECIMENTO E COLOCAÇÃO DE AÇO DE PROTENSÃO CP-190-RB - 4 Ø=1/2" INCLUINDO BAINHA, PROTENSÃO E INJEÇÃO</v>
          </cell>
          <cell r="C552" t="str">
            <v>KG</v>
          </cell>
          <cell r="D552">
            <v>35.18</v>
          </cell>
        </row>
        <row r="553">
          <cell r="A553">
            <v>86300</v>
          </cell>
          <cell r="B553" t="str">
            <v>FORNECIMENTO E COLOCAÇÃO DE AÇO DE PROTENSÃO CP-190-RB 6 Ø = 1/2"   INCLUINDO BAINHA, PROTENSÃO E INJEÇÃO</v>
          </cell>
          <cell r="C553" t="str">
            <v>KG</v>
          </cell>
          <cell r="D553">
            <v>32.14</v>
          </cell>
        </row>
        <row r="554">
          <cell r="A554">
            <v>86400</v>
          </cell>
          <cell r="B554" t="str">
            <v>FORNECIMENTO E COLOCAÇÃO DE AÇO DE PROTENSÃO CP-190-RB - 12 Ø = 1/2" INCLUINDO BAINHA, PROTENSÃO E INJEÇÃO</v>
          </cell>
          <cell r="C554" t="str">
            <v>KG</v>
          </cell>
          <cell r="D554">
            <v>28.8</v>
          </cell>
        </row>
        <row r="555">
          <cell r="A555">
            <v>86500</v>
          </cell>
          <cell r="B555" t="str">
            <v>ANCORAGEM ATIVA SÉRIE V- 4 Ø = 1/2"</v>
          </cell>
          <cell r="C555" t="str">
            <v>UN</v>
          </cell>
          <cell r="D555">
            <v>530.73</v>
          </cell>
        </row>
        <row r="556">
          <cell r="A556">
            <v>86600</v>
          </cell>
          <cell r="B556" t="str">
            <v>ANCORAGEM ATIVA SÉRIE V-6 - Ø = 1/2"</v>
          </cell>
          <cell r="C556" t="str">
            <v>UN</v>
          </cell>
          <cell r="D556">
            <v>792.31</v>
          </cell>
        </row>
        <row r="557">
          <cell r="A557">
            <v>86700</v>
          </cell>
          <cell r="B557" t="str">
            <v>ANCORAGEM ATIVA SÉRIE V-12 - Ø = 1/2"</v>
          </cell>
          <cell r="C557" t="str">
            <v>UN</v>
          </cell>
          <cell r="D557">
            <v>1463.94</v>
          </cell>
        </row>
        <row r="558">
          <cell r="A558">
            <v>86800</v>
          </cell>
          <cell r="B558" t="str">
            <v>BROCA, DIÂMETRO 25CM, PROFUNDIDADE ATÉ 4M</v>
          </cell>
          <cell r="C558" t="str">
            <v>M</v>
          </cell>
          <cell r="D558">
            <v>79.22</v>
          </cell>
        </row>
        <row r="559">
          <cell r="A559">
            <v>87000</v>
          </cell>
          <cell r="B559" t="str">
            <v>ALVENARIA DE BLOCOS DE CONCRETO 14 X 19 X 39CM</v>
          </cell>
          <cell r="C559" t="str">
            <v>M2</v>
          </cell>
          <cell r="D559">
            <v>67.58</v>
          </cell>
        </row>
        <row r="560">
          <cell r="A560">
            <v>87100</v>
          </cell>
          <cell r="B560" t="str">
            <v>FORNECIMENTO E COLOCAÇÃO DE JUNTA DE DILATAÇÃO DE ELASTÔMERO DE NEOPRENE, TIPO JEENE JJ6080VV OU SIMILAR</v>
          </cell>
          <cell r="C560" t="str">
            <v>M</v>
          </cell>
          <cell r="D560">
            <v>1188.74</v>
          </cell>
        </row>
        <row r="561">
          <cell r="A561">
            <v>87200</v>
          </cell>
          <cell r="B561" t="str">
            <v>FORNECIMENTO E COLOCAÇÃO DE JUNTA DE DILATAÇÃO DE ELASTÔMERO DE NEOPRENE, TIPO JEENE JJ 99120 VV OU SIMILAR</v>
          </cell>
          <cell r="C561" t="str">
            <v>M</v>
          </cell>
          <cell r="D561">
            <v>1349.57</v>
          </cell>
        </row>
        <row r="562">
          <cell r="A562">
            <v>87300</v>
          </cell>
          <cell r="B562" t="str">
            <v>FORNECIMENTO E COLOCAÇÃO DE AÇO DE PROTENSÃO CP-190 RB 12 DIÂMETRO 5/8", INCLUIDO BAINHA, PROTENSÃO E INJEÇÃO</v>
          </cell>
          <cell r="C562" t="str">
            <v>KG</v>
          </cell>
          <cell r="D562">
            <v>27.41</v>
          </cell>
        </row>
        <row r="563">
          <cell r="A563">
            <v>87600</v>
          </cell>
          <cell r="B563" t="str">
            <v>FORNECIMENTO E COLOCAÇÃO DE JUNTA DE DILATAÇÃO DE ELASTÔMERO DE NEOPRENE, TIPO JEENE JJ 0411 M OU SIMILAR</v>
          </cell>
          <cell r="C563" t="str">
            <v>M</v>
          </cell>
          <cell r="D563">
            <v>38.19</v>
          </cell>
        </row>
        <row r="564">
          <cell r="A564">
            <v>87700</v>
          </cell>
          <cell r="B564" t="str">
            <v>FORNECIMENTO E COLOCAÇÃO DE JUNTA DILATAÇÃO ELASTÔMERO NEOPRENE, JEENE JJ2027M OU SIMILAR</v>
          </cell>
          <cell r="C564" t="str">
            <v>M</v>
          </cell>
          <cell r="D564">
            <v>164</v>
          </cell>
        </row>
        <row r="565">
          <cell r="A565">
            <v>87800</v>
          </cell>
          <cell r="B565" t="str">
            <v>FORNECIMENTO E COLOCAÇÃO DE JUNTA DE DILATAÇÃO DE ELASTÔMERO DE NEOPRENE, TIPO JEENE JJ5070 OU SIMILAR</v>
          </cell>
          <cell r="C565" t="str">
            <v>M</v>
          </cell>
          <cell r="D565">
            <v>1020.79</v>
          </cell>
        </row>
        <row r="566">
          <cell r="A566">
            <v>87900</v>
          </cell>
          <cell r="B566" t="str">
            <v>ANCORAGEM ATIVA SÉRIE V 12 Ø = 5/8 "</v>
          </cell>
          <cell r="C566" t="str">
            <v>UN</v>
          </cell>
          <cell r="D566">
            <v>2396.02</v>
          </cell>
        </row>
        <row r="567">
          <cell r="A567">
            <v>88000</v>
          </cell>
          <cell r="B567" t="str">
            <v>CARGA E REMOÇÃO DE ENTULHO ATÉ A DISTÂNCIA MÉDIA DE IDA E VOLTA DE 1KM</v>
          </cell>
          <cell r="C567" t="str">
            <v>M3</v>
          </cell>
          <cell r="D567">
            <v>9.57</v>
          </cell>
        </row>
        <row r="568">
          <cell r="A568">
            <v>88600</v>
          </cell>
          <cell r="B568" t="str">
            <v>REMOÇÃO DE ENTULHO ALÉM DO PRIMEIRO KM</v>
          </cell>
          <cell r="C568" t="str">
            <v>M3XKM</v>
          </cell>
          <cell r="D568">
            <v>1.65</v>
          </cell>
        </row>
        <row r="569">
          <cell r="A569">
            <v>88700</v>
          </cell>
          <cell r="B569" t="str">
            <v>BRITAGEM DOS MATERIAIS PROVENIENTES DOS RESÍDUOS DA CONSTRUÇÃO CIVIL</v>
          </cell>
          <cell r="C569" t="str">
            <v>M3</v>
          </cell>
          <cell r="D569">
            <v>20.14</v>
          </cell>
        </row>
        <row r="570">
          <cell r="A570">
            <v>90000</v>
          </cell>
          <cell r="B570" t="str">
            <v>FRESAGEM</v>
          </cell>
        </row>
        <row r="571">
          <cell r="A571">
            <v>90100</v>
          </cell>
          <cell r="B571" t="str">
            <v>FRESAGEM DE PAVIMENTO ASFÁLTICO COM ESPESSURA ATÉ 3CM, EM VIAS EXPRESSAS, INCLUSIVE REMOÇÃO DO MATERIAL FRESADO ATÉ 10KM E VARRIÇÃO</v>
          </cell>
          <cell r="C571" t="str">
            <v>M2</v>
          </cell>
          <cell r="D571">
            <v>9.23</v>
          </cell>
        </row>
        <row r="572">
          <cell r="A572">
            <v>90200</v>
          </cell>
          <cell r="B572" t="str">
            <v>FRESAGEM DE PAVIMENTO ASFÁLTICO COM ESPESSURA ATÉ 3CM, EM VIAS ARTERIAIS, INCLUSIVE REMOÇÃO DO MATERIAL FRESADO ATÉ 10KM E VARRIÇÃO</v>
          </cell>
          <cell r="C572" t="str">
            <v>M2</v>
          </cell>
          <cell r="D572">
            <v>10.79</v>
          </cell>
        </row>
        <row r="573">
          <cell r="A573">
            <v>90300</v>
          </cell>
          <cell r="B573" t="str">
            <v>FRESAGEM DE PAVIMENTO ASFÁLTICO COM ESPESSURA ATÉ 5CM, EM VIAS EXPRESSAS, INCLUSIVE REMOÇÃO DO MATERIAL FRESADO ATÉ 10KM E VARRIÇÃO</v>
          </cell>
          <cell r="C573" t="str">
            <v>M2</v>
          </cell>
          <cell r="D573">
            <v>11.84</v>
          </cell>
        </row>
        <row r="574">
          <cell r="A574">
            <v>90400</v>
          </cell>
          <cell r="B574" t="str">
            <v>FRESAGEM DE PAVIMENTO ASFÁLTICO COM ESPESSURA ATÉ 5CM, EM VIAS ARTERIAIS, INCLUSIVE REMOÇÃO DO MATERIAL FRESADO ATÉ 10KM E VARRIÇÃO</v>
          </cell>
          <cell r="C574" t="str">
            <v>M2</v>
          </cell>
          <cell r="D574">
            <v>13</v>
          </cell>
        </row>
        <row r="575">
          <cell r="A575">
            <v>100000</v>
          </cell>
          <cell r="B575" t="str">
            <v>RECUPERAÇÃO ESTRUTURAL DE OBRAS DE ARTE (PONTES E VIADUTOS)</v>
          </cell>
        </row>
        <row r="576">
          <cell r="A576">
            <v>100100</v>
          </cell>
          <cell r="B576" t="str">
            <v>ANDAIMES METÁLICOS</v>
          </cell>
          <cell r="C576" t="str">
            <v>.</v>
          </cell>
          <cell r="D576" t="str">
            <v>.</v>
          </cell>
        </row>
        <row r="577">
          <cell r="A577">
            <v>100101</v>
          </cell>
          <cell r="B577" t="str">
            <v>ANDAIMES METÁLICOS - FORNECIMENTO</v>
          </cell>
          <cell r="C577" t="str">
            <v>M3XMES</v>
          </cell>
          <cell r="D577">
            <v>7.41</v>
          </cell>
        </row>
        <row r="578">
          <cell r="A578">
            <v>100102</v>
          </cell>
          <cell r="B578" t="str">
            <v>ANDAIMES METÁLICOS - MONTAGEM E DESMONTAGEM</v>
          </cell>
          <cell r="C578" t="str">
            <v>M3</v>
          </cell>
          <cell r="D578">
            <v>5.37</v>
          </cell>
        </row>
        <row r="579">
          <cell r="A579">
            <v>100200</v>
          </cell>
          <cell r="B579" t="str">
            <v>PLATAFORMA DE MADEIRA A SEREM ARMADAS SOBRE ANDAIMES METÁLICOS</v>
          </cell>
          <cell r="C579" t="str">
            <v>M2</v>
          </cell>
          <cell r="D579">
            <v>9.5399999999999991</v>
          </cell>
        </row>
        <row r="580">
          <cell r="A580">
            <v>100300</v>
          </cell>
          <cell r="B580" t="str">
            <v>APICOAMENTO DE SUPERFÍCIES DE CONCRETO (COM EQUIPAMENTO PNEUMÁTICO)</v>
          </cell>
          <cell r="C580" t="str">
            <v>M2</v>
          </cell>
          <cell r="D580">
            <v>29.88</v>
          </cell>
        </row>
        <row r="581">
          <cell r="A581">
            <v>100400</v>
          </cell>
          <cell r="B581" t="str">
            <v>CORTE SUPERFICIAL DE CONCRETO ATÉ 3 CM DE PROFUNDIDADE</v>
          </cell>
          <cell r="C581" t="str">
            <v>M2</v>
          </cell>
          <cell r="D581">
            <v>62.32</v>
          </cell>
        </row>
        <row r="582">
          <cell r="A582">
            <v>100500</v>
          </cell>
          <cell r="B582" t="str">
            <v>JATEAMENTO PARA LIMPEZA DE FERRAGENS E SUPERFÍCIES DE CONCRETO</v>
          </cell>
          <cell r="C582" t="str">
            <v>M2</v>
          </cell>
          <cell r="D582">
            <v>108.91</v>
          </cell>
        </row>
        <row r="583">
          <cell r="A583">
            <v>100600</v>
          </cell>
          <cell r="B583" t="str">
            <v>FORNECIMENTO, PREPARO E APLICAÇÃO DE ADESIVO EPOXÍDICO PARA COLAGEM</v>
          </cell>
          <cell r="C583" t="str">
            <v>M2</v>
          </cell>
          <cell r="D583">
            <v>48.28</v>
          </cell>
        </row>
        <row r="584">
          <cell r="A584">
            <v>100700</v>
          </cell>
          <cell r="B584" t="str">
            <v>FORNECIMENTO, PREPARO E APLICAÇÃO DE CONCRETO PROJETADO, MEDIDO NO PROJETO</v>
          </cell>
          <cell r="C584" t="str">
            <v>.</v>
          </cell>
          <cell r="D584" t="str">
            <v>.</v>
          </cell>
        </row>
        <row r="585">
          <cell r="A585">
            <v>100702</v>
          </cell>
          <cell r="B585" t="str">
            <v>FORNECIMENTO, PREPARO E APLICAÇÃO DE CONCRETO PROJETADO, MEDIDO NO PROJETO - FCK = 20MPA - EM OBRAS DE CONTENÇÃO</v>
          </cell>
          <cell r="C585" t="str">
            <v>M3</v>
          </cell>
          <cell r="D585">
            <v>746.46</v>
          </cell>
        </row>
        <row r="586">
          <cell r="A586">
            <v>100703</v>
          </cell>
          <cell r="B586" t="str">
            <v>FORNECIMENTO, PREPARO E APLICAÇÃO DE CONCRETO PROJETADO, MEDIDO NO PROJETO - FCK = 25MPA - EM OBRAS DE CONTENÇÃO</v>
          </cell>
          <cell r="C586" t="str">
            <v>M3</v>
          </cell>
          <cell r="D586">
            <v>765.64</v>
          </cell>
        </row>
        <row r="587">
          <cell r="A587">
            <v>100704</v>
          </cell>
          <cell r="B587" t="str">
            <v>FORNECIMENTO, PREPARO E APLICAÇÃO DE CONCRETO PROJETADO, MEDIDO NO PROJETO - FCK = 30MPA - EM OBRAS DE CONTENÇÃO</v>
          </cell>
          <cell r="C587" t="str">
            <v>M3</v>
          </cell>
          <cell r="D587">
            <v>797.57</v>
          </cell>
        </row>
        <row r="588">
          <cell r="A588">
            <v>100800</v>
          </cell>
          <cell r="B588" t="str">
            <v>GRAUTE</v>
          </cell>
          <cell r="C588" t="str">
            <v>.</v>
          </cell>
          <cell r="D588" t="str">
            <v>.</v>
          </cell>
        </row>
        <row r="589">
          <cell r="A589">
            <v>100801</v>
          </cell>
          <cell r="B589" t="str">
            <v>GRAUTE COM PEDRISCO - FORNECIMENTO, PREPARO E APLICAÇÃO</v>
          </cell>
          <cell r="C589" t="str">
            <v>M3</v>
          </cell>
          <cell r="D589">
            <v>3474.54</v>
          </cell>
        </row>
        <row r="590">
          <cell r="A590">
            <v>100802</v>
          </cell>
          <cell r="B590" t="str">
            <v>GRAUTE - FORNECIMENTO, PREPARO E APLICAÇÃO</v>
          </cell>
          <cell r="C590" t="str">
            <v>M3</v>
          </cell>
          <cell r="D590">
            <v>3755.95</v>
          </cell>
        </row>
        <row r="591">
          <cell r="A591">
            <v>100900</v>
          </cell>
          <cell r="B591" t="str">
            <v>COLMATAÇÃO DE FISSURAS COM FORNECIMENTO E APLICAÇÃO DE ARGAMASSA EPOXÍDICA</v>
          </cell>
          <cell r="C591" t="str">
            <v>M</v>
          </cell>
          <cell r="D591">
            <v>20.64</v>
          </cell>
        </row>
        <row r="592">
          <cell r="A592">
            <v>101000</v>
          </cell>
          <cell r="B592" t="str">
            <v>BICOS DE INJEÇÃO PARA RESINAS - FORNECIMENTO, INSTALAÇÃO E POSTERIOR CORTE</v>
          </cell>
          <cell r="C592" t="str">
            <v>UN</v>
          </cell>
          <cell r="D592">
            <v>7.75</v>
          </cell>
        </row>
        <row r="593">
          <cell r="A593">
            <v>101100</v>
          </cell>
          <cell r="B593" t="str">
            <v>TRATAMENTO DE TRINCAS INATIVAS COM INJEÇÃO DE RESINA EPÓXI</v>
          </cell>
          <cell r="C593" t="str">
            <v>KG</v>
          </cell>
          <cell r="D593">
            <v>150.99</v>
          </cell>
        </row>
        <row r="594">
          <cell r="A594">
            <v>101200</v>
          </cell>
          <cell r="B594" t="str">
            <v>CALDA DE CIMENTO PARA INJEÇÃO - FORNECIMENTO, PREPARO E APLICAÇÃO</v>
          </cell>
          <cell r="C594" t="str">
            <v>L</v>
          </cell>
          <cell r="D594">
            <v>1.26</v>
          </cell>
        </row>
        <row r="595">
          <cell r="A595">
            <v>101300</v>
          </cell>
          <cell r="B595" t="str">
            <v>TRATAMENTO DE TRINCAS INATIVAS COM INJEÇÃO DE RESINA EPÓXI DE BAIXA VISCOSIDADE, BICOMPONENTE, ISENTA DE SOLVENTES</v>
          </cell>
          <cell r="C595" t="str">
            <v>KG</v>
          </cell>
          <cell r="D595">
            <v>131.36000000000001</v>
          </cell>
        </row>
        <row r="596">
          <cell r="A596">
            <v>101500</v>
          </cell>
          <cell r="B596" t="str">
            <v>CURA QUÍMICA</v>
          </cell>
          <cell r="C596" t="str">
            <v>M2</v>
          </cell>
          <cell r="D596">
            <v>1.96</v>
          </cell>
        </row>
        <row r="597">
          <cell r="A597">
            <v>101600</v>
          </cell>
          <cell r="B597" t="str">
            <v>SINALIZAÇÃO</v>
          </cell>
          <cell r="C597" t="str">
            <v>.</v>
          </cell>
          <cell r="D597" t="str">
            <v>.</v>
          </cell>
        </row>
        <row r="598">
          <cell r="A598">
            <v>101601</v>
          </cell>
          <cell r="B598" t="str">
            <v>SINALIZAÇÃO - TAPUME MÓVEL</v>
          </cell>
          <cell r="C598" t="str">
            <v>M2</v>
          </cell>
          <cell r="D598">
            <v>59.24</v>
          </cell>
        </row>
        <row r="599">
          <cell r="A599">
            <v>101602</v>
          </cell>
          <cell r="B599" t="str">
            <v>SINALIZAÇÃO - ILUMINAÇÃO</v>
          </cell>
          <cell r="C599" t="str">
            <v>M</v>
          </cell>
          <cell r="D599">
            <v>13.68</v>
          </cell>
        </row>
        <row r="600">
          <cell r="A600">
            <v>101603</v>
          </cell>
          <cell r="B600" t="str">
            <v>PLACA DE OBRA EM CHAPA DE AÇO GALVANIZADO</v>
          </cell>
          <cell r="C600" t="str">
            <v>M2</v>
          </cell>
          <cell r="D600">
            <v>344.65</v>
          </cell>
        </row>
        <row r="601">
          <cell r="A601">
            <v>101700</v>
          </cell>
          <cell r="B601" t="str">
            <v>HIDROJATEAMENTO DE ALTA PRESSÃO PARA LIMPEZA DE SUPERFÍCIES</v>
          </cell>
          <cell r="C601" t="str">
            <v>M2</v>
          </cell>
          <cell r="D601">
            <v>5.93</v>
          </cell>
        </row>
        <row r="602">
          <cell r="A602">
            <v>101800</v>
          </cell>
          <cell r="B602" t="str">
            <v>PROTEÇÃO PARA TERCEIROS COM TELA DE NYLON</v>
          </cell>
          <cell r="C602" t="str">
            <v>M2</v>
          </cell>
          <cell r="D602">
            <v>3.56</v>
          </cell>
        </row>
        <row r="603">
          <cell r="A603">
            <v>101900</v>
          </cell>
          <cell r="B603" t="str">
            <v>LIXAMENTO MECÂNICO DE SUPERFÍCIES DE CONCRETO</v>
          </cell>
          <cell r="C603" t="str">
            <v>M2</v>
          </cell>
          <cell r="D603">
            <v>7.98</v>
          </cell>
        </row>
        <row r="604">
          <cell r="A604">
            <v>102000</v>
          </cell>
          <cell r="B604" t="str">
            <v>FORNECIMENTO E APLICAÇÃO DE RESINA EPOXÍDICA PARA CHUMBAMENTO DE ARMADURAS EM FUROS DE CONCRETO</v>
          </cell>
          <cell r="C604" t="str">
            <v>KG</v>
          </cell>
          <cell r="D604">
            <v>87.65</v>
          </cell>
        </row>
        <row r="605">
          <cell r="A605">
            <v>102100</v>
          </cell>
          <cell r="B605" t="str">
            <v>CORTE DE CONCRETO COM DISCO DIAMANTADO ATÉ PROFUNDIDADE DE 13CM</v>
          </cell>
          <cell r="C605" t="str">
            <v>M2</v>
          </cell>
          <cell r="D605">
            <v>114.13</v>
          </cell>
        </row>
        <row r="606">
          <cell r="A606">
            <v>102200</v>
          </cell>
          <cell r="B606" t="str">
            <v>REMOÇÃO DE PINTURA EXISTENTE COM REMOVEDOR "PINTOFF" OU SIMILAR</v>
          </cell>
          <cell r="C606" t="str">
            <v>M2</v>
          </cell>
          <cell r="D606">
            <v>11.78</v>
          </cell>
        </row>
        <row r="607">
          <cell r="A607">
            <v>102300</v>
          </cell>
          <cell r="B607" t="str">
            <v>TINTA PVA (LÁTEX) - CONCRETO OU REBOCO SEM MASSA CORRIDA</v>
          </cell>
          <cell r="C607" t="str">
            <v>M2</v>
          </cell>
          <cell r="D607">
            <v>22.31</v>
          </cell>
        </row>
        <row r="608">
          <cell r="A608">
            <v>102400</v>
          </cell>
          <cell r="B608" t="str">
            <v>FURAÇÃO EM CONCRETO ARMADO</v>
          </cell>
          <cell r="C608" t="str">
            <v>.</v>
          </cell>
          <cell r="D608" t="str">
            <v>.</v>
          </cell>
        </row>
        <row r="609">
          <cell r="A609">
            <v>102401</v>
          </cell>
          <cell r="B609" t="str">
            <v>FURAÇÃO EM CONCRETO - DIÂMETRO 5/8"</v>
          </cell>
          <cell r="C609" t="str">
            <v>CM</v>
          </cell>
          <cell r="D609">
            <v>0.75</v>
          </cell>
        </row>
        <row r="610">
          <cell r="A610">
            <v>102402</v>
          </cell>
          <cell r="B610" t="str">
            <v>FURAÇÃO EM CONCRETO - DIÂMETRO 3/4"</v>
          </cell>
          <cell r="C610" t="str">
            <v>CM</v>
          </cell>
          <cell r="D610">
            <v>1.1499999999999999</v>
          </cell>
        </row>
        <row r="611">
          <cell r="A611">
            <v>102403</v>
          </cell>
          <cell r="B611" t="str">
            <v>FURAÇÃO EM CONCRETO - DIÂMETRO 1"</v>
          </cell>
          <cell r="C611" t="str">
            <v>CM</v>
          </cell>
          <cell r="D611">
            <v>1.41</v>
          </cell>
        </row>
        <row r="612">
          <cell r="A612">
            <v>102404</v>
          </cell>
          <cell r="B612" t="str">
            <v>FURAÇÃO EM CONCRETO - DIÂMETRO 1 1/4"</v>
          </cell>
          <cell r="C612" t="str">
            <v>CM</v>
          </cell>
          <cell r="D612">
            <v>2.57</v>
          </cell>
        </row>
        <row r="613">
          <cell r="A613">
            <v>102405</v>
          </cell>
          <cell r="B613" t="str">
            <v>FURAÇÃO EM CONCRETO ARMADO - DIÂMETRO 2"</v>
          </cell>
          <cell r="C613" t="str">
            <v>CM</v>
          </cell>
          <cell r="D613">
            <v>2.46</v>
          </cell>
        </row>
        <row r="614">
          <cell r="A614">
            <v>102406</v>
          </cell>
          <cell r="B614" t="str">
            <v>FURAÇÃO EM CONCRETO ARMADO - DIÂMETRO 3"</v>
          </cell>
          <cell r="C614" t="str">
            <v>CM</v>
          </cell>
          <cell r="D614">
            <v>3.04</v>
          </cell>
        </row>
        <row r="615">
          <cell r="A615">
            <v>102407</v>
          </cell>
          <cell r="B615" t="str">
            <v>FURAÇÃO EM CONCRETO ARMADO - DIÂMETRO 4"</v>
          </cell>
          <cell r="C615" t="str">
            <v>CM</v>
          </cell>
          <cell r="D615">
            <v>3.43</v>
          </cell>
        </row>
        <row r="616">
          <cell r="A616">
            <v>102408</v>
          </cell>
          <cell r="B616" t="str">
            <v>FURAÇÃO DE CONCRETO ARMADO - DIÂMETRO 1 1/2"</v>
          </cell>
          <cell r="C616" t="str">
            <v>CM</v>
          </cell>
          <cell r="D616">
            <v>2.54</v>
          </cell>
        </row>
        <row r="617">
          <cell r="A617">
            <v>102501</v>
          </cell>
          <cell r="B617" t="str">
            <v>APLICAÇÃO DE TINTA ANTI-PICHAÇÃO - BASE SOLVENTE - 2 DEMÃOS</v>
          </cell>
          <cell r="C617" t="str">
            <v>M2</v>
          </cell>
          <cell r="D617">
            <v>41.45</v>
          </cell>
        </row>
        <row r="618">
          <cell r="A618">
            <v>102503</v>
          </cell>
          <cell r="B618" t="str">
            <v>APLICAÇÃO DE VERNIZ ANTI-PICHAÇÃO - BASE SOLVENTE - 2 DEMÃOS (REMOÇÃO DA PICHAÇÃO SOMENTE A SECO OU COM ÁGUA E SABÃO)</v>
          </cell>
          <cell r="C618" t="str">
            <v>M2</v>
          </cell>
          <cell r="D618">
            <v>37.14</v>
          </cell>
        </row>
        <row r="619">
          <cell r="A619">
            <v>110000</v>
          </cell>
          <cell r="B619" t="str">
            <v>CUSTO HORÁRIO EM OPERAÇÃO DE MÁQUINAS E VIATURAS (INCLUI COMBUSTÍVEL E OPERADOR)</v>
          </cell>
        </row>
        <row r="620">
          <cell r="A620">
            <v>110200</v>
          </cell>
          <cell r="B620" t="str">
            <v>CAMINHÃO BASCULANTE 4,0M3</v>
          </cell>
          <cell r="C620" t="str">
            <v>H</v>
          </cell>
          <cell r="D620">
            <v>154.58000000000001</v>
          </cell>
        </row>
        <row r="621">
          <cell r="A621">
            <v>110300</v>
          </cell>
          <cell r="B621" t="str">
            <v>CAMINHÃO CARGA SECA CAPACIDADE  8TON.</v>
          </cell>
          <cell r="C621" t="str">
            <v>H</v>
          </cell>
          <cell r="D621">
            <v>144.38999999999999</v>
          </cell>
        </row>
        <row r="622">
          <cell r="A622">
            <v>110400</v>
          </cell>
          <cell r="B622" t="str">
            <v>CAMINHÃO CARGA SECA CAPACIDADE 8TON COM GUINDASTE</v>
          </cell>
          <cell r="C622" t="str">
            <v>H</v>
          </cell>
          <cell r="D622">
            <v>160.37</v>
          </cell>
        </row>
        <row r="623">
          <cell r="A623">
            <v>110500</v>
          </cell>
          <cell r="B623" t="str">
            <v>CAMINHÃO COM TANQUE IRRIGADOR DE 6000 LITROS</v>
          </cell>
          <cell r="C623" t="str">
            <v>H</v>
          </cell>
          <cell r="D623">
            <v>147.69999999999999</v>
          </cell>
        </row>
        <row r="624">
          <cell r="A624">
            <v>110600</v>
          </cell>
          <cell r="B624" t="str">
            <v>CAMINHÃO TRATOR COM SEMI REBOQUE PLANO CARREGA TUDO</v>
          </cell>
          <cell r="C624" t="str">
            <v>H</v>
          </cell>
          <cell r="D624">
            <v>309.51</v>
          </cell>
        </row>
        <row r="625">
          <cell r="A625">
            <v>110700</v>
          </cell>
          <cell r="B625" t="str">
            <v>COMPRESSOR PORTÁTIL - 295 PCM</v>
          </cell>
          <cell r="C625" t="str">
            <v>H</v>
          </cell>
          <cell r="D625">
            <v>60.88</v>
          </cell>
        </row>
        <row r="626">
          <cell r="A626">
            <v>110800</v>
          </cell>
          <cell r="B626" t="str">
            <v>CARRO POPULAR 50% EM OPERAÇÃO</v>
          </cell>
          <cell r="C626" t="str">
            <v>H</v>
          </cell>
          <cell r="D626">
            <v>44.77</v>
          </cell>
        </row>
        <row r="627">
          <cell r="A627">
            <v>110900</v>
          </cell>
          <cell r="B627" t="str">
            <v>MOTONIVELADORA - 125HP</v>
          </cell>
          <cell r="C627" t="str">
            <v>H</v>
          </cell>
          <cell r="D627">
            <v>235.57</v>
          </cell>
        </row>
        <row r="628">
          <cell r="A628">
            <v>111000</v>
          </cell>
          <cell r="B628" t="str">
            <v>MOTONIVELADORA</v>
          </cell>
          <cell r="C628" t="str">
            <v>H</v>
          </cell>
          <cell r="D628">
            <v>245.55</v>
          </cell>
        </row>
        <row r="629">
          <cell r="A629">
            <v>111100</v>
          </cell>
          <cell r="B629" t="str">
            <v>PÁ CARREGADEIRA DE PNEUS - 1,80M3</v>
          </cell>
          <cell r="C629" t="str">
            <v>H</v>
          </cell>
          <cell r="D629">
            <v>195.51</v>
          </cell>
        </row>
        <row r="630">
          <cell r="A630">
            <v>111400</v>
          </cell>
          <cell r="B630" t="str">
            <v>RETROESCAVADEIRA CAP CAÇAMBA FRONTAL 0,76M3</v>
          </cell>
          <cell r="C630" t="str">
            <v>H</v>
          </cell>
          <cell r="D630">
            <v>129.94</v>
          </cell>
        </row>
        <row r="631">
          <cell r="A631">
            <v>111500</v>
          </cell>
          <cell r="B631" t="str">
            <v>ROLO COMPACTADOR VIBRATÓRIO LISO 4T</v>
          </cell>
          <cell r="C631" t="str">
            <v>H</v>
          </cell>
          <cell r="D631">
            <v>94.65</v>
          </cell>
        </row>
        <row r="632">
          <cell r="A632">
            <v>111700</v>
          </cell>
          <cell r="B632" t="str">
            <v>ROLO COMPACTADOR  PÉ DE CARNEIRO DE UM CIL. 12,2 TON</v>
          </cell>
          <cell r="C632" t="str">
            <v>H</v>
          </cell>
          <cell r="D632">
            <v>205.36</v>
          </cell>
        </row>
        <row r="633">
          <cell r="A633">
            <v>111800</v>
          </cell>
          <cell r="B633" t="str">
            <v>TRATOR DE TRAÇÃO AGRÍCOLA</v>
          </cell>
          <cell r="C633" t="str">
            <v>H</v>
          </cell>
          <cell r="D633">
            <v>111.78</v>
          </cell>
        </row>
        <row r="634">
          <cell r="A634">
            <v>111900</v>
          </cell>
          <cell r="B634" t="str">
            <v>TRATOR DE ESTEIRA - 9TON</v>
          </cell>
          <cell r="C634" t="str">
            <v>H</v>
          </cell>
          <cell r="D634">
            <v>199.44</v>
          </cell>
        </row>
        <row r="635">
          <cell r="A635">
            <v>112000</v>
          </cell>
          <cell r="B635" t="str">
            <v>TRATOR DE ESTEIRA - 16TON</v>
          </cell>
          <cell r="C635" t="str">
            <v>H</v>
          </cell>
          <cell r="D635">
            <v>257.92</v>
          </cell>
        </row>
        <row r="636">
          <cell r="A636">
            <v>112200</v>
          </cell>
          <cell r="B636" t="str">
            <v>FURGÃO LONGO, TETO ALTO  50% EM OPERAÇÃO</v>
          </cell>
          <cell r="C636" t="str">
            <v>H</v>
          </cell>
          <cell r="D636">
            <v>64.23</v>
          </cell>
        </row>
        <row r="637">
          <cell r="A637">
            <v>112300</v>
          </cell>
          <cell r="B637" t="str">
            <v>CAMINHÃO BASCULANTE 10M3</v>
          </cell>
          <cell r="C637" t="str">
            <v>H</v>
          </cell>
          <cell r="D637">
            <v>222.93</v>
          </cell>
        </row>
        <row r="638">
          <cell r="A638">
            <v>112400</v>
          </cell>
          <cell r="B638" t="str">
            <v>ROMPEDOR</v>
          </cell>
          <cell r="C638" t="str">
            <v>H</v>
          </cell>
          <cell r="D638">
            <v>26.64</v>
          </cell>
        </row>
        <row r="639">
          <cell r="A639">
            <v>112500</v>
          </cell>
          <cell r="B639" t="str">
            <v>CAMINHÃO ESPARGIDOR - 6000L</v>
          </cell>
          <cell r="C639" t="str">
            <v>H</v>
          </cell>
          <cell r="D639">
            <v>189.31</v>
          </cell>
        </row>
        <row r="640">
          <cell r="A640">
            <v>112600</v>
          </cell>
          <cell r="B640" t="str">
            <v>VIBROACABADORA  DE ASFALTO SOBRE ESTEIRA CAP. 300 TON/H</v>
          </cell>
          <cell r="C640" t="str">
            <v>H</v>
          </cell>
          <cell r="D640">
            <v>197.54</v>
          </cell>
        </row>
        <row r="641">
          <cell r="A641">
            <v>112700</v>
          </cell>
          <cell r="B641" t="str">
            <v>GUINDASTE DE LANÇA FIXA SOBRE ESTEIRAS - 12T</v>
          </cell>
          <cell r="C641" t="str">
            <v>H</v>
          </cell>
          <cell r="D641">
            <v>106.76</v>
          </cell>
        </row>
        <row r="642">
          <cell r="A642">
            <v>112800</v>
          </cell>
          <cell r="B642" t="str">
            <v>GUINDASTE HIDRÁULICO SOBRE PNEUS - 20/25 T</v>
          </cell>
          <cell r="C642" t="str">
            <v>H</v>
          </cell>
          <cell r="D642">
            <v>333.44</v>
          </cell>
        </row>
        <row r="643">
          <cell r="A643">
            <v>120000</v>
          </cell>
          <cell r="B643" t="str">
            <v>MÃO DE OBRA PARA SERVIÇOS NAS SUBPREFEITURAS  (INCLUI ENCARGOS SOCIAIS)</v>
          </cell>
        </row>
        <row r="644">
          <cell r="A644">
            <v>120200</v>
          </cell>
          <cell r="B644" t="str">
            <v>CALCETEIRO</v>
          </cell>
          <cell r="C644" t="str">
            <v>H</v>
          </cell>
          <cell r="D644">
            <v>23.79</v>
          </cell>
        </row>
        <row r="645">
          <cell r="A645">
            <v>120300</v>
          </cell>
          <cell r="B645" t="str">
            <v>CARPINTEIRO</v>
          </cell>
          <cell r="C645" t="str">
            <v>H</v>
          </cell>
          <cell r="D645">
            <v>24.32</v>
          </cell>
        </row>
        <row r="646">
          <cell r="A646">
            <v>120400</v>
          </cell>
          <cell r="B646" t="str">
            <v>ELETRICISTA</v>
          </cell>
          <cell r="C646" t="str">
            <v>H</v>
          </cell>
          <cell r="D646">
            <v>26.26</v>
          </cell>
        </row>
        <row r="647">
          <cell r="A647">
            <v>120500</v>
          </cell>
          <cell r="B647" t="str">
            <v>ENCANADOR</v>
          </cell>
          <cell r="C647" t="str">
            <v>H</v>
          </cell>
          <cell r="D647">
            <v>23.92</v>
          </cell>
        </row>
        <row r="648">
          <cell r="A648">
            <v>120600</v>
          </cell>
          <cell r="B648" t="str">
            <v>ESGOTEIRO</v>
          </cell>
          <cell r="C648" t="str">
            <v>H</v>
          </cell>
          <cell r="D648">
            <v>27.53</v>
          </cell>
        </row>
        <row r="649">
          <cell r="A649">
            <v>120700</v>
          </cell>
          <cell r="B649" t="str">
            <v>FERREIRO</v>
          </cell>
          <cell r="C649" t="str">
            <v>H</v>
          </cell>
          <cell r="D649">
            <v>23.79</v>
          </cell>
        </row>
        <row r="650">
          <cell r="A650">
            <v>120800</v>
          </cell>
          <cell r="B650" t="str">
            <v>MOTORISTA DE CAMINHÃO</v>
          </cell>
          <cell r="C650" t="str">
            <v>H</v>
          </cell>
          <cell r="D650">
            <v>31.45</v>
          </cell>
        </row>
        <row r="651">
          <cell r="A651">
            <v>120900</v>
          </cell>
          <cell r="B651" t="str">
            <v>OPERADOR DE MÁQUINA PESADA</v>
          </cell>
          <cell r="C651" t="str">
            <v>H</v>
          </cell>
          <cell r="D651">
            <v>37.869999999999997</v>
          </cell>
        </row>
        <row r="652">
          <cell r="A652">
            <v>121000</v>
          </cell>
          <cell r="B652" t="str">
            <v>PEDREIRO</v>
          </cell>
          <cell r="C652" t="str">
            <v>H</v>
          </cell>
          <cell r="D652">
            <v>24.18</v>
          </cell>
        </row>
        <row r="653">
          <cell r="A653">
            <v>121100</v>
          </cell>
          <cell r="B653" t="str">
            <v>SERVENTE</v>
          </cell>
          <cell r="C653" t="str">
            <v>H</v>
          </cell>
          <cell r="D653">
            <v>19.61</v>
          </cell>
        </row>
        <row r="654">
          <cell r="A654">
            <v>121200</v>
          </cell>
          <cell r="B654" t="str">
            <v>ENCARREGADO</v>
          </cell>
          <cell r="C654" t="str">
            <v>H</v>
          </cell>
          <cell r="D654">
            <v>53.08</v>
          </cell>
        </row>
        <row r="655">
          <cell r="A655">
            <v>121300</v>
          </cell>
          <cell r="B655" t="str">
            <v>ENGENHEIRO DA OBRA</v>
          </cell>
          <cell r="C655" t="str">
            <v>H</v>
          </cell>
          <cell r="D655">
            <v>151.35</v>
          </cell>
        </row>
        <row r="656">
          <cell r="A656">
            <v>130000</v>
          </cell>
          <cell r="B656" t="str">
            <v>FUNDAÇÕES</v>
          </cell>
        </row>
        <row r="657">
          <cell r="A657">
            <v>130100</v>
          </cell>
          <cell r="B657" t="str">
            <v>EXECUÇÃO DE ESTACA RAIZ, SEM O FORNECIMENTO DOS MATERIAIS</v>
          </cell>
          <cell r="C657" t="str">
            <v>.</v>
          </cell>
          <cell r="D657" t="str">
            <v>.</v>
          </cell>
        </row>
        <row r="658">
          <cell r="A658">
            <v>130101</v>
          </cell>
          <cell r="B658" t="str">
            <v>ESTACA TIPO RAIZ, 100MM, COM PERFURAÇÃO EM SOLO - 10T</v>
          </cell>
          <cell r="C658" t="str">
            <v>M</v>
          </cell>
          <cell r="D658">
            <v>131.68</v>
          </cell>
        </row>
        <row r="659">
          <cell r="A659">
            <v>130102</v>
          </cell>
          <cell r="B659" t="str">
            <v>ESTACA TIPO RAIZ, 100MM, COM PERFURAÇÃO EM ROCHA - 10T</v>
          </cell>
          <cell r="C659" t="str">
            <v>M</v>
          </cell>
          <cell r="D659">
            <v>485.28</v>
          </cell>
        </row>
        <row r="660">
          <cell r="A660">
            <v>130103</v>
          </cell>
          <cell r="B660" t="str">
            <v>ESTACA TIPO RAIZ, 120MM, COM PERFURAÇÃO EM SOLO - 15T</v>
          </cell>
          <cell r="C660" t="str">
            <v>M</v>
          </cell>
          <cell r="D660">
            <v>142.58000000000001</v>
          </cell>
        </row>
        <row r="661">
          <cell r="A661">
            <v>130104</v>
          </cell>
          <cell r="B661" t="str">
            <v>ESTACA TIPO RAIZ, 120MM, COM PERFURAÇÃO EM ROCHA - 15T</v>
          </cell>
          <cell r="C661" t="str">
            <v>M</v>
          </cell>
          <cell r="D661">
            <v>504.87</v>
          </cell>
        </row>
        <row r="662">
          <cell r="A662">
            <v>130105</v>
          </cell>
          <cell r="B662" t="str">
            <v>ESTACA TIPO RAIZ, 150MM, COM PERFURAÇÃO EM SOLO - 25T</v>
          </cell>
          <cell r="C662" t="str">
            <v>M</v>
          </cell>
          <cell r="D662">
            <v>163.52000000000001</v>
          </cell>
        </row>
        <row r="663">
          <cell r="A663">
            <v>130106</v>
          </cell>
          <cell r="B663" t="str">
            <v>ESTACA TIPO RAIZ, 150MM, COM PERFURAÇÃO EM ROCHA - 25T</v>
          </cell>
          <cell r="C663" t="str">
            <v>M</v>
          </cell>
          <cell r="D663">
            <v>566.25</v>
          </cell>
        </row>
        <row r="664">
          <cell r="A664">
            <v>130107</v>
          </cell>
          <cell r="B664" t="str">
            <v>ESTACA TIPO RAIZ, 160MM, COM PERFURAÇÃO EM SOLO - 35T</v>
          </cell>
          <cell r="C664" t="str">
            <v>M</v>
          </cell>
          <cell r="D664">
            <v>166.68</v>
          </cell>
        </row>
        <row r="665">
          <cell r="A665">
            <v>130108</v>
          </cell>
          <cell r="B665" t="str">
            <v>ESTACA TIPO RAIZ, 160MM, COM PERFURAÇÃO EM ROCHA - 35T</v>
          </cell>
          <cell r="C665" t="str">
            <v>M</v>
          </cell>
          <cell r="D665">
            <v>599.23</v>
          </cell>
        </row>
        <row r="666">
          <cell r="A666">
            <v>130109</v>
          </cell>
          <cell r="B666" t="str">
            <v>ESTACA TIPO RAIZ, 200MM, COM PERFURAÇÃO EM SOLO - 50T</v>
          </cell>
          <cell r="C666" t="str">
            <v>M</v>
          </cell>
          <cell r="D666">
            <v>181.62</v>
          </cell>
        </row>
        <row r="667">
          <cell r="A667">
            <v>130110</v>
          </cell>
          <cell r="B667" t="str">
            <v>ESTACA TIPO RAIZ, 200MM, COM PERFURAÇÃO EM ROCHA - 50T</v>
          </cell>
          <cell r="C667" t="str">
            <v>M</v>
          </cell>
          <cell r="D667">
            <v>663.81</v>
          </cell>
        </row>
        <row r="668">
          <cell r="A668">
            <v>130111</v>
          </cell>
          <cell r="B668" t="str">
            <v>ESTACA TIPO RAIZ, 250MM, COM PERFURAÇÃO EM SOLO - 80T</v>
          </cell>
          <cell r="C668" t="str">
            <v>M</v>
          </cell>
          <cell r="D668">
            <v>206.54</v>
          </cell>
        </row>
        <row r="669">
          <cell r="A669">
            <v>130112</v>
          </cell>
          <cell r="B669" t="str">
            <v>ESTACA TIPO RAIZ, 250MM, COM PERFURAÇÃO EM ROCHA - 80T</v>
          </cell>
          <cell r="C669" t="str">
            <v>M</v>
          </cell>
          <cell r="D669">
            <v>751.2</v>
          </cell>
        </row>
        <row r="670">
          <cell r="A670">
            <v>130113</v>
          </cell>
          <cell r="B670" t="str">
            <v>ESTACA TIPO RAIZ, 310MM, COM PERFURAÇÃO EM SOLO - 100T</v>
          </cell>
          <cell r="C670" t="str">
            <v>M</v>
          </cell>
          <cell r="D670">
            <v>234.84</v>
          </cell>
        </row>
        <row r="671">
          <cell r="A671">
            <v>130114</v>
          </cell>
          <cell r="B671" t="str">
            <v>ESTACA TIPO RAIZ, 310MM, COM PERFURAÇÃO EM ROCHA - 100T</v>
          </cell>
          <cell r="C671" t="str">
            <v>M</v>
          </cell>
          <cell r="D671">
            <v>817.88</v>
          </cell>
        </row>
        <row r="672">
          <cell r="A672">
            <v>130115</v>
          </cell>
          <cell r="B672" t="str">
            <v>ESTACA TIPO RAIZ, 400MM, COM PERFURAÇÃO EM SOLO - 130T</v>
          </cell>
          <cell r="C672" t="str">
            <v>M</v>
          </cell>
          <cell r="D672">
            <v>302.33999999999997</v>
          </cell>
        </row>
        <row r="673">
          <cell r="A673">
            <v>130116</v>
          </cell>
          <cell r="B673" t="str">
            <v>ESTACA TIPO RAIZ, 400MM, COM PERFURAÇÃO EM ROCHA - 130T</v>
          </cell>
          <cell r="C673" t="str">
            <v>M</v>
          </cell>
          <cell r="D673">
            <v>1086.44</v>
          </cell>
        </row>
        <row r="674">
          <cell r="A674">
            <v>130200</v>
          </cell>
          <cell r="B674" t="str">
            <v>MATERIAIS PARA A ESTACA TIPO RAIZ (AS QUANTIDADES SERÃO LEVANTADAS NO PROJETO)</v>
          </cell>
          <cell r="C674" t="str">
            <v>.</v>
          </cell>
          <cell r="D674" t="str">
            <v>.</v>
          </cell>
        </row>
        <row r="675">
          <cell r="A675">
            <v>130201</v>
          </cell>
          <cell r="B675" t="str">
            <v>MATERIAIS PARA A ESTACA TIPO RAIZ (AS QUANTIDADES SERÃO LEVANTADAS NO PROJETO) - FORNECIMENTO DE CIMENTO COMUM</v>
          </cell>
          <cell r="C675" t="str">
            <v>KG</v>
          </cell>
          <cell r="D675">
            <v>0.59</v>
          </cell>
        </row>
        <row r="676">
          <cell r="A676">
            <v>130202</v>
          </cell>
          <cell r="B676" t="str">
            <v>MATERIAIS PARA A ESTACA TIPO RAIZ (AS QUANTIDADES SERÃO LEVANTADAS NO PROJETO) - FORNECIMENTO DE AREIA</v>
          </cell>
          <cell r="C676" t="str">
            <v>M3</v>
          </cell>
          <cell r="D676">
            <v>112.96</v>
          </cell>
        </row>
        <row r="677">
          <cell r="A677">
            <v>130203</v>
          </cell>
          <cell r="B677" t="str">
            <v>MATERIAIS PARA A ESTACA TIPO RAIZ (AS QUANTIDADES SERÃO LEVANTADAS NO PROJETO) - FORNECIMENTO DE AÇO CA-50, COM BITOLA &gt; = 12,5MM</v>
          </cell>
          <cell r="C677" t="str">
            <v>KG</v>
          </cell>
          <cell r="D677">
            <v>8.9700000000000006</v>
          </cell>
        </row>
        <row r="678">
          <cell r="A678">
            <v>130204</v>
          </cell>
          <cell r="B678" t="str">
            <v>MATERIAIS PARA A ESTACA TIPO RAIZ (AS QUANTIDADES SERÃO LEVANTADAS NO PROJETO) - FORNECIMENTO DE AÇO CA-50, COM BITOLA = &lt; 12,5MM</v>
          </cell>
          <cell r="C678" t="str">
            <v>KG</v>
          </cell>
          <cell r="D678">
            <v>9.1199999999999992</v>
          </cell>
        </row>
        <row r="679">
          <cell r="A679">
            <v>130205</v>
          </cell>
          <cell r="B679" t="str">
            <v>MATERIAIS PARA A ESTACA TIPO RAIZ (AS QUANTIDADES SERÃO LEVANTADAS NO PROJETO) - FORNECIMENTO DE ÁGUA</v>
          </cell>
          <cell r="C679" t="str">
            <v>M3</v>
          </cell>
          <cell r="D679">
            <v>26.84</v>
          </cell>
        </row>
        <row r="680">
          <cell r="A680">
            <v>130206</v>
          </cell>
          <cell r="B680" t="str">
            <v>MATERIAIS PARA A ESTACA TIPO RAIZ (AS QUANTIDADES SERÃO LEVANTADAS NO PROJETO) - FORNECIMENTO DE ARAME RECOZIDO N.18</v>
          </cell>
          <cell r="C680" t="str">
            <v>KG</v>
          </cell>
          <cell r="D680">
            <v>17.3</v>
          </cell>
        </row>
        <row r="681">
          <cell r="A681">
            <v>140000</v>
          </cell>
          <cell r="B681" t="str">
            <v>SERVIÇOS COM AGREGADOS RECICLADOS DE RESÍDUOS DA CONSTRUÇÃO</v>
          </cell>
        </row>
        <row r="682">
          <cell r="A682">
            <v>140100</v>
          </cell>
          <cell r="B682" t="str">
            <v>SERVIÇOS NÃO INCLUINDO O FORNECIMENTO DOS  AGREGADOS RECICLADOS</v>
          </cell>
          <cell r="C682" t="str">
            <v>.</v>
          </cell>
          <cell r="D682" t="str">
            <v>.</v>
          </cell>
        </row>
        <row r="683">
          <cell r="A683">
            <v>140101</v>
          </cell>
          <cell r="B683" t="str">
            <v>FUNDAÇÃO DE RACHÃO</v>
          </cell>
          <cell r="C683" t="str">
            <v>M3</v>
          </cell>
          <cell r="D683">
            <v>47.89</v>
          </cell>
        </row>
        <row r="684">
          <cell r="A684">
            <v>140102</v>
          </cell>
          <cell r="B684" t="str">
            <v>REVESTIMENTO PRIMÁRIO COM AGREGADO RECICLADO MISTURADO AO SOLO LOCAL, INCLUSIVE ESCARIFICAÇÃO, VERIFICAÇÃO, UMEDECIMENTO, COMPACTAÇÃO E ENSAIOS, CAMADA ACABADA, SEM FORNECIMENTO DE AGREGADO</v>
          </cell>
          <cell r="C684" t="str">
            <v>M3</v>
          </cell>
          <cell r="D684">
            <v>59.86</v>
          </cell>
        </row>
        <row r="685">
          <cell r="A685">
            <v>140103</v>
          </cell>
          <cell r="B685" t="str">
            <v>BASE DE AGREGADO RECICLADO, SEM FORNECIMENTO DE AGREGADO</v>
          </cell>
          <cell r="C685" t="str">
            <v>M3</v>
          </cell>
          <cell r="D685">
            <v>27.89</v>
          </cell>
        </row>
        <row r="686">
          <cell r="A686">
            <v>140104</v>
          </cell>
          <cell r="B686" t="str">
            <v>REFORÇO SO SUB-LEITO/SUB-BASE DE SOLO MELHORADO COM AGREGADO RECICLADO 10% EM VOLUME, SEM FORNECIMENTO DE AGREGADO</v>
          </cell>
          <cell r="C686" t="str">
            <v>M3</v>
          </cell>
          <cell r="D686">
            <v>21.31</v>
          </cell>
        </row>
        <row r="687">
          <cell r="A687">
            <v>140105</v>
          </cell>
          <cell r="B687" t="str">
            <v>REFORÇO DO SUB-LEITO/SUB-BASE DE SOLO MELHORADO COM AGREGADO RECICLADO 20% EM VOLUME, SEM FORNECIMENTO DE AGREGADO</v>
          </cell>
          <cell r="C687" t="str">
            <v>M3</v>
          </cell>
          <cell r="D687">
            <v>21.31</v>
          </cell>
        </row>
        <row r="688">
          <cell r="A688">
            <v>140106</v>
          </cell>
          <cell r="B688" t="str">
            <v>REFORÇO DO SUB-LEITO/SUB-BASE DE SOLO MELHORADO COM AGREGADO RECICLADO 30% EM VOLUME, SEM FORNECIMENTO DE AGREGADO</v>
          </cell>
          <cell r="C688" t="str">
            <v>M3</v>
          </cell>
          <cell r="D688">
            <v>21.31</v>
          </cell>
        </row>
        <row r="689">
          <cell r="A689">
            <v>140107</v>
          </cell>
          <cell r="B689" t="str">
            <v>REFORÇO DO SUB-LEITO/SUB-BASE DE SOLO MELHORADO COM AGREGADO RECICLADO 40% EM VOLUME, SEM FORNECIMENTO DE AGREGADO</v>
          </cell>
          <cell r="C689" t="str">
            <v>M3</v>
          </cell>
          <cell r="D689">
            <v>21.31</v>
          </cell>
        </row>
        <row r="690">
          <cell r="A690">
            <v>140108</v>
          </cell>
          <cell r="B690" t="str">
            <v>REFORÇO DO SUB-LEITO/SUB-BASE DE SOLO MELHORADO COM AGREGADO RECICLADO 50% EM VOLUME, SEM FORNECIMENTO DE AGREGADO</v>
          </cell>
          <cell r="C690" t="str">
            <v>M3</v>
          </cell>
          <cell r="D690">
            <v>21.31</v>
          </cell>
        </row>
        <row r="691">
          <cell r="A691">
            <v>140109</v>
          </cell>
          <cell r="B691" t="str">
            <v>REFORÇO DO SUB-LEITO/SUB-BASE DE SOLO MELHORADO COM AGREGADO RECICLADO 60% EM VOLUME, SEM FORNECIMENTO DE AGREGADO</v>
          </cell>
          <cell r="C691" t="str">
            <v>M3</v>
          </cell>
          <cell r="D691">
            <v>21.31</v>
          </cell>
        </row>
        <row r="692">
          <cell r="A692">
            <v>140110</v>
          </cell>
          <cell r="B692" t="str">
            <v>LASTRO DE AGREGADO RECICLADO, SEM FORNECIMENTO DE AGREGADO</v>
          </cell>
          <cell r="C692" t="str">
            <v>M3</v>
          </cell>
          <cell r="D692">
            <v>21.17</v>
          </cell>
        </row>
        <row r="693">
          <cell r="A693">
            <v>140111</v>
          </cell>
          <cell r="B693" t="str">
            <v>DRENO DE AGREGADO RECICLADO, SEM FORNECIMENTO DE AGREGADO</v>
          </cell>
          <cell r="C693" t="str">
            <v>M3</v>
          </cell>
          <cell r="D693">
            <v>39.229999999999997</v>
          </cell>
        </row>
        <row r="694">
          <cell r="A694">
            <v>140200</v>
          </cell>
          <cell r="B694" t="str">
            <v>SERVIÇOS INCLUINDO O FORNECIMENTO DOS AGREGADOS RECICLADOS</v>
          </cell>
          <cell r="C694" t="str">
            <v>.</v>
          </cell>
          <cell r="D694" t="str">
            <v>.</v>
          </cell>
        </row>
        <row r="695">
          <cell r="A695">
            <v>140201</v>
          </cell>
          <cell r="B695" t="str">
            <v>FUNDAÇÃO DE AGREGADO RECICLADO, COM FORNECIMENTO DE AGREGADO</v>
          </cell>
          <cell r="C695" t="str">
            <v>M3</v>
          </cell>
          <cell r="D695">
            <v>113.71</v>
          </cell>
        </row>
        <row r="696">
          <cell r="A696">
            <v>140202</v>
          </cell>
          <cell r="B696" t="str">
            <v>REVESTIMENTO PRIMÁRIO COM AGREGADO RECICLADO MISTURADO AO SOLO LOCAL, COM FORNECIMENTO DE AGREGADO</v>
          </cell>
          <cell r="C696" t="str">
            <v>M3</v>
          </cell>
          <cell r="D696">
            <v>80.930000000000007</v>
          </cell>
        </row>
        <row r="697">
          <cell r="A697">
            <v>140203</v>
          </cell>
          <cell r="B697" t="str">
            <v>BASE DE AGREGADO RECICLADO, COM FORNECIMENTO DE AGREGADO</v>
          </cell>
          <cell r="C697" t="str">
            <v>M3</v>
          </cell>
          <cell r="D697">
            <v>91.08</v>
          </cell>
        </row>
        <row r="698">
          <cell r="A698">
            <v>140204</v>
          </cell>
          <cell r="B698" t="str">
            <v>REFORÇO DO SUB-LEITO/SUB-BASE DE SOLO MELHORADO COM AGREGADO RECICLADO 10% EM VOLUME, COM FORNECIMENTO DE AGREGADO</v>
          </cell>
          <cell r="C698" t="str">
            <v>M3</v>
          </cell>
          <cell r="D698">
            <v>27.63</v>
          </cell>
        </row>
        <row r="699">
          <cell r="A699">
            <v>140205</v>
          </cell>
          <cell r="B699" t="str">
            <v>REFORÇO DO SUB-LEITO/SUB-BASE DE SOLO MELHORADO COM AGREGADO RECICLADO 20% EM VOLUME, COM FORNECIMENTO DE AGREGADO</v>
          </cell>
          <cell r="C699" t="str">
            <v>M3</v>
          </cell>
          <cell r="D699">
            <v>33.950000000000003</v>
          </cell>
        </row>
        <row r="700">
          <cell r="A700">
            <v>140206</v>
          </cell>
          <cell r="B700" t="str">
            <v>REFORÇO DO SUB-LEITO/SUB-BASE DE SOLO MELHORADO COM AGREGADO RECICLADO 30% EM VOLUME, COM FORNECIMENTO DE AGREGADO</v>
          </cell>
          <cell r="C700" t="str">
            <v>M3</v>
          </cell>
          <cell r="D700">
            <v>40.270000000000003</v>
          </cell>
        </row>
        <row r="701">
          <cell r="A701">
            <v>140207</v>
          </cell>
          <cell r="B701" t="str">
            <v>REFORÇO DO SUB-LEITO/SUB-BASE DE SOLO MELHORADO COM AGREGADO RECICLADO 40% EM VOLUME, COM FORNECIMENTO DE AGREGADO</v>
          </cell>
          <cell r="C701" t="str">
            <v>M3</v>
          </cell>
          <cell r="D701">
            <v>46.59</v>
          </cell>
        </row>
        <row r="702">
          <cell r="A702">
            <v>140208</v>
          </cell>
          <cell r="B702" t="str">
            <v>REFORÇO DO SUB-LEITO/SUB-BASE DE SOLO MELHORADO COM AGREGADO RECICLADO 50% EM VOLUME, COM FORNECIMENTO DE AGREGADO</v>
          </cell>
          <cell r="C702" t="str">
            <v>M3</v>
          </cell>
          <cell r="D702">
            <v>52.91</v>
          </cell>
        </row>
        <row r="703">
          <cell r="A703">
            <v>140209</v>
          </cell>
          <cell r="B703" t="str">
            <v>REFORÇO DO SUB-LEITO/SUB-BASE DE SOLO MELHORADO COM AGREGADO RECICLADO 60% EM VOLUME, COM FORNECIMENTO DE AGREGADO</v>
          </cell>
          <cell r="C703" t="str">
            <v>M3</v>
          </cell>
          <cell r="D703">
            <v>59.22</v>
          </cell>
        </row>
        <row r="704">
          <cell r="A704">
            <v>140210</v>
          </cell>
          <cell r="B704" t="str">
            <v>LASTRO DE AGREGADO RECICLADO, COM FORNECIMENTO DE AGREGADO</v>
          </cell>
          <cell r="C704" t="str">
            <v>M3</v>
          </cell>
          <cell r="D704">
            <v>84.36</v>
          </cell>
        </row>
        <row r="705">
          <cell r="A705">
            <v>140211</v>
          </cell>
          <cell r="B705" t="str">
            <v>DRENO DE AGREGADO RECICLADO, COM FORNECIMENTO DE AGREGADO</v>
          </cell>
          <cell r="C705" t="str">
            <v>M3</v>
          </cell>
          <cell r="D705">
            <v>102.42</v>
          </cell>
        </row>
        <row r="706">
          <cell r="A706">
            <v>150000</v>
          </cell>
          <cell r="B706" t="str">
            <v>TÚNEIS</v>
          </cell>
        </row>
        <row r="707">
          <cell r="A707">
            <v>150100</v>
          </cell>
          <cell r="B707" t="str">
            <v>ESCAVAÇÃO MANUAL EM SOLO PARA EXECUÇÃO DE TÚNEL POR SISTEMA NÃO DESTRUTIVO, INCLUSIVE REMOÇÃO DO MATERIAL ESCAVADO ATÉ FORA DO POÇO</v>
          </cell>
          <cell r="C707" t="str">
            <v>M3</v>
          </cell>
          <cell r="D707">
            <v>306.05</v>
          </cell>
        </row>
        <row r="708">
          <cell r="A708">
            <v>150200</v>
          </cell>
          <cell r="B708" t="str">
            <v>ESCAVAÇÃO MANUAL EM SOLO PARA EXECUÇÃO DE POÇO DE ACESSO</v>
          </cell>
          <cell r="C708" t="str">
            <v>M3</v>
          </cell>
          <cell r="D708">
            <v>136.46</v>
          </cell>
        </row>
        <row r="709">
          <cell r="A709">
            <v>150300</v>
          </cell>
          <cell r="B709" t="str">
            <v>ILUMINAÇÃO E VENTILAÇÃO PARA EXECUÇÃO DE TÚNEL POR SISTEMA NÃO DESTRUTIVO</v>
          </cell>
          <cell r="C709" t="str">
            <v>M</v>
          </cell>
          <cell r="D709">
            <v>87.03</v>
          </cell>
        </row>
        <row r="710">
          <cell r="A710">
            <v>150400</v>
          </cell>
          <cell r="B710" t="str">
            <v>EXECUÇÃO DE POÇO DE ACESSO EM CHAPA DE AÇO CORRUGADA, INCLUSA MONTAGEM DAS CHAPAS E CONSOLIDAÇÃO EXTERNA COM INJEÇÃO DE SOLO-CIMENTO, SEM FORNECIMENTO DE SOLO, CIMENTO E CHAPAS DE AÇO</v>
          </cell>
          <cell r="C710" t="str">
            <v>.</v>
          </cell>
          <cell r="D710" t="str">
            <v>.</v>
          </cell>
        </row>
        <row r="711">
          <cell r="A711">
            <v>150401</v>
          </cell>
          <cell r="B711" t="str">
            <v>EXECUÇÃO DE POÇO DE ACESSO EM CHAPA DE AÇO CORRUGADA, INCLUSA MONTAGEM DAS CHAPAS E CONSOLIDAÇÃO EXTERNA COM INJEÇÃO DE SOLO-CIMENTO, SEM FORNECIMENTO DE SOLO, CIMENTO E CHAPAS DE AÇO - DIÂMETRO 2,40M</v>
          </cell>
          <cell r="C711" t="str">
            <v>M</v>
          </cell>
          <cell r="D711">
            <v>284.93</v>
          </cell>
        </row>
        <row r="712">
          <cell r="A712">
            <v>150402</v>
          </cell>
          <cell r="B712" t="str">
            <v>EXECUÇÃO DE POÇO DE ACESSO EM CHAPA DE AÇO CORRUGADA, INCLUSA MONTAGEM DAS CHAPAS E CONSOLIDAÇÃO EXTERNA COM INJEÇÃO DE SOLO-CIMENTO, SEM FORNECIMENTO DE SOLO, CIMENTO E CHAPAS DE AÇO - DIÂMETRO 2,60M</v>
          </cell>
          <cell r="C712" t="str">
            <v>M</v>
          </cell>
          <cell r="D712">
            <v>313.68</v>
          </cell>
        </row>
        <row r="713">
          <cell r="A713">
            <v>150403</v>
          </cell>
          <cell r="B713" t="str">
            <v>EXECUÇÃO DE POÇO DE ACESSO EM CHAPA DE AÇO CORRUGADA, INCLUSA MONTAGEM DAS CHAPAS E CONSOLIDAÇÃO EXTERNA COM INJEÇÃO DE SOLO-CIMENTO, SEM FORNECIMENTO DE SOLO, CIMENTO E CHAPAS DE AÇO - DIÂMETRO 2,80M</v>
          </cell>
          <cell r="C713" t="str">
            <v>M</v>
          </cell>
          <cell r="D713">
            <v>341.57</v>
          </cell>
        </row>
        <row r="714">
          <cell r="A714">
            <v>150404</v>
          </cell>
          <cell r="B714" t="str">
            <v>EXECUÇÃO DE POÇO DE ACESSO EM CHAPA DE AÇO CORRUGADA, INCLUSA MONTAGEM DAS CHAPAS E CONSOLIDAÇÃO EXTERNA COM INJEÇÃO DE SOLO-CIMENTO, SEM FORNECIMENTO DE SOLO, CIMENTO E CHAPAS DE AÇO - DIÂMETRO 3,00M</v>
          </cell>
          <cell r="C714" t="str">
            <v>M</v>
          </cell>
          <cell r="D714">
            <v>370.32</v>
          </cell>
        </row>
        <row r="715">
          <cell r="A715">
            <v>150405</v>
          </cell>
          <cell r="B715" t="str">
            <v>EXECUÇÃO DE POÇO DE ACESSO EM CHAPA DE AÇO CORRUGADA, INCLUSA MONTAGEM DAS CHAPAS E CONSOLIDAÇÃO EXTERNA COM INJEÇÃO DE SOLO-CIMENTO, SEM FORNECIMENTO DE SOLO, CIMENTO E CHAPAS DE AÇO - DIÂMETRO 3,20M</v>
          </cell>
          <cell r="C715" t="str">
            <v>M</v>
          </cell>
          <cell r="D715">
            <v>399.07</v>
          </cell>
        </row>
        <row r="716">
          <cell r="A716">
            <v>150500</v>
          </cell>
          <cell r="B716" t="str">
            <v>EXECUÇÃO DE "TUNNEL LINER" INCLUSA MONTAGEM DAS CHAPAS E CONSOLIDAÇÃO EXTERNA COM INJEÇÃO DE SOLO-CIMENTO, SEM FORNECIMENTO DAS CHAPAS DE AÇO, SOLO E CIMENTO</v>
          </cell>
          <cell r="C716" t="str">
            <v>.</v>
          </cell>
          <cell r="D716" t="str">
            <v>.</v>
          </cell>
        </row>
        <row r="717">
          <cell r="A717">
            <v>150501</v>
          </cell>
          <cell r="B717" t="str">
            <v>EXECUÇÃO DE "TUNNEL LINER" INCLUSA MONTAGEM DAS CHAPAS E CONSOLIDAÇÃO EXTERNA COM INJEÇÃO DE SOLO-CIMENTO, SEM FORNECIMENTO DAS CHAPAS DE AÇO, SOLO E CIMENTO - DIÂMETRO 1,60M</v>
          </cell>
          <cell r="C717" t="str">
            <v>M</v>
          </cell>
          <cell r="D717">
            <v>290.14</v>
          </cell>
        </row>
        <row r="718">
          <cell r="A718">
            <v>150502</v>
          </cell>
          <cell r="B718" t="str">
            <v>EXECUÇÃO DE "TUNNEL LINER" INCLUSA MONTAGEM DAS CHAPAS E CONSOLIDAÇÃO EXTERNA COM INJEÇÃO DE SOLO-CIMENTO, SEM FORNECIMENTO DAS CHAPAS DE AÇO, SOLO E CIMENTO - DIÂMETRO 1,80M</v>
          </cell>
          <cell r="C718" t="str">
            <v>M</v>
          </cell>
          <cell r="D718">
            <v>319.77</v>
          </cell>
        </row>
        <row r="719">
          <cell r="A719">
            <v>150503</v>
          </cell>
          <cell r="B719" t="str">
            <v>EXECUÇÃO DE "TUNNEL LINER" INCLUSA MONTAGEM DAS CHAPAS E CONSOLIDAÇÃO EXTERNA COM INJEÇÃO DE SOLO-CIMENTO, SEM FORNECIMENTO DAS CHAPAS DE AÇO, SOLO E CIMENTO - DIÂMETRO 2,00M</v>
          </cell>
          <cell r="C719" t="str">
            <v>M</v>
          </cell>
          <cell r="D719">
            <v>348.52</v>
          </cell>
        </row>
        <row r="720">
          <cell r="A720">
            <v>150504</v>
          </cell>
          <cell r="B720" t="str">
            <v>EXECUÇÃO DE "TUNNEL LINER" INCLUSA MONTAGEM DAS CHAPAS E CONSOLIDAÇÃO EXTERNA COM INJEÇÃO DE SOLO-CIMENTO, SEM FORNECIMENTO DAS CHAPAS DE AÇO, SOLO E CIMENTO - DIÂMETRO 2,20M</v>
          </cell>
          <cell r="C720" t="str">
            <v>M</v>
          </cell>
          <cell r="D720">
            <v>377.28</v>
          </cell>
        </row>
        <row r="721">
          <cell r="A721">
            <v>150600</v>
          </cell>
          <cell r="B721" t="str">
            <v>FORNECIMENTO DE CHAPA DE AÇO CORRUGADA, TIPO "TUNNEL LINER", GALVANIZADA</v>
          </cell>
          <cell r="C721" t="str">
            <v>.</v>
          </cell>
          <cell r="D721" t="str">
            <v>.</v>
          </cell>
        </row>
        <row r="722">
          <cell r="A722">
            <v>150601</v>
          </cell>
          <cell r="B722" t="str">
            <v>FORNECIMENTO DE CHAPA DE AÇO CORRUGADA, TIPO "TUNNEL LINER", GALVANIZADA - DIÂMETRO 1,60M E ESPESSURA 2,70MM</v>
          </cell>
          <cell r="C722" t="str">
            <v>M</v>
          </cell>
          <cell r="D722">
            <v>4607.46</v>
          </cell>
        </row>
        <row r="723">
          <cell r="A723">
            <v>150602</v>
          </cell>
          <cell r="B723" t="str">
            <v>FORNECIMENTO DE CHAPA DE AÇO CORRUGADA, TIPO "TUNNEL LINER", GALVANIZADA - DIÂMETRO 1,80M E ESPESSURA 2,70MM</v>
          </cell>
          <cell r="C723" t="str">
            <v>M</v>
          </cell>
          <cell r="D723">
            <v>5261.61</v>
          </cell>
        </row>
        <row r="724">
          <cell r="A724">
            <v>150603</v>
          </cell>
          <cell r="B724" t="str">
            <v>FORNECIMENTO DE CHAPA DE AÇO CORRUGADA, TIPO "TUNNEL LINER", GALVANIZADA - DIÂMETRO 2,00M E ESPESSURA 2,70MM</v>
          </cell>
          <cell r="C724" t="str">
            <v>M</v>
          </cell>
          <cell r="D724">
            <v>5773.55</v>
          </cell>
        </row>
        <row r="725">
          <cell r="A725">
            <v>150604</v>
          </cell>
          <cell r="B725" t="str">
            <v>FORNECIMENTO DE CHAPA DE AÇO CORRUGADA, TIPO "TUNNEL LINER", GALVANIZADA - DIÂMETRO 2,20M E ESPESSURA 2,70MM</v>
          </cell>
          <cell r="C725" t="str">
            <v>M</v>
          </cell>
          <cell r="D725">
            <v>6399.25</v>
          </cell>
        </row>
        <row r="726">
          <cell r="A726">
            <v>150605</v>
          </cell>
          <cell r="B726" t="str">
            <v>FORNECIMENTO DE CHAPA DE AÇO CORRUGADA, TIPO "TUNNEL LINER", GALVANIZADA - DIÂMETRO 2,40M E ESPESSURA 2,70MM</v>
          </cell>
          <cell r="C726" t="str">
            <v>M</v>
          </cell>
          <cell r="D726">
            <v>6939.63</v>
          </cell>
        </row>
        <row r="727">
          <cell r="A727">
            <v>150606</v>
          </cell>
          <cell r="B727" t="str">
            <v>FORNECIMENTO DE CHAPA DE AÇO CORRUGADA, TIPO "TUNNEL LINER", GALVANIZADA - DIÂMETRO 2,60M E ESPESSURA 2,70MM</v>
          </cell>
          <cell r="C727" t="str">
            <v>M</v>
          </cell>
          <cell r="D727">
            <v>7565.34</v>
          </cell>
        </row>
        <row r="728">
          <cell r="A728">
            <v>150607</v>
          </cell>
          <cell r="B728" t="str">
            <v>FORNECIMENTO DE CHAPA DE AÇO CORRUGADA, TIPO "TUNNEL LINER", GALVANIZADA - DIÂMETRO 2,80M E ESPESSURA 2,70MM</v>
          </cell>
          <cell r="C728" t="str">
            <v>M</v>
          </cell>
          <cell r="D728">
            <v>8077.28</v>
          </cell>
        </row>
        <row r="729">
          <cell r="A729">
            <v>150608</v>
          </cell>
          <cell r="B729" t="str">
            <v>FORNECIMENTO DE CHAPA DE AÇO CORRUGADA, TIPO "TUNNEL LINER", GALVANIZADA - DIÂMETRO 3,00M E ESPESSURA 2,70MM</v>
          </cell>
          <cell r="C729" t="str">
            <v>M</v>
          </cell>
          <cell r="D729">
            <v>8702.98</v>
          </cell>
        </row>
        <row r="730">
          <cell r="A730">
            <v>150609</v>
          </cell>
          <cell r="B730" t="str">
            <v>FORNECIMENTO DE CHAPA DE AÇO CORRUGADA, TIPO "TUNNEL LINER", GALVANIZADA - DIÂMETRO 3,20M E ESPESSURA 2,70MM</v>
          </cell>
          <cell r="C730" t="str">
            <v>M</v>
          </cell>
          <cell r="D730">
            <v>9243.36</v>
          </cell>
        </row>
        <row r="731">
          <cell r="A731">
            <v>150610</v>
          </cell>
          <cell r="B731" t="str">
            <v>FORNECIMENTO DE CHAPA DE AÇO CORRUGADA, TIPO "TUNNEL LINER", GALVANIZADA - DIÂMETRO 2,00M E ESPESSURA 3,40MM</v>
          </cell>
          <cell r="C731" t="str">
            <v>M</v>
          </cell>
          <cell r="D731">
            <v>6783.36</v>
          </cell>
        </row>
        <row r="732">
          <cell r="A732">
            <v>150611</v>
          </cell>
          <cell r="B732" t="str">
            <v>FORNECIMENTO DE CHAPA DE AÇO CORRUGADA, TIPO "TUNNEL LINER", GALVANIZADA - DIÂMETRO 2,20M E ESPESSURA 3,40MM</v>
          </cell>
          <cell r="C732" t="str">
            <v>M</v>
          </cell>
          <cell r="D732">
            <v>7515.96</v>
          </cell>
        </row>
        <row r="733">
          <cell r="A733">
            <v>150612</v>
          </cell>
          <cell r="B733" t="str">
            <v>FORNECIMENTO DE CHAPA DE AÇO CORRUGADA, TIPO "TUNNEL LINER", GALVANIZADA - DIÂMETRO 2,40M E ESPESSURA 3,40MM</v>
          </cell>
          <cell r="C733" t="str">
            <v>M</v>
          </cell>
          <cell r="D733">
            <v>8140.03</v>
          </cell>
        </row>
        <row r="734">
          <cell r="A734">
            <v>150613</v>
          </cell>
          <cell r="B734" t="str">
            <v>FORNECIMENTO DE CHAPA DE AÇO CORRUGADA, TIPO "TUNNEL LINER", GALVANIZADA - DIÂMETRO 2,60M E ESPESSURA 3,40MM</v>
          </cell>
          <cell r="C734" t="str">
            <v>M</v>
          </cell>
          <cell r="D734">
            <v>8872.6299999999992</v>
          </cell>
        </row>
        <row r="735">
          <cell r="A735">
            <v>150614</v>
          </cell>
          <cell r="B735" t="str">
            <v>FORNECIMENTO DE CHAPA DE AÇO CORRUGADA, TIPO "TUNNEL LINER", GALVANIZADA - DIÂMETRO 2,80M E ESPESSURA 3,40MM</v>
          </cell>
          <cell r="C735" t="str">
            <v>M</v>
          </cell>
          <cell r="D735">
            <v>9496.7000000000007</v>
          </cell>
        </row>
        <row r="736">
          <cell r="A736">
            <v>150615</v>
          </cell>
          <cell r="B736" t="str">
            <v>FORNECIMENTO DE CHAPA DE AÇO CORRUGADA, TIPO "TUNNEL LINER", GALVANIZADA - DIÂMETRO 3,00M E ESPESSURA 3,40MM</v>
          </cell>
          <cell r="C736" t="str">
            <v>M</v>
          </cell>
          <cell r="D736">
            <v>10229.299999999999</v>
          </cell>
        </row>
        <row r="737">
          <cell r="A737">
            <v>150616</v>
          </cell>
          <cell r="B737" t="str">
            <v>FORNECIMENTO DE CHAPA DE AÇO CORRUGADA, TIPO "TUNNEL LINER", GALVANIZADA - DIÂMETRO 3,20M E ESPESSURA 3,40MM</v>
          </cell>
          <cell r="C737" t="str">
            <v>M</v>
          </cell>
          <cell r="D737">
            <v>10853.37</v>
          </cell>
        </row>
        <row r="738">
          <cell r="A738">
            <v>150700</v>
          </cell>
          <cell r="B738" t="str">
            <v>FORNECIMENTO DE CHAPA PRETA DE AÇO CORRUGADA, TIPO "TUNNEL LINER"</v>
          </cell>
          <cell r="C738" t="str">
            <v>.</v>
          </cell>
          <cell r="D738" t="str">
            <v>.</v>
          </cell>
        </row>
        <row r="739">
          <cell r="A739">
            <v>150701</v>
          </cell>
          <cell r="B739" t="str">
            <v>FORNECIMENTO DE CHAPA PRETA DE AÇO CORRUGADA, TIPO "TUNNEL LINER" - DIÂMETRO 1,60M E ESPESSURA 2,50MM</v>
          </cell>
          <cell r="C739" t="str">
            <v>M</v>
          </cell>
          <cell r="D739">
            <v>3035.93</v>
          </cell>
        </row>
        <row r="740">
          <cell r="A740">
            <v>150702</v>
          </cell>
          <cell r="B740" t="str">
            <v>FORNECIMENTO DE CHAPA PRETA DE AÇO CORRUGADA, TIPO "TUNNEL LINER" - DIÂMETRO 1,80M E ESPESSURA 2,50MM</v>
          </cell>
          <cell r="C740" t="str">
            <v>M</v>
          </cell>
          <cell r="D740">
            <v>3466.84</v>
          </cell>
        </row>
        <row r="741">
          <cell r="A741">
            <v>150703</v>
          </cell>
          <cell r="B741" t="str">
            <v>FORNECIMENTO DE CHAPA PRETA DE AÇO CORRUGADA, TIPO "TUNNEL LINER" - DIÂMETRO 2,00M E ESPESSURA 2,50MM</v>
          </cell>
          <cell r="C741" t="str">
            <v>M</v>
          </cell>
          <cell r="D741">
            <v>3819.4</v>
          </cell>
        </row>
        <row r="742">
          <cell r="A742">
            <v>150704</v>
          </cell>
          <cell r="B742" t="str">
            <v>FORNECIMENTO DE CHAPA PRETA DE AÇO CORRUGADA, TIPO "TUNNEL LINER" - DIÂMETRO 2,20M E ESPESSURA 2,50MM</v>
          </cell>
          <cell r="C742" t="str">
            <v>M</v>
          </cell>
          <cell r="D742">
            <v>4250.3100000000004</v>
          </cell>
        </row>
        <row r="743">
          <cell r="A743">
            <v>150705</v>
          </cell>
          <cell r="B743" t="str">
            <v>FORNECIMENTO DE CHAPA PRETA DE AÇO CORRUGADA, TIPO "TUNNEL LINER" - DIÂMETRO 2,40M E ESPESSURA 2,50MM</v>
          </cell>
          <cell r="C743" t="str">
            <v>M</v>
          </cell>
          <cell r="D743">
            <v>4583.28</v>
          </cell>
        </row>
        <row r="744">
          <cell r="A744">
            <v>150706</v>
          </cell>
          <cell r="B744" t="str">
            <v>FORNECIMENTO DE CHAPA PRETA DE AÇO CORRUGADA, TIPO "TUNNEL LINER" - DIÂMETRO 2,60M E ESPESSURA 2,50MM</v>
          </cell>
          <cell r="C744" t="str">
            <v>M</v>
          </cell>
          <cell r="D744">
            <v>4975.0200000000004</v>
          </cell>
        </row>
        <row r="745">
          <cell r="A745">
            <v>150707</v>
          </cell>
          <cell r="B745" t="str">
            <v>FORNECIMENTO DE CHAPA PRETA DE AÇO CORRUGADA, TIPO "TUNNEL LINER" - DIÂMETRO 2,80M E ESPESSURA 2,50MM</v>
          </cell>
          <cell r="C745" t="str">
            <v>M</v>
          </cell>
          <cell r="D745">
            <v>5307.99</v>
          </cell>
        </row>
        <row r="746">
          <cell r="A746">
            <v>150708</v>
          </cell>
          <cell r="B746" t="str">
            <v>FORNECIMENTO DE CHAPA PRETA DE AÇO CORRUGADA, TIPO "TUNNEL LINER" - DIÂMETRO 3,00M E ESPESSURA 2,50MM</v>
          </cell>
          <cell r="C746" t="str">
            <v>M</v>
          </cell>
          <cell r="D746">
            <v>5738.9</v>
          </cell>
        </row>
        <row r="747">
          <cell r="A747">
            <v>150709</v>
          </cell>
          <cell r="B747" t="str">
            <v>FORNECIMENTO DE CHAPA PRETA DE AÇO CORRUGADA, TIPO "TUNNEL LINER" - DIÂMETRO 3,20M E ESPESSURA 2,50MM</v>
          </cell>
          <cell r="C747" t="str">
            <v>M</v>
          </cell>
          <cell r="D747">
            <v>6091.46</v>
          </cell>
        </row>
        <row r="748">
          <cell r="A748">
            <v>150710</v>
          </cell>
          <cell r="B748" t="str">
            <v>FORNECIMENTO DE CHAPA PRETA DE AÇO CORRUGADA, TIPO "TUNNEL LINER" - DIÂMETRO 2,00M E ESPESSURA 3,40MM</v>
          </cell>
          <cell r="C748" t="str">
            <v>M</v>
          </cell>
          <cell r="D748">
            <v>4548.8500000000004</v>
          </cell>
        </row>
        <row r="749">
          <cell r="A749">
            <v>150711</v>
          </cell>
          <cell r="B749" t="str">
            <v>FORNECIMENTO DE CHAPA PRETA DE AÇO CORRUGADA, TIPO "TUNNEL LINER" - DIÂMETRO 2,20M E ESPESSURA 3,40MM</v>
          </cell>
          <cell r="C749" t="str">
            <v>M</v>
          </cell>
          <cell r="D749">
            <v>5039.6000000000004</v>
          </cell>
        </row>
        <row r="750">
          <cell r="A750">
            <v>150712</v>
          </cell>
          <cell r="B750" t="str">
            <v>FORNECIMENTO DE CHAPA PRETA DE AÇO CORRUGADA, TIPO "TUNNEL LINER" - DIÂMETRO 2,40M E ESPESSURA 3,40MM</v>
          </cell>
          <cell r="C750" t="str">
            <v>M</v>
          </cell>
          <cell r="D750">
            <v>5454.84</v>
          </cell>
        </row>
        <row r="751">
          <cell r="A751">
            <v>150713</v>
          </cell>
          <cell r="B751" t="str">
            <v>FORNECIMENTO DE CHAPA PRETA DE AÇO CORRUGADA, TIPO "TUNNEL LINER" - DIÂMETRO 2,60M E ESPESSURA 3,40MM</v>
          </cell>
          <cell r="C751" t="str">
            <v>M</v>
          </cell>
          <cell r="D751">
            <v>5945.59</v>
          </cell>
        </row>
        <row r="752">
          <cell r="A752">
            <v>150714</v>
          </cell>
          <cell r="B752" t="str">
            <v>FORNECIMENTO DE CHAPA PRETA DE AÇO CORRUGADA, TIPO "TUNNEL LINER" - DIÂMETRO 2,80M E ESPESSURA 3,40MM</v>
          </cell>
          <cell r="C752" t="str">
            <v>M</v>
          </cell>
          <cell r="D752">
            <v>6360.84</v>
          </cell>
        </row>
        <row r="753">
          <cell r="A753">
            <v>150715</v>
          </cell>
          <cell r="B753" t="str">
            <v>FORNECIMENTO DE CHAPA PRETA DE AÇO CORRUGADA, TIPO "TUNNEL LINER" - DIÂMETRO 3,00M E ESPESSURA 3,40MM</v>
          </cell>
          <cell r="C753" t="str">
            <v>M</v>
          </cell>
          <cell r="D753">
            <v>6851.59</v>
          </cell>
        </row>
        <row r="754">
          <cell r="A754">
            <v>150716</v>
          </cell>
          <cell r="B754" t="str">
            <v>FORNECIMENTO DE CHAPA PRETA DE AÇO CORRUGADA, TIPO "TUNNEL LINER" - DIÂMETRO 3,20M E ESPESSURA 3,40MM</v>
          </cell>
          <cell r="C754" t="str">
            <v>M</v>
          </cell>
          <cell r="D754">
            <v>7266.84</v>
          </cell>
        </row>
        <row r="755">
          <cell r="A755">
            <v>150800</v>
          </cell>
          <cell r="B755" t="str">
            <v>CAMBOTAS METÁLICAS PARA TÚNEL NATM</v>
          </cell>
          <cell r="C755" t="str">
            <v>KG</v>
          </cell>
          <cell r="D755">
            <v>17.41</v>
          </cell>
        </row>
        <row r="756">
          <cell r="A756">
            <v>150900</v>
          </cell>
          <cell r="B756" t="str">
            <v>FORNECIMENTO E APLICAÇÃO DE ENFILAGEM, COM TUBO DE AÇO, DIÂMETRO 2 1/2" E PAREDE DE 5,16MM DE ESPESSURA, EXCETO INJEÇÃO, PARA IMPLATAÇÃO DE TÚNEL NATM</v>
          </cell>
          <cell r="C756" t="str">
            <v>M</v>
          </cell>
          <cell r="D756">
            <v>125.33</v>
          </cell>
        </row>
        <row r="757">
          <cell r="A757">
            <v>151000</v>
          </cell>
          <cell r="B757" t="str">
            <v>FORMAS METÁLICAS PARA CONCRETAGEM DO REVESTIMENTO INTERNO DE "TUNNEL LINER", FORNECIMENTO, MONTAGEM E POSTERIOR DESMONTAGEM</v>
          </cell>
          <cell r="C757" t="str">
            <v>M2</v>
          </cell>
          <cell r="D757">
            <v>42.15</v>
          </cell>
        </row>
        <row r="758">
          <cell r="A758">
            <v>160000</v>
          </cell>
          <cell r="B758" t="str">
            <v>SERVIÇOS AMBIENTAIS</v>
          </cell>
        </row>
        <row r="759">
          <cell r="A759">
            <v>160100</v>
          </cell>
          <cell r="B759" t="str">
            <v>ESTUDOS, PROJETOS E RELATÓRIOS PARA LICENCIAMENTO AMBIENTAL</v>
          </cell>
          <cell r="C759" t="str">
            <v>.</v>
          </cell>
          <cell r="D759" t="str">
            <v>.</v>
          </cell>
        </row>
        <row r="760">
          <cell r="A760">
            <v>160101</v>
          </cell>
          <cell r="B760" t="str">
            <v>RELATÓRIO DE CONSULTA PRÉVIA</v>
          </cell>
          <cell r="C760" t="str">
            <v>UN</v>
          </cell>
          <cell r="D760">
            <v>21539.54</v>
          </cell>
        </row>
        <row r="761">
          <cell r="A761">
            <v>160102</v>
          </cell>
          <cell r="B761" t="str">
            <v>ESTUDO DE VIABILIDADE AMBIENTAL - EVA 1 - ATÉ 30.000 M2</v>
          </cell>
          <cell r="C761" t="str">
            <v>UN</v>
          </cell>
          <cell r="D761">
            <v>460802.15</v>
          </cell>
        </row>
        <row r="762">
          <cell r="A762">
            <v>160103</v>
          </cell>
          <cell r="B762" t="str">
            <v>ESTUDO DE VIABILIDADE AMBIENTAL - EVA 2 - ACIMA DE 30.000 M2</v>
          </cell>
          <cell r="C762" t="str">
            <v>UN</v>
          </cell>
          <cell r="D762">
            <v>581976.92000000004</v>
          </cell>
        </row>
        <row r="763">
          <cell r="A763">
            <v>160104</v>
          </cell>
          <cell r="B763" t="str">
            <v>RELATÓRIO DE COMPLEMENTAÇÃO AO EVA 1</v>
          </cell>
          <cell r="C763" t="str">
            <v>UN</v>
          </cell>
          <cell r="D763">
            <v>57337.86</v>
          </cell>
        </row>
        <row r="764">
          <cell r="A764">
            <v>160105</v>
          </cell>
          <cell r="B764" t="str">
            <v>RELATÓRIO DE COMPLEMENTAÇÃO AO EVA 2</v>
          </cell>
          <cell r="C764" t="str">
            <v>UN</v>
          </cell>
          <cell r="D764">
            <v>71091.600000000006</v>
          </cell>
        </row>
        <row r="765">
          <cell r="A765">
            <v>160106</v>
          </cell>
          <cell r="B765" t="str">
            <v>EIA 1: PROJETOS DE DRENAGEM COM EXTENSÃO DE 1000 À 3000M</v>
          </cell>
          <cell r="C765" t="str">
            <v>UN</v>
          </cell>
          <cell r="D765">
            <v>456210.65</v>
          </cell>
        </row>
        <row r="766">
          <cell r="A766">
            <v>160107</v>
          </cell>
          <cell r="B766" t="str">
            <v>EIA 2: PROJETOS DE DRENAGEM COM CANALIZAÇÃO DE 3001 À 5000M</v>
          </cell>
          <cell r="C766" t="str">
            <v>UN</v>
          </cell>
          <cell r="D766">
            <v>488801.29</v>
          </cell>
        </row>
        <row r="767">
          <cell r="A767">
            <v>160108</v>
          </cell>
          <cell r="B767" t="str">
            <v>EIA 3: PROJETOS DE DRENAGEM COM CANALIZAÇÃO E RESERVATÓRIO, BARRAGENS, BARRAMENTOS, POLDERS, ETC...</v>
          </cell>
          <cell r="C767" t="str">
            <v>UN</v>
          </cell>
          <cell r="D767">
            <v>520545.8</v>
          </cell>
        </row>
        <row r="768">
          <cell r="A768">
            <v>160109</v>
          </cell>
          <cell r="B768" t="str">
            <v>EIA 4: PROJETOS E CANALIZAÇÕES ACIMA DE 1000M E VIÁRIO ACIMA DE 3000M</v>
          </cell>
          <cell r="C768" t="str">
            <v>UN</v>
          </cell>
          <cell r="D768">
            <v>552290.31999999995</v>
          </cell>
        </row>
        <row r="769">
          <cell r="A769">
            <v>160110</v>
          </cell>
          <cell r="B769" t="str">
            <v>EIA 5: PROJETOS VIÁRIOS DE 3000 À 5000M</v>
          </cell>
          <cell r="C769" t="str">
            <v>UN</v>
          </cell>
          <cell r="D769">
            <v>615658.52</v>
          </cell>
        </row>
        <row r="770">
          <cell r="A770">
            <v>160111</v>
          </cell>
          <cell r="B770" t="str">
            <v>EIA 6: PROJETOS VIÁRIOS ACIMA DE 5000M</v>
          </cell>
          <cell r="C770" t="str">
            <v>UN</v>
          </cell>
          <cell r="D770">
            <v>651115.06000000006</v>
          </cell>
        </row>
        <row r="771">
          <cell r="A771">
            <v>160112</v>
          </cell>
          <cell r="B771" t="str">
            <v>EIA 7: PROJETOS VIÁRIOS IGUAL OU SUPERIOR À 3000M ACOMPANHADOS DE OBRAS DE ARTE (PONTES, VIADUTOS OU PASSARELAS)</v>
          </cell>
          <cell r="C771" t="str">
            <v>UN</v>
          </cell>
          <cell r="D771">
            <v>649950.4</v>
          </cell>
        </row>
        <row r="772">
          <cell r="A772">
            <v>160113</v>
          </cell>
          <cell r="B772" t="str">
            <v>EIA 8: PROJETOS VIÁRIOS IGUAL OU SUPERIOR À 3000M ACOMPANHADOS DE OBRAS DE ARTE (PONTES, VIADUTOS OU PASSARELAS)</v>
          </cell>
          <cell r="C772" t="str">
            <v>UN</v>
          </cell>
          <cell r="D772">
            <v>757589.1</v>
          </cell>
        </row>
        <row r="773">
          <cell r="A773">
            <v>160114</v>
          </cell>
          <cell r="B773" t="str">
            <v>AUDIÊNCIA PÚBLICA</v>
          </cell>
          <cell r="C773" t="str">
            <v>UN</v>
          </cell>
          <cell r="D773">
            <v>27529.64</v>
          </cell>
        </row>
        <row r="774">
          <cell r="A774">
            <v>160115</v>
          </cell>
          <cell r="B774" t="str">
            <v>RELATÓRIO DE COMPLEMENTAÇÃO AO EIA/RIMA 4-8</v>
          </cell>
          <cell r="C774" t="str">
            <v>UN</v>
          </cell>
          <cell r="D774">
            <v>77423.69</v>
          </cell>
        </row>
        <row r="775">
          <cell r="A775">
            <v>160116</v>
          </cell>
          <cell r="B775" t="str">
            <v>RELATÓRIO DE COMPLEMENTAÇÃO AO EIA/RIMA 1-3</v>
          </cell>
          <cell r="C775" t="str">
            <v>UN</v>
          </cell>
          <cell r="D775">
            <v>67804.929999999993</v>
          </cell>
        </row>
        <row r="776">
          <cell r="A776">
            <v>160117</v>
          </cell>
          <cell r="B776" t="str">
            <v>PLANO BÁSICO AMBIENTAL - PBA CONTENDO ATÉ 20 PLANOS E PROGRAMAS DO MEIO FÍSICO, BIÓTICO E SOCIOECONÔMICO</v>
          </cell>
          <cell r="C776" t="str">
            <v>UN</v>
          </cell>
          <cell r="D776">
            <v>221166.95</v>
          </cell>
        </row>
        <row r="777">
          <cell r="A777">
            <v>160118</v>
          </cell>
          <cell r="B777" t="str">
            <v>PLANO BÁSICO AMBIENTAL - PBA CONTENDO ACIMA DE 20 PLANOS E PROGRAMAS DO MEIO FÍSICO, BIÓTICO E SOCIOECONÔMICO</v>
          </cell>
          <cell r="C777" t="str">
            <v>UN</v>
          </cell>
          <cell r="D777">
            <v>263238.53999999998</v>
          </cell>
        </row>
        <row r="778">
          <cell r="A778">
            <v>160119</v>
          </cell>
          <cell r="B778" t="str">
            <v>RELATÓRIO DE ATENDIMENTO ÀS EXIGÊNCIAS DA LICENÇA AMBIENTAL PRÉVIA - LAP</v>
          </cell>
          <cell r="C778" t="str">
            <v>UN</v>
          </cell>
          <cell r="D778">
            <v>66906.48</v>
          </cell>
        </row>
        <row r="779">
          <cell r="A779">
            <v>160120</v>
          </cell>
          <cell r="B779" t="str">
            <v>RELATÓRIO DE COMPLEMENTAÇÕES AO ATENDIMENTO DA LAP - LICENÇA AMBIENTAL PRÉVIA</v>
          </cell>
          <cell r="C779" t="str">
            <v>UN</v>
          </cell>
          <cell r="D779">
            <v>33992.629999999997</v>
          </cell>
        </row>
        <row r="780">
          <cell r="A780">
            <v>160121</v>
          </cell>
          <cell r="B780" t="str">
            <v>RELATÓRIO DE SOLICITAÇÃO DE LICENÇA AMBIENTAL DE INSTALAÇÃO - LAI</v>
          </cell>
          <cell r="C780" t="str">
            <v>UN</v>
          </cell>
          <cell r="D780">
            <v>62771.5</v>
          </cell>
        </row>
        <row r="781">
          <cell r="A781">
            <v>160122</v>
          </cell>
          <cell r="B781" t="str">
            <v>FICHA DE CARACTERIZAÇÃO DO EMPREENDIMENTO - FCA, CONFORME INSTRUÇÃO NORMATIVA IPHAN N°01/2015</v>
          </cell>
          <cell r="C781" t="str">
            <v>UN</v>
          </cell>
          <cell r="D781">
            <v>5885.71</v>
          </cell>
        </row>
        <row r="782">
          <cell r="A782">
            <v>160123</v>
          </cell>
          <cell r="B782" t="str">
            <v>RELATÓRIO DE AVALIAÇÃO DE IMPACTO AOS BENS CULTURAIS TOMBADOS, VALORADOS E REGISTRADOS</v>
          </cell>
          <cell r="C782" t="str">
            <v>UN</v>
          </cell>
          <cell r="D782">
            <v>14038.91</v>
          </cell>
        </row>
        <row r="783">
          <cell r="A783">
            <v>160124</v>
          </cell>
          <cell r="B783" t="str">
            <v>ACOMPANHAMENTO ARQUEOLÓGICO</v>
          </cell>
          <cell r="C783" t="str">
            <v>UN</v>
          </cell>
          <cell r="D783">
            <v>14604.26</v>
          </cell>
        </row>
        <row r="784">
          <cell r="A784">
            <v>160125</v>
          </cell>
          <cell r="B784" t="str">
            <v>PROJETO DE AVALIAÇÃO DE IMPACTO AO PATRIMÔNIO ARQUEOLÓGICO</v>
          </cell>
          <cell r="C784" t="str">
            <v>UN</v>
          </cell>
          <cell r="D784">
            <v>14604.26</v>
          </cell>
        </row>
        <row r="785">
          <cell r="A785">
            <v>160126</v>
          </cell>
          <cell r="B785" t="str">
            <v>RELATÓRIO DE AVALIAÇÃO DE IMPACTO AO PATRIMÔNIO ARQUEOLÓGICO</v>
          </cell>
          <cell r="C785" t="str">
            <v>UN</v>
          </cell>
          <cell r="D785">
            <v>6246.41</v>
          </cell>
        </row>
        <row r="786">
          <cell r="A786">
            <v>160127</v>
          </cell>
          <cell r="B786" t="str">
            <v>PROJETO DE AVALIAÇÃO DE IMPACTO AO PATRIMÔNIO ARQUEOLÓGICO</v>
          </cell>
          <cell r="C786" t="str">
            <v>UN</v>
          </cell>
          <cell r="D786">
            <v>14604.26</v>
          </cell>
        </row>
        <row r="787">
          <cell r="A787">
            <v>160128</v>
          </cell>
          <cell r="B787" t="str">
            <v>RELATÓRIO DE AVALIAÇÃO DE IMPACTO AO PATRIMÔNIO ARQUEOLÓGICO</v>
          </cell>
          <cell r="C787" t="str">
            <v>UN</v>
          </cell>
          <cell r="D787">
            <v>6246.41</v>
          </cell>
        </row>
        <row r="788">
          <cell r="A788">
            <v>160129</v>
          </cell>
          <cell r="B788" t="str">
            <v>PROGRAMA DE GESTÃO DOS BENS CULTURAIS TOMBADOS, VALORADOS E REGISTRADOS</v>
          </cell>
          <cell r="C788" t="str">
            <v>UN</v>
          </cell>
          <cell r="D788">
            <v>14604.26</v>
          </cell>
        </row>
        <row r="789">
          <cell r="A789">
            <v>160130</v>
          </cell>
          <cell r="B789" t="str">
            <v>RELATÓRIO DE GESTÃO DOS BENS CULTURAIS TOMBADOS, VALORADOS E REGISTRADOS</v>
          </cell>
          <cell r="C789" t="str">
            <v>UN</v>
          </cell>
          <cell r="D789">
            <v>6246.41</v>
          </cell>
        </row>
        <row r="790">
          <cell r="A790">
            <v>160131</v>
          </cell>
          <cell r="B790" t="str">
            <v>PROJETO DE SALVAMENTO ARQUEOLÓGICO</v>
          </cell>
          <cell r="C790" t="str">
            <v>UN</v>
          </cell>
          <cell r="D790">
            <v>13831.22</v>
          </cell>
        </row>
        <row r="791">
          <cell r="A791">
            <v>160132</v>
          </cell>
          <cell r="B791" t="str">
            <v>RELATÓRIO DE SALVAMENTO ARQUEOLÓGICO</v>
          </cell>
          <cell r="C791" t="str">
            <v>UN</v>
          </cell>
          <cell r="D791">
            <v>14038.91</v>
          </cell>
        </row>
        <row r="792">
          <cell r="A792">
            <v>160133</v>
          </cell>
          <cell r="B792" t="str">
            <v>PROJETO E RELATÓRIO INTEGRADO DE EDUCAÇÃO PATRIMONIAL</v>
          </cell>
          <cell r="C792" t="str">
            <v>UN</v>
          </cell>
          <cell r="D792">
            <v>14604.26</v>
          </cell>
        </row>
        <row r="793">
          <cell r="A793">
            <v>160134</v>
          </cell>
          <cell r="B793" t="str">
            <v>CARACTERIZAÇÃO DA APP E FRAGMENTO DE MATA PARA ÁREA DE ATÉ 25.000M2</v>
          </cell>
          <cell r="C793" t="str">
            <v>UN</v>
          </cell>
          <cell r="D793">
            <v>4319.51</v>
          </cell>
        </row>
        <row r="794">
          <cell r="A794">
            <v>160135</v>
          </cell>
          <cell r="B794" t="str">
            <v>CARATERIZAÇÃO DA APP E FRAGMENTO DE MATA ACIMA DE 25.000M2</v>
          </cell>
          <cell r="C794" t="str">
            <v>UN</v>
          </cell>
          <cell r="D794">
            <v>6445.51</v>
          </cell>
        </row>
        <row r="795">
          <cell r="A795">
            <v>160136</v>
          </cell>
          <cell r="B795" t="str">
            <v>CADASTRAMENTO ARBÓREO DE ATÉ 100 EXEMPLARES ARBÓREOS</v>
          </cell>
          <cell r="C795" t="str">
            <v>UN</v>
          </cell>
          <cell r="D795">
            <v>11401.57</v>
          </cell>
        </row>
        <row r="796">
          <cell r="A796">
            <v>160137</v>
          </cell>
          <cell r="B796" t="str">
            <v>CADASTRAMENTO ARBÓREO DE ATÉ 1000 EXEMPLARES</v>
          </cell>
          <cell r="C796" t="str">
            <v>UN</v>
          </cell>
          <cell r="D796">
            <v>20086.82</v>
          </cell>
        </row>
        <row r="797">
          <cell r="A797">
            <v>160138</v>
          </cell>
          <cell r="B797" t="str">
            <v>CADASTRAMENTO ARBÓREO MAIOR QUE 1000 EXEMPLARES</v>
          </cell>
          <cell r="C797" t="str">
            <v>UN</v>
          </cell>
          <cell r="D797">
            <v>26599.54</v>
          </cell>
        </row>
        <row r="798">
          <cell r="A798">
            <v>160139</v>
          </cell>
          <cell r="B798" t="str">
            <v>ELABORAÇÃO DE DOCUMENTOS TÉCNICOS PARA O TERMO DE COMPROMISSO AMBIENTAL - TCA E PLANTAS DE SITUAÇÃO ATUAL, SITUAÇÃO PRETENDIDA E PROJETO DE COMPENSAÇÃO AMBIENTAL PARA ATÉ 100 EXEMPLARES ARBÓREOS</v>
          </cell>
          <cell r="C798" t="str">
            <v>UN</v>
          </cell>
          <cell r="D798">
            <v>28825.29</v>
          </cell>
        </row>
        <row r="799">
          <cell r="A799">
            <v>160140</v>
          </cell>
          <cell r="B799" t="str">
            <v>ELABORAÇÃO DE DOCUMENTOS TÉCNICOS PARA O TERMO DE COMPROMISSO AMBIENTAL - TCA E PLANTAS DE SITUAÇÃO ATUAL, SITUAÇÃO PRETENDIDA E PROJETO DE COMPENSAÇÃO AMBIENTAL DE 101 ATÉ 1000 EXEMPLARES ARBÓREOS</v>
          </cell>
          <cell r="C799" t="str">
            <v>UN</v>
          </cell>
          <cell r="D799">
            <v>50410.87</v>
          </cell>
        </row>
        <row r="800">
          <cell r="A800">
            <v>160141</v>
          </cell>
          <cell r="B800" t="str">
            <v>ELABORAÇÃO DE DOCUMENTOS TÉCNICOS PARA O TERMO DE COMPROMISSO AMBIENTAL - TCA E PLANTAS DE SITUAÇÃO ATUAL, SITUAÇÃO PRETENDIDA E PROJETO DE COMPENSAÇÃO AMBIENTAL PARA MAIS DE 1000 EXEMPLARES ARBÓREOS</v>
          </cell>
          <cell r="C800" t="str">
            <v>UN</v>
          </cell>
          <cell r="D800">
            <v>54584.83</v>
          </cell>
        </row>
        <row r="801">
          <cell r="A801">
            <v>160142</v>
          </cell>
          <cell r="B801" t="str">
            <v>ELABORAÇÃO DE ADITIVO AO TERMO DE COMPROMISSO AMBIENTAL - TCA</v>
          </cell>
          <cell r="C801" t="str">
            <v>UN</v>
          </cell>
          <cell r="D801">
            <v>28424.33</v>
          </cell>
        </row>
        <row r="802">
          <cell r="A802">
            <v>160143</v>
          </cell>
          <cell r="B802" t="str">
            <v>REQUERIMENTO, ESTUDOS, DOCUMENTOS, MAPAS E PLANTAS PARA OBTENÇÃO DA OUTORGA DO DAEE</v>
          </cell>
          <cell r="C802" t="str">
            <v>UN</v>
          </cell>
          <cell r="D802">
            <v>25261.25</v>
          </cell>
        </row>
        <row r="803">
          <cell r="A803">
            <v>160144</v>
          </cell>
          <cell r="B803" t="str">
            <v>RELATÓRIO DE AVALIAÇÃO PRELIMINAR CONFORME CETESB DD N°38/2017/C</v>
          </cell>
          <cell r="C803" t="str">
            <v>UN</v>
          </cell>
          <cell r="D803">
            <v>30521.94</v>
          </cell>
        </row>
        <row r="804">
          <cell r="A804">
            <v>160145</v>
          </cell>
          <cell r="B804" t="str">
            <v>RELATÓRIO DE INVESTIGAÇÃO CONFIRMATÓRIA CONFORME CETESB DD N°38/2017/C</v>
          </cell>
          <cell r="C804" t="str">
            <v>UN</v>
          </cell>
          <cell r="D804">
            <v>61003.31</v>
          </cell>
        </row>
        <row r="805">
          <cell r="A805">
            <v>160200</v>
          </cell>
          <cell r="B805" t="str">
            <v>SUPERVISÃO E CONTROLE AMBIENTAL DAS OBRAS DE IMPLANTAÇÃO E RELATÓRIOS DOS PROGRAMAS AMBIENTAIS, NO PERÍODO DE 06 MESES</v>
          </cell>
          <cell r="C805" t="str">
            <v>.</v>
          </cell>
          <cell r="D805" t="str">
            <v>.</v>
          </cell>
        </row>
        <row r="806">
          <cell r="A806">
            <v>160201</v>
          </cell>
          <cell r="B806" t="str">
            <v>IMPLEMENTAÇÃO DO PROGRAMA DE MONITORAMENTO DE RUÍDO E VIBRAÇÕES PARA ÁREAS ATÉ 60.000 M2</v>
          </cell>
          <cell r="C806" t="str">
            <v>UN</v>
          </cell>
          <cell r="D806">
            <v>7582.76</v>
          </cell>
        </row>
        <row r="807">
          <cell r="A807">
            <v>160202</v>
          </cell>
          <cell r="B807" t="str">
            <v>IMPLEMENTAÇÃO DO PROGRAMA DE MONITORAMENTO DE RUÍDO E VIBRAÇÕES PARA ÁREAS ACIMA DE  60.000 M2</v>
          </cell>
          <cell r="C807" t="str">
            <v>UN</v>
          </cell>
          <cell r="D807">
            <v>9028.19</v>
          </cell>
        </row>
        <row r="808">
          <cell r="A808">
            <v>160203</v>
          </cell>
          <cell r="B808" t="str">
            <v>IMPLEMENTAÇÃO DO PROGRAMA DE MONITORAMENTO E CONTROLE DE EMISSÕES ATMOSFÉRICAS PARA ÁREAS ATÉ 60.000 M2</v>
          </cell>
          <cell r="C808" t="str">
            <v>UN</v>
          </cell>
          <cell r="D808">
            <v>8718.98</v>
          </cell>
        </row>
        <row r="809">
          <cell r="A809">
            <v>160204</v>
          </cell>
          <cell r="B809" t="str">
            <v>IMPLEMENTAÇÃO DO PROGRAMA DE MONITORAMENTO E CONTROLE DE EMISSÕES ATMOSFÉRICAS PARA ÁREAS ACIMA DE 60.000 M2</v>
          </cell>
          <cell r="C809" t="str">
            <v>UN</v>
          </cell>
          <cell r="D809">
            <v>10124.94</v>
          </cell>
        </row>
        <row r="810">
          <cell r="A810">
            <v>160205</v>
          </cell>
          <cell r="B810" t="str">
            <v>IMPLEMENTAÇÃO DO PROGRAMA DE MONITORAMENTO GEOTÉCNICO PARA ÁREAS ATÉ 60.000 M2</v>
          </cell>
          <cell r="C810" t="str">
            <v>UN</v>
          </cell>
          <cell r="D810">
            <v>7510.87</v>
          </cell>
        </row>
        <row r="811">
          <cell r="A811">
            <v>160206</v>
          </cell>
          <cell r="B811" t="str">
            <v>IMPLEMENTAÇÃO DO PROGRAMA DE MONITORAMENTO GEOTÉCNICO PARA ÁREAS ACIMA DE  60.000 M2</v>
          </cell>
          <cell r="C811" t="str">
            <v>UN</v>
          </cell>
          <cell r="D811">
            <v>10851.47</v>
          </cell>
        </row>
        <row r="812">
          <cell r="A812">
            <v>160207</v>
          </cell>
          <cell r="B812" t="str">
            <v>IMPLEMENTAÇÃO DO PROGRAMA DE GERENCIAMENTO DE EFLUENTES LÍQUIDOS PARA ÁREAS ATÉ 60.000 M2</v>
          </cell>
          <cell r="C812" t="str">
            <v>UN</v>
          </cell>
          <cell r="D812">
            <v>7244.55</v>
          </cell>
        </row>
        <row r="813">
          <cell r="A813">
            <v>160208</v>
          </cell>
          <cell r="B813" t="str">
            <v>IMPLEMENTAÇÃO DO PROGRAMA DE GERENCIAMENTO DE EFLUENTES LÍQUIDOS PARA ÁREAS ACIMA DE  60.000 M2</v>
          </cell>
          <cell r="C813" t="str">
            <v>UN</v>
          </cell>
          <cell r="D813">
            <v>8071.55</v>
          </cell>
        </row>
        <row r="814">
          <cell r="A814">
            <v>160209</v>
          </cell>
          <cell r="B814" t="str">
            <v>IMPLEMENTAÇÃO DO PROGRAMA DE GERENCIAMENTO DE RESÍDUOS SÓLIDOS</v>
          </cell>
          <cell r="C814" t="str">
            <v>UN</v>
          </cell>
          <cell r="D814">
            <v>8611.66</v>
          </cell>
        </row>
        <row r="815">
          <cell r="A815">
            <v>160210</v>
          </cell>
          <cell r="B815" t="str">
            <v>IMPLEMENTAÇÃO DO PROGRAMA DE CONTROLE DE EROSÃO E ASSOREAMENTO PARA ÁREAS ATÉ 60.000 M2</v>
          </cell>
          <cell r="C815" t="str">
            <v>UN</v>
          </cell>
          <cell r="D815">
            <v>8611.66</v>
          </cell>
        </row>
        <row r="816">
          <cell r="A816">
            <v>160211</v>
          </cell>
          <cell r="B816" t="str">
            <v>IMPLEMENTAÇÃO DO PROGRAMA DE CONTROLE DE EROSÃO E ASSOREAMENTO PARA ÁREAS ACIMA DE 60.000 M2</v>
          </cell>
          <cell r="C816" t="str">
            <v>UN</v>
          </cell>
          <cell r="D816">
            <v>10057.09</v>
          </cell>
        </row>
        <row r="817">
          <cell r="A817">
            <v>160212</v>
          </cell>
          <cell r="B817" t="str">
            <v>IMPLEMENTAÇÃO DO PROGRAMA DE INTERRUPÇÃO TEMPORÁRIA DAS OBRAS</v>
          </cell>
          <cell r="C817" t="str">
            <v>UN</v>
          </cell>
          <cell r="D817">
            <v>9168.2999999999993</v>
          </cell>
        </row>
        <row r="818">
          <cell r="A818">
            <v>160213</v>
          </cell>
          <cell r="B818" t="str">
            <v>IMPLEMENTAÇÃO DO PROGRAMA DE CONTROLE DA DISPERSÃO E PROLIFERAÇÃO DA FAUNA SINANTRÓPICA </v>
          </cell>
          <cell r="C818" t="str">
            <v>UN</v>
          </cell>
          <cell r="D818">
            <v>6552.15</v>
          </cell>
        </row>
        <row r="819">
          <cell r="A819">
            <v>160214</v>
          </cell>
          <cell r="B819" t="str">
            <v>IMPLEMENTAÇÃO DO PROGRAMA DE MONITORAMENTO E MANEJO DA FAUNA SILVESTRE (AVIFAUNA, MASTOFAUNA, HERPETOFAUNA E ICTIOFAUNA) ATÉ 50 EXEMPLARES</v>
          </cell>
          <cell r="C819" t="str">
            <v>UN</v>
          </cell>
          <cell r="D819">
            <v>7693.6</v>
          </cell>
        </row>
        <row r="820">
          <cell r="A820">
            <v>160215</v>
          </cell>
          <cell r="B820" t="str">
            <v>IMPLEMENTAÇÃO DO PROGRAMA DE MONITORAMENTO E MANEJO DA FAUNA SILVESTRE (AVIFAUNA, MASTOFAUNA, HERPETOFAUNA E ICTIOFAUNA) DE 51 A 100 EXEMPLARES</v>
          </cell>
          <cell r="C820" t="str">
            <v>UN</v>
          </cell>
          <cell r="D820">
            <v>17794.86</v>
          </cell>
        </row>
        <row r="821">
          <cell r="A821">
            <v>160216</v>
          </cell>
          <cell r="B821" t="str">
            <v>IMPLEMENTAÇÃO DO PROGRAMA DE MONITORAMENTO E MANEJO DA FAUNA SILVESTRE (AVIFAUNA, MASTOFAUNA, HERPETOFAUNA E ICTIOFAUNA) MAIS QUE 100 EXEMPLARES</v>
          </cell>
          <cell r="C821" t="str">
            <v>UN</v>
          </cell>
          <cell r="D821">
            <v>16664.16</v>
          </cell>
        </row>
        <row r="822">
          <cell r="A822">
            <v>160217</v>
          </cell>
          <cell r="B822" t="str">
            <v>IMPLEMENTAÇÃO DO PROGRAMA DE COMUNICAÇÃO SOCIAL</v>
          </cell>
          <cell r="C822" t="str">
            <v>UN</v>
          </cell>
          <cell r="D822">
            <v>8468.15</v>
          </cell>
        </row>
        <row r="823">
          <cell r="A823">
            <v>160218</v>
          </cell>
          <cell r="B823" t="str">
            <v>IMPLEMENTAÇÃO DO PROGRAMA DE REALOCAÇÃO DE EQUIPAMENTOS SOCIAIS</v>
          </cell>
          <cell r="C823" t="str">
            <v>UN</v>
          </cell>
          <cell r="D823">
            <v>6013.44</v>
          </cell>
        </row>
        <row r="824">
          <cell r="A824">
            <v>160219</v>
          </cell>
          <cell r="B824" t="str">
            <v>RELATÓRIO SEMESTRAL DO PROGRAMA DE MONITORAMENTO DE RUÍDO E VIBRAÇÕES PARA ÁREAS ATÉ 60.000 M2</v>
          </cell>
          <cell r="C824" t="str">
            <v>UN</v>
          </cell>
          <cell r="D824">
            <v>5937.64</v>
          </cell>
        </row>
        <row r="825">
          <cell r="A825">
            <v>160220</v>
          </cell>
          <cell r="B825" t="str">
            <v>RELATÓRIO SEMESTRAL DO PROGRAMA DE MONITORAMENTO DE RUÍDO E VIBRAÇÕES PARA ÁREAS ACIMA DE 60.000 M2</v>
          </cell>
          <cell r="C825" t="str">
            <v>UN</v>
          </cell>
          <cell r="D825">
            <v>7931.44</v>
          </cell>
        </row>
        <row r="826">
          <cell r="A826">
            <v>160221</v>
          </cell>
          <cell r="B826" t="str">
            <v>RELATÓRIO SEMESTRAL DO PROGRAMA DE MONITORAMENTO E CONTROLE DE EMISSÕES ATMOSFÉRICAS PARA ÁREAS ATÉ 60.000 M2</v>
          </cell>
          <cell r="C826" t="str">
            <v>UN</v>
          </cell>
          <cell r="D826">
            <v>7931.44</v>
          </cell>
        </row>
        <row r="827">
          <cell r="A827">
            <v>160222</v>
          </cell>
          <cell r="B827" t="str">
            <v>RELATÓRIO SEMESTRAL DO PROGRAMA DE MONITORAMENTO E CONTROLE DE EMISSÕES ATMOSFÉRICAS PARA ÁREAS ACIMA DE  60.000 M2</v>
          </cell>
          <cell r="C827" t="str">
            <v>UN</v>
          </cell>
          <cell r="D827">
            <v>7931.44</v>
          </cell>
        </row>
        <row r="828">
          <cell r="A828">
            <v>160223</v>
          </cell>
          <cell r="B828" t="str">
            <v>RELATÓRIO SEMESTRAL DO PROGRAMA DE MONITORAMENTO GEOTÉCNICO PARA ÁREAS ATÉ 60.000 M2</v>
          </cell>
          <cell r="C828" t="str">
            <v>UN</v>
          </cell>
          <cell r="D828">
            <v>6892.44</v>
          </cell>
        </row>
        <row r="829">
          <cell r="A829">
            <v>160224</v>
          </cell>
          <cell r="B829" t="str">
            <v>RELATÓRIO SEMESTRAL DO PROGRAMA DE MONITORAMENTO GEOTÉCNICO PARA ÁREAS ACIMA DE  60.000 M2</v>
          </cell>
          <cell r="C829" t="str">
            <v>UN</v>
          </cell>
          <cell r="D829">
            <v>7510.87</v>
          </cell>
        </row>
        <row r="830">
          <cell r="A830">
            <v>160225</v>
          </cell>
          <cell r="B830" t="str">
            <v>RELATÓRIO SEMESTRAL DO PROGRAMA DE GERENCIAMENTO DE EFLUENTES LÍQUIDOS PARA ÁREAS ATÉ 60.000 M2</v>
          </cell>
          <cell r="C830" t="str">
            <v>UN</v>
          </cell>
          <cell r="D830">
            <v>6695.88</v>
          </cell>
        </row>
        <row r="831">
          <cell r="A831">
            <v>160226</v>
          </cell>
          <cell r="B831" t="str">
            <v>RELATÓRIO SEMESTRAL DO PROGRAMA DE GERENCIAMENTO DE EFLUENTES LÍQUIDOS PARA ÁREAS ACIMA DE  60.000 M2</v>
          </cell>
          <cell r="C831" t="str">
            <v>UN</v>
          </cell>
          <cell r="D831">
            <v>7522.87</v>
          </cell>
        </row>
        <row r="832">
          <cell r="A832">
            <v>160227</v>
          </cell>
          <cell r="B832" t="str">
            <v>RELATÓRIO SEMESTRAL DO PROGRAMA DE GERENCIAMENTO DE RESÍDUOS SÓLIDOS</v>
          </cell>
          <cell r="C832" t="str">
            <v>UN</v>
          </cell>
          <cell r="D832">
            <v>7514.31</v>
          </cell>
        </row>
        <row r="833">
          <cell r="A833">
            <v>160228</v>
          </cell>
          <cell r="B833" t="str">
            <v>RELATÓRIO SEMESTRAL DO  PROGRAMA DE CONTROLE DE EROSÃO E ASSOREAMENTO PARA ÁREAS ATÉ 60.000 M2</v>
          </cell>
          <cell r="C833" t="str">
            <v>UN</v>
          </cell>
          <cell r="D833">
            <v>7510.87</v>
          </cell>
        </row>
        <row r="834">
          <cell r="A834">
            <v>160229</v>
          </cell>
          <cell r="B834" t="str">
            <v>RELATÓRIO SEMESTRAL DO PROGRAMA DE CONTROLE DE EROSÃO E ASSOREAMENTO PARA ÁREAS ACIMA 60.000 M2</v>
          </cell>
          <cell r="C834" t="str">
            <v>UN</v>
          </cell>
          <cell r="D834">
            <v>8337.8700000000008</v>
          </cell>
        </row>
        <row r="835">
          <cell r="A835">
            <v>160230</v>
          </cell>
          <cell r="B835" t="str">
            <v>RELATÓRIO SEMESTRAL DO PROGRAMA DE INTERRUPÇÃO TEMPORÁRIA DAS OBRAS</v>
          </cell>
          <cell r="C835" t="str">
            <v>UN</v>
          </cell>
          <cell r="D835">
            <v>5389.26</v>
          </cell>
        </row>
        <row r="836">
          <cell r="A836">
            <v>160231</v>
          </cell>
          <cell r="B836" t="str">
            <v>MANUAL DE LIMPEZA DOS RESERVATÓRIOS</v>
          </cell>
          <cell r="C836" t="str">
            <v>UN</v>
          </cell>
          <cell r="D836">
            <v>5575.98</v>
          </cell>
        </row>
        <row r="837">
          <cell r="A837">
            <v>160232</v>
          </cell>
          <cell r="B837" t="str">
            <v>RELATÓRIO DO PROGRAMA DE MANEJO DE VEGETAÇÃO E INTERVENÇÃO EM APP ATÉ 100 EXEMPLARES</v>
          </cell>
          <cell r="C837" t="str">
            <v>UN</v>
          </cell>
          <cell r="D837">
            <v>4666.66</v>
          </cell>
        </row>
        <row r="838">
          <cell r="A838">
            <v>160233</v>
          </cell>
          <cell r="B838" t="str">
            <v>RELATÓRIO DO PROGRAMA DE MANEJO DE VEGETAÇÃO E INTERVENÇÃO EM APP DE 101 A 1000 EXEMPLARES</v>
          </cell>
          <cell r="C838" t="str">
            <v>UN</v>
          </cell>
          <cell r="D838">
            <v>4975.88</v>
          </cell>
        </row>
        <row r="839">
          <cell r="A839">
            <v>160234</v>
          </cell>
          <cell r="B839" t="str">
            <v>RELATÓRIO DO PROGRAMA DE MANEJO DE VEGETAÇÃO E INTERVENÇÃO EM APP MAIS DE 1000 EXEMPLARES</v>
          </cell>
          <cell r="C839" t="str">
            <v>UN</v>
          </cell>
          <cell r="D839">
            <v>6212.74</v>
          </cell>
        </row>
        <row r="840">
          <cell r="A840">
            <v>160235</v>
          </cell>
          <cell r="B840" t="str">
            <v>RELATÓRIO SEMESTRAL DO PROGRAMA DE CONTROLE DA DISPERSÃO E PROLIFERAÇÃO DA FAUNA SINANTRÓPICA </v>
          </cell>
          <cell r="C840" t="str">
            <v>UN</v>
          </cell>
          <cell r="D840">
            <v>5127.09</v>
          </cell>
        </row>
        <row r="841">
          <cell r="A841">
            <v>160236</v>
          </cell>
          <cell r="B841" t="str">
            <v>RELATÓRIO SEMESTRAL DO PROGRAMA DE MONITORAMENTO E MANEJO DA FAUNA SILVESTRE (AVIFAUNA, MASTOFAUNA, HERPETOFAUNA E ICTIOFAUNA) ATÉ 50  EXEMPLARES</v>
          </cell>
          <cell r="C841" t="str">
            <v>UN</v>
          </cell>
          <cell r="D841">
            <v>17794.86</v>
          </cell>
        </row>
        <row r="842">
          <cell r="A842">
            <v>160237</v>
          </cell>
          <cell r="B842" t="str">
            <v>RELATÓRIO SEMESTRAL DO PROGRAMA DE MONITORAMENTO E MANEJO DA FAUNA SILVESTRE (AVIFAUNA, MASTOFAUNA, HERPETOFAUNA E ICTIOFAUNA) DE 51 A 100 EXEMPLARES</v>
          </cell>
          <cell r="C842" t="str">
            <v>UN</v>
          </cell>
          <cell r="D842">
            <v>17794.86</v>
          </cell>
        </row>
        <row r="843">
          <cell r="A843">
            <v>160238</v>
          </cell>
          <cell r="B843" t="str">
            <v>RELATÓRIO SEMESTRAL DO PROGRAMA DE MONITORAMENTO E MANEJO DA FAUNA SILVESTRE (AVIFAUNA, MASTOFAUNA, HERPETOFAUNA E ICTIOFAUNA) MAIS QUE 100 EXEMPLARES</v>
          </cell>
          <cell r="C843" t="str">
            <v>UN</v>
          </cell>
          <cell r="D843">
            <v>17794.86</v>
          </cell>
        </row>
        <row r="844">
          <cell r="A844">
            <v>160239</v>
          </cell>
          <cell r="B844" t="str">
            <v>RELATÓRIO DO PROGRAMA DE IMPLANTAÇÃO DO PAISAGISMO, RECOMPOSIÇÃO DAS ÁREAS VERDES E BALANÇO DE ÁREAS PERMEÁVEIS</v>
          </cell>
          <cell r="C844" t="str">
            <v>UN</v>
          </cell>
          <cell r="D844">
            <v>10054.370000000001</v>
          </cell>
        </row>
        <row r="845">
          <cell r="A845">
            <v>160240</v>
          </cell>
          <cell r="B845" t="str">
            <v>RELATÓRIO DO   PROGRAMA DE COMPENSAÇÃO AMBIENTAL  DOS IMPACTOS NÃO MITIGÁVEIS - ART.36 DA LEI DO SNUC LEI 9.985/2000.</v>
          </cell>
          <cell r="C845" t="str">
            <v>UN</v>
          </cell>
          <cell r="D845">
            <v>7244.55</v>
          </cell>
        </row>
        <row r="846">
          <cell r="A846">
            <v>160241</v>
          </cell>
          <cell r="B846" t="str">
            <v>RELATÓRIO SEMESTRAL DO PROGRAMA DE COMUNICAÇÃO SOCIAL</v>
          </cell>
          <cell r="C846" t="str">
            <v>UN</v>
          </cell>
          <cell r="D846">
            <v>6013.44</v>
          </cell>
        </row>
        <row r="847">
          <cell r="A847">
            <v>160242</v>
          </cell>
          <cell r="B847" t="str">
            <v>IMPLEMENTAÇÃO DO PROGRAMA DE REALOCAÇÃO DE EQUIPAMENTOS SOCIAIS</v>
          </cell>
          <cell r="C847" t="str">
            <v>UN</v>
          </cell>
          <cell r="D847">
            <v>6013.44</v>
          </cell>
        </row>
        <row r="848">
          <cell r="A848">
            <v>160243</v>
          </cell>
          <cell r="B848" t="str">
            <v>RELATÓRIO  SEMESTRAL DO PROGRAMA DE REALOCAÇÃO DE EQUIPAMENTOS SOCIAIS</v>
          </cell>
          <cell r="C848" t="str">
            <v>UN</v>
          </cell>
          <cell r="D848">
            <v>5186.4399999999996</v>
          </cell>
        </row>
        <row r="849">
          <cell r="A849">
            <v>160244</v>
          </cell>
          <cell r="B849" t="str">
            <v>RELATÓRIO SEMESTRAL DO PROGRAMA DE DESAPROPRIAÇÃO</v>
          </cell>
          <cell r="C849" t="str">
            <v>UN</v>
          </cell>
          <cell r="D849">
            <v>3848.69</v>
          </cell>
        </row>
        <row r="850">
          <cell r="A850">
            <v>160245</v>
          </cell>
          <cell r="B850" t="str">
            <v>RELATÓRIO DO PROGRAMA DE REMOÇÃO E REASSENTAMENTO  </v>
          </cell>
          <cell r="C850" t="str">
            <v>UN</v>
          </cell>
          <cell r="D850">
            <v>5186.4399999999996</v>
          </cell>
        </row>
        <row r="851">
          <cell r="A851">
            <v>160246</v>
          </cell>
          <cell r="B851" t="str">
            <v>RELATÓRIO SEMESTRAL PROGRAMA DE ARTICULAÇÃO INSTITUCIONAL  </v>
          </cell>
          <cell r="C851" t="str">
            <v>UM</v>
          </cell>
          <cell r="D851">
            <v>1924.34</v>
          </cell>
        </row>
        <row r="852">
          <cell r="A852">
            <v>160247</v>
          </cell>
          <cell r="B852" t="str">
            <v>RELATÓRIO SEMESTRAL DO  PROGRAMA DE GESTÃO DO PATRIMONIO ARQUEOLOGICO E DOS BENS CULTURAIS  TOMBADOS, VALORADOS E REGISTRADOS  </v>
          </cell>
          <cell r="C852" t="str">
            <v>UN</v>
          </cell>
          <cell r="D852">
            <v>10227.67</v>
          </cell>
        </row>
        <row r="853">
          <cell r="A853">
            <v>160248</v>
          </cell>
          <cell r="B853" t="str">
            <v>RELATÓRIO SEMESTRAL DO PROGRAMA DE EDUCACAO AMBIENTAL E TREINAMENTO AMBIENTAL DOS TRABALHADORES</v>
          </cell>
          <cell r="C853" t="str">
            <v>UN</v>
          </cell>
          <cell r="D853">
            <v>6633.39</v>
          </cell>
        </row>
        <row r="854">
          <cell r="A854">
            <v>160249</v>
          </cell>
          <cell r="B854" t="str">
            <v>RELATÓRIO SEMESTRAL DE ATENDIMENTO À LAI</v>
          </cell>
          <cell r="C854" t="str">
            <v>UN</v>
          </cell>
          <cell r="D854">
            <v>7530.85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DIF"/>
      <sheetName val="INFRA"/>
      <sheetName val="SINAPI"/>
      <sheetName val="FDE"/>
      <sheetName val="CDHU"/>
      <sheetName val="SIEC"/>
      <sheetName val="DER"/>
      <sheetName val="SICRO"/>
    </sheetNames>
    <sheetDataSet>
      <sheetData sheetId="0" refreshError="1">
        <row r="1">
          <cell r="A1" t="str">
            <v>CÓDIGO</v>
          </cell>
          <cell r="B1" t="str">
            <v>DESCRIÇÃO</v>
          </cell>
          <cell r="C1" t="str">
            <v>UNIDADE</v>
          </cell>
          <cell r="D1" t="str">
            <v>CUSTO UNIT R$</v>
          </cell>
          <cell r="E1"/>
        </row>
        <row r="2">
          <cell r="A2">
            <v>10000</v>
          </cell>
          <cell r="B2" t="str">
            <v>SERVICOS PRELIMINARES</v>
          </cell>
          <cell r="C2"/>
          <cell r="D2"/>
          <cell r="E2"/>
        </row>
        <row r="3">
          <cell r="A3">
            <v>10100</v>
          </cell>
          <cell r="B3" t="str">
            <v>LIMPEZA DO TERRENO</v>
          </cell>
          <cell r="C3" t="str">
            <v>.</v>
          </cell>
          <cell r="D3" t="str">
            <v>.</v>
          </cell>
          <cell r="E3" t="str">
            <v>EDIF Jul/23</v>
          </cell>
        </row>
        <row r="4">
          <cell r="A4">
            <v>10101</v>
          </cell>
          <cell r="B4" t="str">
            <v>LIMPEZA MECANIZADA GERAL, INCLUSIVE REMOÇÃO DA COBERTURA VEGETAL - TRONCOS COM DIÂMETRO ATÉ 10CM - SEM TRANSPORTE</v>
          </cell>
          <cell r="C4" t="str">
            <v>M2</v>
          </cell>
          <cell r="D4">
            <v>1.66</v>
          </cell>
          <cell r="E4" t="str">
            <v>EDIF Jul/23</v>
          </cell>
        </row>
        <row r="5">
          <cell r="A5">
            <v>10102</v>
          </cell>
          <cell r="B5" t="str">
            <v>DESTOCAMENTO, INCLUSIVE REMOÇÃO DAS RAÍZES - DIÂMETROS DE 10,01 À 30CM</v>
          </cell>
          <cell r="C5" t="str">
            <v>UN</v>
          </cell>
          <cell r="D5">
            <v>54.29</v>
          </cell>
          <cell r="E5" t="str">
            <v>EDIF Jul/23</v>
          </cell>
        </row>
        <row r="6">
          <cell r="A6">
            <v>10103</v>
          </cell>
          <cell r="B6" t="str">
            <v>DESTOCAMENTO, INCLUSIVE REMOÇÃO DAS RAÍZES - DIÂMETRO 30,01 À 50 CM</v>
          </cell>
          <cell r="C6" t="str">
            <v>UN</v>
          </cell>
          <cell r="D6">
            <v>150.91999999999999</v>
          </cell>
          <cell r="E6" t="str">
            <v>EDIF Jul/23</v>
          </cell>
        </row>
        <row r="7">
          <cell r="A7">
            <v>10104</v>
          </cell>
          <cell r="B7" t="str">
            <v>DESTOCAMENTO, INCLUSIVE REMOÇÃO DAS RAÍZES - DIÂMETROS MAIORES QUE 50 CM</v>
          </cell>
          <cell r="C7" t="str">
            <v>UN</v>
          </cell>
          <cell r="D7">
            <v>179.8</v>
          </cell>
          <cell r="E7" t="str">
            <v>EDIF Jul/23</v>
          </cell>
        </row>
        <row r="8">
          <cell r="A8">
            <v>10105</v>
          </cell>
          <cell r="B8" t="str">
            <v>CARGA MECANIZADA E REMOÇÃO DE ENTULHO, INCLUSIVE TRANSPORTE ATÉ 1KM</v>
          </cell>
          <cell r="C8" t="str">
            <v>M3</v>
          </cell>
          <cell r="D8">
            <v>12.68</v>
          </cell>
          <cell r="E8" t="str">
            <v>EDIF Jul/23</v>
          </cell>
        </row>
        <row r="9">
          <cell r="A9">
            <v>10106</v>
          </cell>
          <cell r="B9" t="str">
            <v>CARGA MANUAL E REMOÇÃO DE ENTULHO, INCLUSIVE TRANSPORTE ATÉ 1 KM</v>
          </cell>
          <cell r="C9" t="str">
            <v>M3</v>
          </cell>
          <cell r="D9">
            <v>36.17</v>
          </cell>
          <cell r="E9" t="str">
            <v>EDIF Jul/23</v>
          </cell>
        </row>
        <row r="10">
          <cell r="A10">
            <v>10107</v>
          </cell>
          <cell r="B10" t="str">
            <v>REMOÇÃO DE ENTULHO COM CAÇAMBA METÁLICA, INCLUSIVE CARGA MANUAL E DESCARGA EM BOTA-FORA</v>
          </cell>
          <cell r="C10" t="str">
            <v>M3</v>
          </cell>
          <cell r="D10">
            <v>110.82</v>
          </cell>
          <cell r="E10" t="str">
            <v>EDIF Jul/23</v>
          </cell>
        </row>
        <row r="11">
          <cell r="A11">
            <v>10108</v>
          </cell>
          <cell r="B11" t="str">
            <v>LIMPEZA MANUAL GERAL INCLUSIVE REMOÇÃO DE COBERTURA VEGETAL - TRONCO ATÉ 10CM - SEM TRANSPORTE</v>
          </cell>
          <cell r="C11" t="str">
            <v>M2</v>
          </cell>
          <cell r="D11">
            <v>5.76</v>
          </cell>
          <cell r="E11" t="str">
            <v>EDIF Jul/23</v>
          </cell>
        </row>
        <row r="12">
          <cell r="A12">
            <v>10109</v>
          </cell>
          <cell r="B12" t="str">
            <v>DESTOCAMENTO MANUAL, INCLUSIVE REMOÇÃO DE RAÍZES - DIÂMETRO 10,01 À 30 CM</v>
          </cell>
          <cell r="C12" t="str">
            <v>UN</v>
          </cell>
          <cell r="D12">
            <v>69.150000000000006</v>
          </cell>
          <cell r="E12" t="str">
            <v>EDIF Jul/23</v>
          </cell>
        </row>
        <row r="13">
          <cell r="A13">
            <v>10110</v>
          </cell>
          <cell r="B13" t="str">
            <v>TRANSPORTE DE ENTULHO POR CAMINHÃO BASCULANTE, A PARTIR DE 1KM</v>
          </cell>
          <cell r="C13" t="str">
            <v>M3XKM</v>
          </cell>
          <cell r="D13">
            <v>2.11</v>
          </cell>
          <cell r="E13" t="str">
            <v>EDIF Jul/23</v>
          </cell>
        </row>
        <row r="14">
          <cell r="A14">
            <v>10120</v>
          </cell>
          <cell r="B14" t="str">
            <v>CORTE, RECORTE E REMOÇÃO DE ÁRVORES INCLUSIVE RAIZES DIÂM. &gt; 5 E &lt; 15CM</v>
          </cell>
          <cell r="C14" t="str">
            <v>UN</v>
          </cell>
          <cell r="D14">
            <v>206.5</v>
          </cell>
          <cell r="E14" t="str">
            <v>EDIF Jul/23</v>
          </cell>
        </row>
        <row r="15">
          <cell r="A15">
            <v>10121</v>
          </cell>
          <cell r="B15" t="str">
            <v>CORTE, RECORTE E REMOÇÃO DE ÁRVORES INCLUSIVE RAIZES DIÂM. &gt; 15 E &lt; 30CM</v>
          </cell>
          <cell r="C15" t="str">
            <v>UN</v>
          </cell>
          <cell r="D15">
            <v>528.88</v>
          </cell>
          <cell r="E15" t="str">
            <v>EDIF Jul/23</v>
          </cell>
        </row>
        <row r="16">
          <cell r="A16">
            <v>10122</v>
          </cell>
          <cell r="B16" t="str">
            <v>CORTE, RECORTE E REMOÇÃO DE ÁRVORES INCLUSIVE RAIZES DIÂM. &gt; 30 E &lt; 60CM</v>
          </cell>
          <cell r="C16" t="str">
            <v>UN</v>
          </cell>
          <cell r="D16">
            <v>661.1</v>
          </cell>
          <cell r="E16" t="str">
            <v>EDIF Jul/23</v>
          </cell>
        </row>
        <row r="17">
          <cell r="A17">
            <v>10123</v>
          </cell>
          <cell r="B17" t="str">
            <v>CORTE, RECORTE E REMOÇÃO DE ÁRVORES INCLUSIVE RAIZES DIÂM. &gt; 60 E &lt; 90CM</v>
          </cell>
          <cell r="C17" t="str">
            <v>UN</v>
          </cell>
          <cell r="D17">
            <v>793.32</v>
          </cell>
          <cell r="E17" t="str">
            <v>EDIF Jul/23</v>
          </cell>
        </row>
        <row r="18">
          <cell r="A18">
            <v>10124</v>
          </cell>
          <cell r="B18" t="str">
            <v>CORTE, RECORTE E REMOÇÃO DE ÁRVORES INCLUSIVE RAIZES DIÂM. &gt; 90CM</v>
          </cell>
          <cell r="C18" t="str">
            <v>UN</v>
          </cell>
          <cell r="D18">
            <v>925.54</v>
          </cell>
          <cell r="E18" t="str">
            <v>EDIF Jul/23</v>
          </cell>
        </row>
        <row r="19">
          <cell r="A19">
            <v>10200</v>
          </cell>
          <cell r="B19" t="str">
            <v>MOVIMENTO DE TERRA MANUAL</v>
          </cell>
          <cell r="C19" t="str">
            <v>.</v>
          </cell>
          <cell r="D19" t="str">
            <v>.</v>
          </cell>
          <cell r="E19" t="str">
            <v>EDIF Jul/23</v>
          </cell>
        </row>
        <row r="20">
          <cell r="A20">
            <v>10201</v>
          </cell>
          <cell r="B20" t="str">
            <v>CORTE</v>
          </cell>
          <cell r="C20" t="str">
            <v>M3</v>
          </cell>
          <cell r="D20">
            <v>46.1</v>
          </cell>
          <cell r="E20" t="str">
            <v>EDIF Jul/23</v>
          </cell>
        </row>
        <row r="21">
          <cell r="A21">
            <v>10202</v>
          </cell>
          <cell r="B21" t="str">
            <v>CORTE E ESPALHAMENTO DENTRO DA OBRA</v>
          </cell>
          <cell r="C21" t="str">
            <v>M3</v>
          </cell>
          <cell r="D21">
            <v>57.63</v>
          </cell>
          <cell r="E21" t="str">
            <v>EDIF Jul/23</v>
          </cell>
        </row>
        <row r="22">
          <cell r="A22">
            <v>10205</v>
          </cell>
          <cell r="B22" t="str">
            <v>ATERRO, INCLUSIVE COMPACTAÇÃO</v>
          </cell>
          <cell r="C22" t="str">
            <v>M3</v>
          </cell>
          <cell r="D22">
            <v>34.58</v>
          </cell>
          <cell r="E22" t="str">
            <v>EDIF Jul/23</v>
          </cell>
        </row>
        <row r="23">
          <cell r="A23">
            <v>10210</v>
          </cell>
          <cell r="B23" t="str">
            <v>CARGA MECANIZADA E REMOÇÃO DE TERRA, INCLUSIVE TRANSPORTE ATÉ 1KM</v>
          </cell>
          <cell r="C23" t="str">
            <v>M3</v>
          </cell>
          <cell r="D23">
            <v>15.58</v>
          </cell>
          <cell r="E23" t="str">
            <v>EDIF Jul/23</v>
          </cell>
        </row>
        <row r="24">
          <cell r="A24">
            <v>10211</v>
          </cell>
          <cell r="B24" t="str">
            <v>CARGA MANUAL E REMOÇÃO DE TERRA, INCLUSIVE TRANSPORTE ATÉ 1 KM</v>
          </cell>
          <cell r="C24" t="str">
            <v>M3</v>
          </cell>
          <cell r="D24">
            <v>38.229999999999997</v>
          </cell>
          <cell r="E24" t="str">
            <v>EDIF Jul/23</v>
          </cell>
        </row>
        <row r="25">
          <cell r="A25">
            <v>10300</v>
          </cell>
          <cell r="B25" t="str">
            <v>MOVIMENTO DE TERRA MECANIZADO</v>
          </cell>
          <cell r="C25" t="str">
            <v>.</v>
          </cell>
          <cell r="D25" t="str">
            <v>.</v>
          </cell>
          <cell r="E25" t="str">
            <v>EDIF Jul/23</v>
          </cell>
        </row>
        <row r="26">
          <cell r="A26">
            <v>10301</v>
          </cell>
          <cell r="B26" t="str">
            <v>CORTE E ESPALHAMENTO DENTRO DA OBRA</v>
          </cell>
          <cell r="C26" t="str">
            <v>M3</v>
          </cell>
          <cell r="D26">
            <v>16.12</v>
          </cell>
          <cell r="E26" t="str">
            <v>EDIF Jul/23</v>
          </cell>
        </row>
        <row r="27">
          <cell r="A27">
            <v>10302</v>
          </cell>
          <cell r="B27" t="str">
            <v>CORTE E ATERRO COMPACTADO</v>
          </cell>
          <cell r="C27" t="str">
            <v>M3</v>
          </cell>
          <cell r="D27">
            <v>19.04</v>
          </cell>
          <cell r="E27" t="str">
            <v>EDIF Jul/23</v>
          </cell>
        </row>
        <row r="28">
          <cell r="A28">
            <v>10303</v>
          </cell>
          <cell r="B28" t="str">
            <v>CORTE E CARREGAMENTO PARA BOTA-FORA, INCLUSIVE TRANSPORTE ATÉ 1KM</v>
          </cell>
          <cell r="C28" t="str">
            <v>M3</v>
          </cell>
          <cell r="D28">
            <v>25.73</v>
          </cell>
          <cell r="E28" t="str">
            <v>EDIF Jul/23</v>
          </cell>
        </row>
        <row r="29">
          <cell r="A29">
            <v>10305</v>
          </cell>
          <cell r="B29" t="str">
            <v>FORNECIMENTO DE TERRA, INCLUSIVE CORTE, CARGA, DESCARGA E TRANSPORTE ATÉ 1KM</v>
          </cell>
          <cell r="C29" t="str">
            <v>M3</v>
          </cell>
          <cell r="D29">
            <v>29.42</v>
          </cell>
          <cell r="E29" t="str">
            <v>EDIF Jul/23</v>
          </cell>
        </row>
        <row r="30">
          <cell r="A30">
            <v>10306</v>
          </cell>
          <cell r="B30" t="str">
            <v>ATERRO, INCLUSIVE COMPACTAÇÃO</v>
          </cell>
          <cell r="C30" t="str">
            <v>M3</v>
          </cell>
          <cell r="D30">
            <v>7.28</v>
          </cell>
          <cell r="E30" t="str">
            <v>EDIF Jul/23</v>
          </cell>
        </row>
        <row r="31">
          <cell r="A31">
            <v>10310</v>
          </cell>
          <cell r="B31" t="str">
            <v>TRANSPORTE DE TERRA POR CAMINHÃO BASCULANTE, A PARTIR DE 1KM</v>
          </cell>
          <cell r="C31" t="str">
            <v>M3XKM</v>
          </cell>
          <cell r="D31">
            <v>2.72</v>
          </cell>
          <cell r="E31" t="str">
            <v>EDIF Jul/23</v>
          </cell>
        </row>
        <row r="32">
          <cell r="A32">
            <v>10400</v>
          </cell>
          <cell r="B32" t="str">
            <v>DRENAGEM DO TERRENO</v>
          </cell>
          <cell r="C32" t="str">
            <v>.</v>
          </cell>
          <cell r="D32" t="str">
            <v>.</v>
          </cell>
          <cell r="E32" t="str">
            <v>EDIF Jul/23</v>
          </cell>
        </row>
        <row r="33">
          <cell r="A33">
            <v>10401</v>
          </cell>
          <cell r="B33" t="str">
            <v>ESCAVAÇÃO MANUAL,  PROFUNDIDADE IGUAL OU INFERIOR A 1,50M</v>
          </cell>
          <cell r="C33" t="str">
            <v>M3</v>
          </cell>
          <cell r="D33">
            <v>69.150000000000006</v>
          </cell>
          <cell r="E33" t="str">
            <v>EDIF Jul/23</v>
          </cell>
        </row>
        <row r="34">
          <cell r="A34">
            <v>10402</v>
          </cell>
          <cell r="B34" t="str">
            <v>ESCAVAÇÃO MANUAL,  PROFUNDIDADE SUPERIOR A 1,50M</v>
          </cell>
          <cell r="C34" t="str">
            <v>M3</v>
          </cell>
          <cell r="D34">
            <v>80.680000000000007</v>
          </cell>
          <cell r="E34" t="str">
            <v>EDIF Jul/23</v>
          </cell>
        </row>
        <row r="35">
          <cell r="A35">
            <v>10405</v>
          </cell>
          <cell r="B35" t="str">
            <v>ESCORAMENTO DE VALAS, CONTINUO</v>
          </cell>
          <cell r="C35" t="str">
            <v>M2</v>
          </cell>
          <cell r="D35">
            <v>119.3</v>
          </cell>
          <cell r="E35" t="str">
            <v>EDIF Jul/23</v>
          </cell>
        </row>
        <row r="36">
          <cell r="A36">
            <v>10406</v>
          </cell>
          <cell r="B36" t="str">
            <v>ESCORAMENTO DE VALAS, DESCONTINUO</v>
          </cell>
          <cell r="C36" t="str">
            <v>M2</v>
          </cell>
          <cell r="D36">
            <v>68.349999999999994</v>
          </cell>
          <cell r="E36" t="str">
            <v>EDIF Jul/23</v>
          </cell>
        </row>
        <row r="37">
          <cell r="A37">
            <v>10410</v>
          </cell>
          <cell r="B37" t="str">
            <v>APILOAMENTO DO FUNDO DE VALAS, PARA SIMPLES REGULARIZAÇÃO</v>
          </cell>
          <cell r="C37" t="str">
            <v>M2</v>
          </cell>
          <cell r="D37">
            <v>5.76</v>
          </cell>
          <cell r="E37" t="str">
            <v>EDIF Jul/23</v>
          </cell>
        </row>
        <row r="38">
          <cell r="A38">
            <v>10414</v>
          </cell>
          <cell r="B38" t="str">
            <v>LASTRO DE AGREGADO RECICLADO</v>
          </cell>
          <cell r="C38" t="str">
            <v>M3</v>
          </cell>
          <cell r="D38">
            <v>125.78</v>
          </cell>
          <cell r="E38" t="str">
            <v>EDIF Jul/23</v>
          </cell>
        </row>
        <row r="39">
          <cell r="A39">
            <v>10415</v>
          </cell>
          <cell r="B39" t="str">
            <v>LASTRO DE BRITA</v>
          </cell>
          <cell r="C39" t="str">
            <v>M3</v>
          </cell>
          <cell r="D39">
            <v>205.09</v>
          </cell>
          <cell r="E39" t="str">
            <v>EDIF Jul/23</v>
          </cell>
        </row>
        <row r="40">
          <cell r="A40">
            <v>10416</v>
          </cell>
          <cell r="B40" t="str">
            <v>LASTRO DE CONCRETO, 150KG CIM/M3</v>
          </cell>
          <cell r="C40" t="str">
            <v>M3</v>
          </cell>
          <cell r="D40">
            <v>497.74</v>
          </cell>
          <cell r="E40" t="str">
            <v>EDIF Jul/23</v>
          </cell>
        </row>
        <row r="41">
          <cell r="A41">
            <v>10417</v>
          </cell>
          <cell r="B41" t="str">
            <v>LASTRO DE CONCRETO COM AGREGADO RECICLADO, 150 KG CIM/M3</v>
          </cell>
          <cell r="C41" t="str">
            <v>M3</v>
          </cell>
          <cell r="D41">
            <v>433.93</v>
          </cell>
          <cell r="E41" t="str">
            <v>EDIF Jul/23</v>
          </cell>
        </row>
        <row r="42">
          <cell r="A42">
            <v>10420</v>
          </cell>
          <cell r="B42" t="str">
            <v>TUBO DE PEAD CORRUGADO E PERFURADOPARA DRENAGEM - DIÂMETRO 2,5" (EM ACORDO COM AS NORMAS DNIT 093/06, NBR 15073 E NBR 14692)</v>
          </cell>
          <cell r="C42" t="str">
            <v>M</v>
          </cell>
          <cell r="D42">
            <v>19.34</v>
          </cell>
          <cell r="E42" t="str">
            <v>EDIF Jul/23</v>
          </cell>
        </row>
        <row r="43">
          <cell r="A43">
            <v>10421</v>
          </cell>
          <cell r="B43" t="str">
            <v>TUBO DE PEAD CORRUGADO E PERFURADOPARA DRENAGEM - DIÂMETRO 3,0" (EM ACORDO COM AS NORMAS DNIT 093/06, NBR 15073 E NBR 14692)</v>
          </cell>
          <cell r="C43" t="str">
            <v>M</v>
          </cell>
          <cell r="D43">
            <v>20.11</v>
          </cell>
          <cell r="E43" t="str">
            <v>EDIF Jul/23</v>
          </cell>
        </row>
        <row r="44">
          <cell r="A44">
            <v>10422</v>
          </cell>
          <cell r="B44" t="str">
            <v>TUBO DE PEAD CORRUGADO E PERFURADOPARA DRENAGEM - DIÂMETRO 4,0" (EM ACORDO COM AS NORMAS DNIT 093/06, NBR 15073 E NBR 14692)</v>
          </cell>
          <cell r="C44" t="str">
            <v>M</v>
          </cell>
          <cell r="D44">
            <v>22.94</v>
          </cell>
          <cell r="E44" t="str">
            <v>EDIF Jul/23</v>
          </cell>
        </row>
        <row r="45">
          <cell r="A45">
            <v>10423</v>
          </cell>
          <cell r="B45" t="str">
            <v>TUBO DE PEAD CORRUGADO E PERFURADOPARA DRENAGEM - DIÂMETRO 6,0" (EM ACORDO COM AS NORMAS DNIT 093/06, NBR 15073 E NBR 14692)</v>
          </cell>
          <cell r="C45" t="str">
            <v>M</v>
          </cell>
          <cell r="D45">
            <v>37.299999999999997</v>
          </cell>
          <cell r="E45" t="str">
            <v>EDIF Jul/23</v>
          </cell>
        </row>
        <row r="46">
          <cell r="A46">
            <v>10426</v>
          </cell>
          <cell r="B46" t="str">
            <v>TUBO PVC PERFURADO PARA DRENAGEM - DIÂMETRO 4" (100MM)</v>
          </cell>
          <cell r="C46" t="str">
            <v>M</v>
          </cell>
          <cell r="D46">
            <v>71.349999999999994</v>
          </cell>
          <cell r="E46" t="str">
            <v>EDIF Jul/23</v>
          </cell>
        </row>
        <row r="47">
          <cell r="A47">
            <v>10427</v>
          </cell>
          <cell r="B47" t="str">
            <v>TUBO PVC PERFURADO PARA DRENAGEM - DIÂMETRO 6" (150MM)</v>
          </cell>
          <cell r="C47" t="str">
            <v>M</v>
          </cell>
          <cell r="D47">
            <v>88.58</v>
          </cell>
          <cell r="E47" t="str">
            <v>EDIF Jul/23</v>
          </cell>
        </row>
        <row r="48">
          <cell r="A48">
            <v>10430</v>
          </cell>
          <cell r="B48" t="str">
            <v>TUBO DE CONCRETO - DIÂMETRO DE 30CM</v>
          </cell>
          <cell r="C48" t="str">
            <v>M</v>
          </cell>
          <cell r="D48">
            <v>69.59</v>
          </cell>
          <cell r="E48" t="str">
            <v>EDIF Jul/23</v>
          </cell>
        </row>
        <row r="49">
          <cell r="A49">
            <v>10431</v>
          </cell>
          <cell r="B49" t="str">
            <v>TUBO DE CONCRETO - DIÂMETRO DE 40CM</v>
          </cell>
          <cell r="C49" t="str">
            <v>M</v>
          </cell>
          <cell r="D49">
            <v>99.75</v>
          </cell>
          <cell r="E49" t="str">
            <v>EDIF Jul/23</v>
          </cell>
        </row>
        <row r="50">
          <cell r="A50">
            <v>10432</v>
          </cell>
          <cell r="B50" t="str">
            <v>TUBO DE CONCRETO - DIÂMETRO DE 50CM</v>
          </cell>
          <cell r="C50" t="str">
            <v>M</v>
          </cell>
          <cell r="D50">
            <v>132.72999999999999</v>
          </cell>
          <cell r="E50" t="str">
            <v>EDIF Jul/23</v>
          </cell>
        </row>
        <row r="51">
          <cell r="A51">
            <v>10433</v>
          </cell>
          <cell r="B51" t="str">
            <v>TUBO DE CONCRETO - DIÂMETRO DE 60CM</v>
          </cell>
          <cell r="C51" t="str">
            <v>M</v>
          </cell>
          <cell r="D51">
            <v>173.74</v>
          </cell>
          <cell r="E51" t="str">
            <v>EDIF Jul/23</v>
          </cell>
        </row>
        <row r="52">
          <cell r="A52">
            <v>10435</v>
          </cell>
          <cell r="B52" t="str">
            <v>TUBO DE CONCRETO - DIÂMETRO DE 80CM</v>
          </cell>
          <cell r="C52" t="str">
            <v>M</v>
          </cell>
          <cell r="D52">
            <v>393.63</v>
          </cell>
          <cell r="E52" t="str">
            <v>EDIF Jul/23</v>
          </cell>
        </row>
        <row r="53">
          <cell r="A53">
            <v>10437</v>
          </cell>
          <cell r="B53" t="str">
            <v>TUBO DE CONCRETO - DIÂMETRO DE 100CM</v>
          </cell>
          <cell r="C53" t="str">
            <v>M</v>
          </cell>
          <cell r="D53">
            <v>549.52</v>
          </cell>
          <cell r="E53" t="str">
            <v>EDIF Jul/23</v>
          </cell>
        </row>
        <row r="54">
          <cell r="A54">
            <v>10439</v>
          </cell>
          <cell r="B54" t="str">
            <v>TUBO DE CONCRETO - DIÂMETRO DE 120CM</v>
          </cell>
          <cell r="C54" t="str">
            <v>M</v>
          </cell>
          <cell r="D54">
            <v>809.76</v>
          </cell>
          <cell r="E54" t="str">
            <v>EDIF Jul/23</v>
          </cell>
        </row>
        <row r="55">
          <cell r="A55">
            <v>10448</v>
          </cell>
          <cell r="B55" t="str">
            <v>CAIXA DE LIGAÇÃO OU INSPEÇÃO - ESCAVAÇÃO E APILOAMENTO</v>
          </cell>
          <cell r="C55" t="str">
            <v>M3</v>
          </cell>
          <cell r="D55">
            <v>62.24</v>
          </cell>
          <cell r="E55" t="str">
            <v>EDIF Jul/23</v>
          </cell>
        </row>
        <row r="56">
          <cell r="A56">
            <v>10449</v>
          </cell>
          <cell r="B56" t="str">
            <v>CAIXA DE LIGAÇÃO OU INSPEÇÃO - LASTRO DE CONCRETO (FUNDO)</v>
          </cell>
          <cell r="C56" t="str">
            <v>M3</v>
          </cell>
          <cell r="D56">
            <v>530.1</v>
          </cell>
          <cell r="E56" t="str">
            <v>EDIF Jul/23</v>
          </cell>
        </row>
        <row r="57">
          <cell r="A57">
            <v>10450</v>
          </cell>
          <cell r="B57" t="str">
            <v>CAIXA DE LIGAÇÃO OU INSPEÇÃO - ALVENARIA DE 1/2 TIJOLO, REVESTIDA</v>
          </cell>
          <cell r="C57" t="str">
            <v>M2</v>
          </cell>
          <cell r="D57">
            <v>266.56</v>
          </cell>
          <cell r="E57" t="str">
            <v>EDIF Jul/23</v>
          </cell>
        </row>
        <row r="58">
          <cell r="A58">
            <v>10451</v>
          </cell>
          <cell r="B58" t="str">
            <v>CAIXA DE LIGAÇÃO OU INSPEÇÃO - ALVENARIA DE 1 TIJOLO, REVESTIDA</v>
          </cell>
          <cell r="C58" t="str">
            <v>M2</v>
          </cell>
          <cell r="D58">
            <v>373.12</v>
          </cell>
          <cell r="E58" t="str">
            <v>EDIF Jul/23</v>
          </cell>
        </row>
        <row r="59">
          <cell r="A59">
            <v>10452</v>
          </cell>
          <cell r="B59" t="str">
            <v>CAIXA DE LIGAÇÃO OU INSPEÇÃO - TAMPA DE CONCRETO</v>
          </cell>
          <cell r="C59" t="str">
            <v>M2</v>
          </cell>
          <cell r="D59">
            <v>253.95</v>
          </cell>
          <cell r="E59" t="str">
            <v>EDIF Jul/23</v>
          </cell>
        </row>
        <row r="60">
          <cell r="A60">
            <v>10470</v>
          </cell>
          <cell r="B60" t="str">
            <v>ENVOLVIMENTO DE TUBOS COM BRITA</v>
          </cell>
          <cell r="C60" t="str">
            <v>M3</v>
          </cell>
          <cell r="D60">
            <v>216.62</v>
          </cell>
          <cell r="E60" t="str">
            <v>EDIF Jul/23</v>
          </cell>
        </row>
        <row r="61">
          <cell r="A61">
            <v>10471</v>
          </cell>
          <cell r="B61" t="str">
            <v>ENVOLVIMENTO DE TUBOS COM AREIA</v>
          </cell>
          <cell r="C61" t="str">
            <v>M3</v>
          </cell>
          <cell r="D61">
            <v>256.08</v>
          </cell>
          <cell r="E61" t="str">
            <v>EDIF Jul/23</v>
          </cell>
        </row>
        <row r="62">
          <cell r="A62">
            <v>10475</v>
          </cell>
          <cell r="B62" t="str">
            <v>MANTA GEOTÊXTIL</v>
          </cell>
          <cell r="C62" t="str">
            <v>M2</v>
          </cell>
          <cell r="D62">
            <v>9.61</v>
          </cell>
          <cell r="E62" t="str">
            <v>EDIF Jul/23</v>
          </cell>
        </row>
        <row r="63">
          <cell r="A63">
            <v>10476</v>
          </cell>
          <cell r="B63" t="str">
            <v>FORNECIMENTO E APLICAÇÃO DE GEOMEMBRANA DE PEAD - 1MM DE ESPESSURA</v>
          </cell>
          <cell r="C63" t="str">
            <v>M2</v>
          </cell>
          <cell r="D63">
            <v>34.99</v>
          </cell>
          <cell r="E63" t="str">
            <v>EDIF Jul/23</v>
          </cell>
        </row>
        <row r="64">
          <cell r="A64">
            <v>10477</v>
          </cell>
          <cell r="B64" t="str">
            <v>FORNECIMENTO E APLICAÇÃO DE MANTA FORMADA PELA ASSOCIAÇÃO DE UM TECIDO TÉCNICO DE POLIESTER COM UM FILME DE POLIETILENO DE BAIXA DENSIDADE EM ACORDO COM A NBR 12824</v>
          </cell>
          <cell r="C64" t="str">
            <v>M2</v>
          </cell>
          <cell r="D64">
            <v>25.29</v>
          </cell>
          <cell r="E64" t="str">
            <v>EDIF Jul/23</v>
          </cell>
        </row>
        <row r="65">
          <cell r="A65">
            <v>10478</v>
          </cell>
          <cell r="B65" t="str">
            <v>FORNECIMENTO E APLICAÇÃO DE GEOCOMPOSTO FORMADO POR NÚCLEO TRIDIMENSIONAL, FLEXÍVEL DE FILAMENTO DE POLIPROPILENO, ASSOCIADO ÀS SUAS DUAS SUPERFÍCIES GEOTEXTEIS NÃO TECIDOS</v>
          </cell>
          <cell r="C65" t="str">
            <v>M2</v>
          </cell>
          <cell r="D65">
            <v>34.08</v>
          </cell>
          <cell r="E65" t="str">
            <v>EDIF Jul/23</v>
          </cell>
        </row>
        <row r="66">
          <cell r="A66">
            <v>10480</v>
          </cell>
          <cell r="B66" t="str">
            <v>REATERRO DE VALAS, INCLUSIVE COMPACTAÇÃO</v>
          </cell>
          <cell r="C66" t="str">
            <v>M3</v>
          </cell>
          <cell r="D66">
            <v>14.48</v>
          </cell>
          <cell r="E66" t="str">
            <v>EDIF Jul/23</v>
          </cell>
        </row>
        <row r="67">
          <cell r="A67">
            <v>10500</v>
          </cell>
          <cell r="B67" t="str">
            <v>TAPUMES</v>
          </cell>
          <cell r="C67" t="str">
            <v>.</v>
          </cell>
          <cell r="D67" t="str">
            <v>.</v>
          </cell>
          <cell r="E67" t="str">
            <v>EDIF Jul/23</v>
          </cell>
        </row>
        <row r="68">
          <cell r="A68">
            <v>10501</v>
          </cell>
          <cell r="B68" t="str">
            <v>TAPUME CHAPA COMPENSADA 6MM</v>
          </cell>
          <cell r="C68" t="str">
            <v>M2</v>
          </cell>
          <cell r="D68">
            <v>84.57</v>
          </cell>
          <cell r="E68" t="str">
            <v>EDIF Jul/23</v>
          </cell>
        </row>
        <row r="69">
          <cell r="A69">
            <v>10502</v>
          </cell>
          <cell r="B69" t="str">
            <v>TAPUME CHAPA COMPENSADA RESINADA 10MM</v>
          </cell>
          <cell r="C69" t="str">
            <v>M2</v>
          </cell>
          <cell r="D69">
            <v>93.7</v>
          </cell>
          <cell r="E69" t="str">
            <v>EDIF Jul/23</v>
          </cell>
        </row>
        <row r="70">
          <cell r="A70">
            <v>10505</v>
          </cell>
          <cell r="B70" t="str">
            <v>TAPUME METÁLICO COM TELHA METÁLICA, SEM PINTURA, TRAPEZOIDAL 40 ESP=0,43MM, COLUNAS, BASES E PARAFUSOS</v>
          </cell>
          <cell r="C70" t="str">
            <v>M2</v>
          </cell>
          <cell r="D70">
            <v>150.25</v>
          </cell>
          <cell r="E70" t="str">
            <v>EDIF Jul/23</v>
          </cell>
        </row>
        <row r="71">
          <cell r="A71">
            <v>10506</v>
          </cell>
          <cell r="B71" t="str">
            <v>PORTÃO METÁLICO DE OBRA - 5M, PIVOTANTE, 2 FOLHAS, PARA TAPUME</v>
          </cell>
          <cell r="C71" t="str">
            <v>M2</v>
          </cell>
          <cell r="D71">
            <v>269</v>
          </cell>
          <cell r="E71" t="str">
            <v>EDIF Jul/23</v>
          </cell>
        </row>
        <row r="72">
          <cell r="A72">
            <v>10507</v>
          </cell>
          <cell r="B72" t="str">
            <v>PORTÃO DE PEDESTRES - 1,15M, PARA TAPUME</v>
          </cell>
          <cell r="C72" t="str">
            <v>M2</v>
          </cell>
          <cell r="D72">
            <v>222.98</v>
          </cell>
          <cell r="E72" t="str">
            <v>EDIF Jul/23</v>
          </cell>
        </row>
        <row r="73">
          <cell r="A73">
            <v>10540</v>
          </cell>
          <cell r="B73" t="str">
            <v>TELA PARA PROTEÇÃO DE OBRAS, MALHA 2 MM</v>
          </cell>
          <cell r="C73" t="str">
            <v>M2</v>
          </cell>
          <cell r="D73">
            <v>29.43</v>
          </cell>
          <cell r="E73" t="str">
            <v>EDIF Jul/23</v>
          </cell>
        </row>
        <row r="74">
          <cell r="A74">
            <v>20000</v>
          </cell>
          <cell r="B74" t="str">
            <v>FUNDACOES</v>
          </cell>
          <cell r="C74"/>
          <cell r="D74"/>
          <cell r="E74" t="str">
            <v>EDIF Jul/23</v>
          </cell>
        </row>
        <row r="75">
          <cell r="A75">
            <v>20100</v>
          </cell>
          <cell r="B75" t="str">
            <v>FUNDAÇÃO PROFUNDA</v>
          </cell>
          <cell r="C75" t="str">
            <v>.</v>
          </cell>
          <cell r="D75" t="str">
            <v>.</v>
          </cell>
          <cell r="E75" t="str">
            <v>EDIF Jul/23</v>
          </cell>
        </row>
        <row r="76">
          <cell r="A76">
            <v>20101</v>
          </cell>
          <cell r="B76" t="str">
            <v>BROCA DE CONCRETO - DIÂMETRO DE 20CM</v>
          </cell>
          <cell r="C76" t="str">
            <v>M</v>
          </cell>
          <cell r="D76">
            <v>59.44</v>
          </cell>
          <cell r="E76" t="str">
            <v>EDIF Jul/23</v>
          </cell>
        </row>
        <row r="77">
          <cell r="A77">
            <v>20102</v>
          </cell>
          <cell r="B77" t="str">
            <v>BROCA DE CONCRETO - DIÂMETRO DE 25CM</v>
          </cell>
          <cell r="C77" t="str">
            <v>M</v>
          </cell>
          <cell r="D77">
            <v>90.16</v>
          </cell>
          <cell r="E77" t="str">
            <v>EDIF Jul/23</v>
          </cell>
        </row>
        <row r="78">
          <cell r="A78">
            <v>20103</v>
          </cell>
          <cell r="B78" t="str">
            <v>BROCA DE CONCRETO - DIÂMETRO DE 30CM</v>
          </cell>
          <cell r="C78" t="str">
            <v>M</v>
          </cell>
          <cell r="D78">
            <v>133.9</v>
          </cell>
          <cell r="E78" t="str">
            <v>EDIF Jul/23</v>
          </cell>
        </row>
        <row r="79">
          <cell r="A79">
            <v>20105</v>
          </cell>
          <cell r="B79" t="str">
            <v>ESTACA DE CONCRETO MOLDADA NO LOCAL, TIPO "STRAUSS" - ATÉ 20T</v>
          </cell>
          <cell r="C79" t="str">
            <v>M</v>
          </cell>
          <cell r="D79">
            <v>66.650000000000006</v>
          </cell>
          <cell r="E79" t="str">
            <v>EDIF Jul/23</v>
          </cell>
        </row>
        <row r="80">
          <cell r="A80">
            <v>20106</v>
          </cell>
          <cell r="B80" t="str">
            <v>ESTACA DE CONCRETO MOLDADA NO LOCAL, TIPO "STRAUSS" - ATÉ 30T</v>
          </cell>
          <cell r="C80" t="str">
            <v>M</v>
          </cell>
          <cell r="D80">
            <v>86.56</v>
          </cell>
          <cell r="E80" t="str">
            <v>EDIF Jul/23</v>
          </cell>
        </row>
        <row r="81">
          <cell r="A81">
            <v>20107</v>
          </cell>
          <cell r="B81" t="str">
            <v>ESTACA DE CONCRETO MOLDADA NO LOCAL, TIPO "STRAUSS" - ATÉ 40T</v>
          </cell>
          <cell r="C81" t="str">
            <v>M</v>
          </cell>
          <cell r="D81">
            <v>109.38</v>
          </cell>
          <cell r="E81" t="str">
            <v>EDIF Jul/23</v>
          </cell>
        </row>
        <row r="82">
          <cell r="A82">
            <v>20108</v>
          </cell>
          <cell r="B82" t="str">
            <v>ESTACA DE CONCRETO MOLDADA NO LOCAL, TIPO "STRAUSS" - ATÉ 60T</v>
          </cell>
          <cell r="C82" t="str">
            <v>M</v>
          </cell>
          <cell r="D82">
            <v>152.03</v>
          </cell>
          <cell r="E82" t="str">
            <v>EDIF Jul/23</v>
          </cell>
        </row>
        <row r="83">
          <cell r="A83">
            <v>20120</v>
          </cell>
          <cell r="B83" t="str">
            <v>TUBULÃO - ESCAVAÇÃO A CÉU ABERTO, COM PÁ E PICARETA</v>
          </cell>
          <cell r="C83" t="str">
            <v>M3</v>
          </cell>
          <cell r="D83">
            <v>557.04</v>
          </cell>
          <cell r="E83" t="str">
            <v>EDIF Jul/23</v>
          </cell>
        </row>
        <row r="84">
          <cell r="A84">
            <v>20134</v>
          </cell>
          <cell r="B84" t="str">
            <v>TUBULÃO A CÉU ABERTO FCK=20 MPA</v>
          </cell>
          <cell r="C84" t="str">
            <v>M3</v>
          </cell>
          <cell r="D84">
            <v>751.72</v>
          </cell>
          <cell r="E84" t="str">
            <v>EDIF Jul/23</v>
          </cell>
        </row>
        <row r="85">
          <cell r="A85">
            <v>20143</v>
          </cell>
          <cell r="B85" t="str">
            <v>EMENDA DE ESTACA DE CONCRETO PRÉ-MOLDADA - DIÂMETRO 17 CM - 20 T</v>
          </cell>
          <cell r="C85" t="str">
            <v>UN</v>
          </cell>
          <cell r="D85">
            <v>56.44</v>
          </cell>
          <cell r="E85" t="str">
            <v>EDIF Jul/23</v>
          </cell>
        </row>
        <row r="86">
          <cell r="A86">
            <v>20144</v>
          </cell>
          <cell r="B86" t="str">
            <v>EMENDA DE ESTACA DE CONCRETO PRÉ-MOLDADA - DIÂMETRO 20 CM - 30 T</v>
          </cell>
          <cell r="C86" t="str">
            <v>UN</v>
          </cell>
          <cell r="D86">
            <v>65.47</v>
          </cell>
          <cell r="E86" t="str">
            <v>EDIF Jul/23</v>
          </cell>
        </row>
        <row r="87">
          <cell r="A87">
            <v>20145</v>
          </cell>
          <cell r="B87" t="str">
            <v>EMENDA DE ESTACA DE CONCRETO PRÉ-MOLDADA - DIÂMETRO 23 CM - 40 T</v>
          </cell>
          <cell r="C87" t="str">
            <v>UN</v>
          </cell>
          <cell r="D87">
            <v>70.36</v>
          </cell>
          <cell r="E87" t="str">
            <v>EDIF Jul/23</v>
          </cell>
        </row>
        <row r="88">
          <cell r="A88">
            <v>20146</v>
          </cell>
          <cell r="B88" t="str">
            <v>EMENDA DE ESTACA DE CONCRETO PRÉ-MOLDADA - DIÂMETRO 28 CM - 60 T</v>
          </cell>
          <cell r="C88" t="str">
            <v>UN</v>
          </cell>
          <cell r="D88">
            <v>105.19</v>
          </cell>
          <cell r="E88" t="str">
            <v>EDIF Jul/23</v>
          </cell>
        </row>
        <row r="89">
          <cell r="A89">
            <v>20147</v>
          </cell>
          <cell r="B89" t="str">
            <v>EMENDA DE ESTACA DE CONCRETO PRÉ-MOLDADA - DIÂMETRO 33 CM - 70 T</v>
          </cell>
          <cell r="C89" t="str">
            <v>UN</v>
          </cell>
          <cell r="D89">
            <v>119.28</v>
          </cell>
          <cell r="E89" t="str">
            <v>EDIF Jul/23</v>
          </cell>
        </row>
        <row r="90">
          <cell r="A90">
            <v>20148</v>
          </cell>
          <cell r="B90" t="str">
            <v>CORTE E REPARO DE CABEÇA DE ESTACA</v>
          </cell>
          <cell r="C90" t="str">
            <v>UN</v>
          </cell>
          <cell r="D90">
            <v>64.72</v>
          </cell>
          <cell r="E90" t="str">
            <v>EDIF Jul/23</v>
          </cell>
        </row>
        <row r="91">
          <cell r="A91">
            <v>20151</v>
          </cell>
          <cell r="B91" t="str">
            <v>ESTACAS ESCAVADAS MECANICAMENTE - DIÂMETRO DE 25CM</v>
          </cell>
          <cell r="C91" t="str">
            <v>M</v>
          </cell>
          <cell r="D91">
            <v>43.39</v>
          </cell>
          <cell r="E91" t="str">
            <v>EDIF Jul/23</v>
          </cell>
        </row>
        <row r="92">
          <cell r="A92">
            <v>20152</v>
          </cell>
          <cell r="B92" t="str">
            <v>ESTACAS ESCAVADAS MECANICAMENTE - DIÂMETRO DE 30CM</v>
          </cell>
          <cell r="C92" t="str">
            <v>M</v>
          </cell>
          <cell r="D92">
            <v>56.06</v>
          </cell>
          <cell r="E92" t="str">
            <v>EDIF Jul/23</v>
          </cell>
        </row>
        <row r="93">
          <cell r="A93">
            <v>20153</v>
          </cell>
          <cell r="B93" t="str">
            <v>ESTACAS ESCAVADAS MECANICAMENTE - DIÂMETRO DE 35CM</v>
          </cell>
          <cell r="C93" t="str">
            <v>M</v>
          </cell>
          <cell r="D93">
            <v>72.33</v>
          </cell>
          <cell r="E93" t="str">
            <v>EDIF Jul/23</v>
          </cell>
        </row>
        <row r="94">
          <cell r="A94">
            <v>20155</v>
          </cell>
          <cell r="B94" t="str">
            <v>ESTACAS ESCAVADAS MECANICAMENTE - DIÂMETRO DE 40CM</v>
          </cell>
          <cell r="C94" t="str">
            <v>M</v>
          </cell>
          <cell r="D94">
            <v>98.11</v>
          </cell>
          <cell r="E94" t="str">
            <v>EDIF Jul/23</v>
          </cell>
        </row>
        <row r="95">
          <cell r="A95">
            <v>20156</v>
          </cell>
          <cell r="B95" t="str">
            <v>ESTACAS ESCAVADAS MECANICAMENTE - DIÂMETRO DE 80CM</v>
          </cell>
          <cell r="C95" t="str">
            <v>M</v>
          </cell>
          <cell r="D95">
            <v>338.09</v>
          </cell>
          <cell r="E95" t="str">
            <v>EDIF Jul/23</v>
          </cell>
        </row>
        <row r="96">
          <cell r="A96">
            <v>20160</v>
          </cell>
          <cell r="B96" t="str">
            <v>ESTACA RAIZ DIÂMETRO DE 160MM PARA ATÉ 35 TF</v>
          </cell>
          <cell r="C96" t="str">
            <v>M</v>
          </cell>
          <cell r="D96">
            <v>340.16</v>
          </cell>
          <cell r="E96" t="str">
            <v>EDIF Jul/23</v>
          </cell>
        </row>
        <row r="97">
          <cell r="A97">
            <v>20161</v>
          </cell>
          <cell r="B97" t="str">
            <v>ESTACA RAIZ DIÂMETRO DE 200MM PARA ATÉ 50 TF</v>
          </cell>
          <cell r="C97" t="str">
            <v>M</v>
          </cell>
          <cell r="D97">
            <v>389.02</v>
          </cell>
          <cell r="E97" t="str">
            <v>EDIF Jul/23</v>
          </cell>
        </row>
        <row r="98">
          <cell r="A98">
            <v>20162</v>
          </cell>
          <cell r="B98" t="str">
            <v>ESTACA RAIZ DIÂMETRO DE 250MM PARA ATÉ 80 TF</v>
          </cell>
          <cell r="C98" t="str">
            <v>M</v>
          </cell>
          <cell r="D98">
            <v>451.18</v>
          </cell>
          <cell r="E98" t="str">
            <v>EDIF Jul/23</v>
          </cell>
        </row>
        <row r="99">
          <cell r="A99">
            <v>20163</v>
          </cell>
          <cell r="B99" t="str">
            <v>ESTACA RAIZ DIÂMETRO DE 310MM PARA ATÉ 100 TF</v>
          </cell>
          <cell r="C99" t="str">
            <v>M</v>
          </cell>
          <cell r="D99">
            <v>551.36</v>
          </cell>
          <cell r="E99" t="str">
            <v>EDIF Jul/23</v>
          </cell>
        </row>
        <row r="100">
          <cell r="A100">
            <v>20170</v>
          </cell>
          <cell r="B100" t="str">
            <v>FORNECIMENTO E CRAVAÇÃO DE ESTACA METÁLICA - PERFIL DE AÇO LAMINADO W 250X32,7</v>
          </cell>
          <cell r="C100" t="str">
            <v>M</v>
          </cell>
          <cell r="D100">
            <v>439.46</v>
          </cell>
          <cell r="E100" t="str">
            <v>EDIF Jul/23</v>
          </cell>
        </row>
        <row r="101">
          <cell r="A101">
            <v>20171</v>
          </cell>
          <cell r="B101" t="str">
            <v>FORNECIMENTO E CRAVAÇÃO DE ESTACA METÁLICA - PERFIL DE AÇO LAMINADO W 310X52</v>
          </cell>
          <cell r="C101" t="str">
            <v>M</v>
          </cell>
          <cell r="D101">
            <v>671.92</v>
          </cell>
          <cell r="E101" t="str">
            <v>EDIF Jul/23</v>
          </cell>
        </row>
        <row r="102">
          <cell r="A102">
            <v>20172</v>
          </cell>
          <cell r="B102" t="str">
            <v>FORNECIMENTO E CRAVAÇÃO DE ESTACA PERFIL DE AÇO I 15"</v>
          </cell>
          <cell r="C102" t="str">
            <v>M</v>
          </cell>
          <cell r="D102">
            <v>2114.61</v>
          </cell>
          <cell r="E102" t="str">
            <v>EDIF Jul/23</v>
          </cell>
        </row>
        <row r="103">
          <cell r="A103">
            <v>20173</v>
          </cell>
          <cell r="B103" t="str">
            <v>CORTE DE ESTACA METÁLICA PERFIL 10"</v>
          </cell>
          <cell r="C103" t="str">
            <v>UN</v>
          </cell>
          <cell r="D103">
            <v>157.91999999999999</v>
          </cell>
          <cell r="E103" t="str">
            <v>EDIF Jul/23</v>
          </cell>
        </row>
        <row r="104">
          <cell r="A104">
            <v>20174</v>
          </cell>
          <cell r="B104" t="str">
            <v>CORTE DE ESTACA METÁLICA PERFIL 12"</v>
          </cell>
          <cell r="C104" t="str">
            <v>UN</v>
          </cell>
          <cell r="D104">
            <v>197.79</v>
          </cell>
          <cell r="E104" t="str">
            <v>EDIF Jul/23</v>
          </cell>
        </row>
        <row r="105">
          <cell r="A105">
            <v>20175</v>
          </cell>
          <cell r="B105" t="str">
            <v>CORTE DE ESTACA METÁLICA PERFIL I 15"</v>
          </cell>
          <cell r="C105" t="str">
            <v>UN</v>
          </cell>
          <cell r="D105">
            <v>202.8</v>
          </cell>
          <cell r="E105" t="str">
            <v>EDIF Jul/23</v>
          </cell>
        </row>
        <row r="106">
          <cell r="A106">
            <v>20176</v>
          </cell>
          <cell r="B106" t="str">
            <v>EMENDA DE TOPO PARA ESTACA METÁLICA PERFIL 10"</v>
          </cell>
          <cell r="C106" t="str">
            <v>UN</v>
          </cell>
          <cell r="D106">
            <v>537.76</v>
          </cell>
          <cell r="E106" t="str">
            <v>EDIF Jul/23</v>
          </cell>
        </row>
        <row r="107">
          <cell r="A107">
            <v>20177</v>
          </cell>
          <cell r="B107" t="str">
            <v>EMENDA DE TOPO PARA ESTACA METÁLICA PERFIL 12"</v>
          </cell>
          <cell r="C107" t="str">
            <v>UN</v>
          </cell>
          <cell r="D107">
            <v>632.59</v>
          </cell>
          <cell r="E107" t="str">
            <v>EDIF Jul/23</v>
          </cell>
        </row>
        <row r="108">
          <cell r="A108">
            <v>20178</v>
          </cell>
          <cell r="B108" t="str">
            <v>EMENDA DE TOPO PARA ESTACA METÁLICA PERFIL I 15"</v>
          </cell>
          <cell r="C108" t="str">
            <v>UN</v>
          </cell>
          <cell r="D108">
            <v>729.69</v>
          </cell>
          <cell r="E108" t="str">
            <v>EDIF Jul/23</v>
          </cell>
        </row>
        <row r="109">
          <cell r="A109">
            <v>20180</v>
          </cell>
          <cell r="B109" t="str">
            <v>ESTACA ESCAVADA HÉLICE CONTÍNUA - DIÂMETRO 25CM</v>
          </cell>
          <cell r="C109" t="str">
            <v>M</v>
          </cell>
          <cell r="D109">
            <v>68.36</v>
          </cell>
          <cell r="E109" t="str">
            <v>EDIF Jul/23</v>
          </cell>
        </row>
        <row r="110">
          <cell r="A110">
            <v>20181</v>
          </cell>
          <cell r="B110" t="str">
            <v>ESTACA ESCAVADA HÉLICE CONTÍNUA - DIÂMETRO 30CM</v>
          </cell>
          <cell r="C110" t="str">
            <v>M</v>
          </cell>
          <cell r="D110">
            <v>88.1</v>
          </cell>
          <cell r="E110" t="str">
            <v>EDIF Jul/23</v>
          </cell>
        </row>
        <row r="111">
          <cell r="A111">
            <v>20182</v>
          </cell>
          <cell r="B111" t="str">
            <v>ESTACA ESCAVADA HÉLICE CONTÍNUA - DIÂMETRO 35CM</v>
          </cell>
          <cell r="C111" t="str">
            <v>M</v>
          </cell>
          <cell r="D111">
            <v>109.88</v>
          </cell>
          <cell r="E111" t="str">
            <v>EDIF Jul/23</v>
          </cell>
        </row>
        <row r="112">
          <cell r="A112">
            <v>20183</v>
          </cell>
          <cell r="B112" t="str">
            <v>ESTACA ESCAVADA HÉLICE CONTÍNUA - DIÂMETRO 40CM</v>
          </cell>
          <cell r="C112" t="str">
            <v>M</v>
          </cell>
          <cell r="D112">
            <v>141.79</v>
          </cell>
          <cell r="E112" t="str">
            <v>EDIF Jul/23</v>
          </cell>
        </row>
        <row r="113">
          <cell r="A113">
            <v>20184</v>
          </cell>
          <cell r="B113" t="str">
            <v>ESTACA ESCAVADA HÉLICE CONTÍNUA - DIÂMETRO 50CM</v>
          </cell>
          <cell r="C113" t="str">
            <v>M</v>
          </cell>
          <cell r="D113">
            <v>196.52</v>
          </cell>
          <cell r="E113" t="str">
            <v>EDIF Jul/23</v>
          </cell>
        </row>
        <row r="114">
          <cell r="A114">
            <v>20185</v>
          </cell>
          <cell r="B114" t="str">
            <v>ESTACA ESCAVADA HÉLICE CONTÍNUA - DIÂMETRO 60CM</v>
          </cell>
          <cell r="C114" t="str">
            <v>M</v>
          </cell>
          <cell r="D114">
            <v>266.07</v>
          </cell>
          <cell r="E114" t="str">
            <v>EDIF Jul/23</v>
          </cell>
        </row>
        <row r="115">
          <cell r="A115">
            <v>20190</v>
          </cell>
          <cell r="B115" t="str">
            <v>ESTACA ESCAVADA HÉLICE CONTÍNUA - DIÂMETRO 25CM - EXCLUSIVE MATERIAIS</v>
          </cell>
          <cell r="C115" t="str">
            <v>M</v>
          </cell>
          <cell r="D115">
            <v>39.909999999999997</v>
          </cell>
          <cell r="E115" t="str">
            <v>EDIF Jul/23</v>
          </cell>
        </row>
        <row r="116">
          <cell r="A116">
            <v>20191</v>
          </cell>
          <cell r="B116" t="str">
            <v>ESTACA ESCAVADA HÉLICE CONTÍNUA - DIÂMETRO 30CM - EXCLUSIVE MATERIAIS</v>
          </cell>
          <cell r="C116" t="str">
            <v>M</v>
          </cell>
          <cell r="D116">
            <v>47.62</v>
          </cell>
          <cell r="E116" t="str">
            <v>EDIF Jul/23</v>
          </cell>
        </row>
        <row r="117">
          <cell r="A117">
            <v>20192</v>
          </cell>
          <cell r="B117" t="str">
            <v>ESTACA ESCAVADA HÉLICE CONTÍNUA - DIÂMETRO 35CM - EXCLUSIVE MATERIAIS</v>
          </cell>
          <cell r="C117" t="str">
            <v>M</v>
          </cell>
          <cell r="D117">
            <v>55.08</v>
          </cell>
          <cell r="E117" t="str">
            <v>EDIF Jul/23</v>
          </cell>
        </row>
        <row r="118">
          <cell r="A118">
            <v>20193</v>
          </cell>
          <cell r="B118" t="str">
            <v>ESTACA ESCAVADA HÉLICE CONTÍNUA - DIÂMETRO 40CM - EXCLUSIVE MATERIAIS</v>
          </cell>
          <cell r="C118" t="str">
            <v>M</v>
          </cell>
          <cell r="D118">
            <v>62.24</v>
          </cell>
          <cell r="E118" t="str">
            <v>EDIF Jul/23</v>
          </cell>
        </row>
        <row r="119">
          <cell r="A119">
            <v>20194</v>
          </cell>
          <cell r="B119" t="str">
            <v>ESTACA ESCAVADA HÉLICE CONTÍNUA - DIÂMETRO 50CM - EXCLUSIVE MATERIAIS</v>
          </cell>
          <cell r="C119" t="str">
            <v>M</v>
          </cell>
          <cell r="D119">
            <v>72.650000000000006</v>
          </cell>
          <cell r="E119" t="str">
            <v>EDIF Jul/23</v>
          </cell>
        </row>
        <row r="120">
          <cell r="A120">
            <v>20195</v>
          </cell>
          <cell r="B120" t="str">
            <v>ESTACA ESCAVADA HÉLICE CONTÍNUA - DIÂMETRO 60CM - EXCLUSIVE MATERIAIS</v>
          </cell>
          <cell r="C120" t="str">
            <v>M</v>
          </cell>
          <cell r="D120">
            <v>87.33</v>
          </cell>
          <cell r="E120" t="str">
            <v>EDIF Jul/23</v>
          </cell>
        </row>
        <row r="121">
          <cell r="A121">
            <v>20200</v>
          </cell>
          <cell r="B121" t="str">
            <v>VALAS</v>
          </cell>
          <cell r="C121" t="str">
            <v>.</v>
          </cell>
          <cell r="D121" t="str">
            <v>.</v>
          </cell>
          <cell r="E121" t="str">
            <v>EDIF Jul/23</v>
          </cell>
        </row>
        <row r="122">
          <cell r="A122">
            <v>20201</v>
          </cell>
          <cell r="B122" t="str">
            <v>ESCAVAÇÃO MANUAL COM PROFUNDIDADE IGUAL OU INFERIOR A 1,50M</v>
          </cell>
          <cell r="C122" t="str">
            <v>M3</v>
          </cell>
          <cell r="D122">
            <v>69.150000000000006</v>
          </cell>
          <cell r="E122" t="str">
            <v>EDIF Jul/23</v>
          </cell>
        </row>
        <row r="123">
          <cell r="A123">
            <v>20202</v>
          </cell>
          <cell r="B123" t="str">
            <v>ESCAVAÇÃO MANUAL COM PROFUNDIDADE SUPERIOR A 1,50M</v>
          </cell>
          <cell r="C123" t="str">
            <v>M3</v>
          </cell>
          <cell r="D123">
            <v>80.680000000000007</v>
          </cell>
          <cell r="E123" t="str">
            <v>EDIF Jul/23</v>
          </cell>
        </row>
        <row r="124">
          <cell r="A124">
            <v>20205</v>
          </cell>
          <cell r="B124" t="str">
            <v>ESCORAMENTO DE VALAS - CONTINUO</v>
          </cell>
          <cell r="C124" t="str">
            <v>M2</v>
          </cell>
          <cell r="D124">
            <v>119.31</v>
          </cell>
          <cell r="E124" t="str">
            <v>EDIF Jul/23</v>
          </cell>
        </row>
        <row r="125">
          <cell r="A125">
            <v>20206</v>
          </cell>
          <cell r="B125" t="str">
            <v>ESCORAMENTO DE VALAS - DESCONTINUO</v>
          </cell>
          <cell r="C125" t="str">
            <v>M2</v>
          </cell>
          <cell r="D125">
            <v>68.349999999999994</v>
          </cell>
          <cell r="E125" t="str">
            <v>EDIF Jul/23</v>
          </cell>
        </row>
        <row r="126">
          <cell r="A126">
            <v>20210</v>
          </cell>
          <cell r="B126" t="str">
            <v>APILOAMENTO DO FUNDO DE VALAS, PARA SIMPLES REGULARIZAÇÃO</v>
          </cell>
          <cell r="C126" t="str">
            <v>M2</v>
          </cell>
          <cell r="D126">
            <v>5.76</v>
          </cell>
          <cell r="E126" t="str">
            <v>EDIF Jul/23</v>
          </cell>
        </row>
        <row r="127">
          <cell r="A127">
            <v>20211</v>
          </cell>
          <cell r="B127" t="str">
            <v>APILOAMENTO DO FUNDO DE VALAS, COM SOQUETE VIBRATÓRIO</v>
          </cell>
          <cell r="C127" t="str">
            <v>M2</v>
          </cell>
          <cell r="D127">
            <v>4.28</v>
          </cell>
          <cell r="E127" t="str">
            <v>EDIF Jul/23</v>
          </cell>
        </row>
        <row r="128">
          <cell r="A128">
            <v>20215</v>
          </cell>
          <cell r="B128" t="str">
            <v>LASTRO DE BRITA</v>
          </cell>
          <cell r="C128" t="str">
            <v>M3</v>
          </cell>
          <cell r="D128">
            <v>205.09</v>
          </cell>
          <cell r="E128" t="str">
            <v>EDIF Jul/23</v>
          </cell>
        </row>
        <row r="129">
          <cell r="A129">
            <v>20216</v>
          </cell>
          <cell r="B129" t="str">
            <v>LASTRO DE CONCRETO - 150KG CIM/M3</v>
          </cell>
          <cell r="C129" t="str">
            <v>M3</v>
          </cell>
          <cell r="D129">
            <v>497.77</v>
          </cell>
          <cell r="E129" t="str">
            <v>EDIF Jul/23</v>
          </cell>
        </row>
        <row r="130">
          <cell r="A130">
            <v>20217</v>
          </cell>
          <cell r="B130" t="str">
            <v>LASTRO DE CONCRETO COM AGREGADO RECICLADO - 150 KG CIM/M3</v>
          </cell>
          <cell r="C130" t="str">
            <v>M3</v>
          </cell>
          <cell r="D130">
            <v>433.93</v>
          </cell>
          <cell r="E130" t="str">
            <v>EDIF Jul/23</v>
          </cell>
        </row>
        <row r="131">
          <cell r="A131">
            <v>20300</v>
          </cell>
          <cell r="B131" t="str">
            <v>FUNDAÇÃO - FORMA</v>
          </cell>
          <cell r="C131" t="str">
            <v>.</v>
          </cell>
          <cell r="D131" t="str">
            <v>.</v>
          </cell>
          <cell r="E131" t="str">
            <v>EDIF Jul/23</v>
          </cell>
        </row>
        <row r="132">
          <cell r="A132">
            <v>20301</v>
          </cell>
          <cell r="B132" t="str">
            <v>FORMA COMUM DE TÁBUAS DE PINUS</v>
          </cell>
          <cell r="C132" t="str">
            <v>M2</v>
          </cell>
          <cell r="D132">
            <v>82.88</v>
          </cell>
          <cell r="E132" t="str">
            <v>EDIF Jul/23</v>
          </cell>
        </row>
        <row r="133">
          <cell r="A133">
            <v>20304</v>
          </cell>
          <cell r="B133" t="str">
            <v>FORMA COMUM DE TÁBUAS DE PINUS - NÃO RECUPERÁVEL</v>
          </cell>
          <cell r="C133" t="str">
            <v>M2</v>
          </cell>
          <cell r="D133">
            <v>104.64</v>
          </cell>
          <cell r="E133" t="str">
            <v>EDIF Jul/23</v>
          </cell>
        </row>
        <row r="134">
          <cell r="A134">
            <v>20400</v>
          </cell>
          <cell r="B134" t="str">
            <v>FUNDAÇÃO - ARMADURA</v>
          </cell>
          <cell r="C134" t="str">
            <v>.</v>
          </cell>
          <cell r="D134" t="str">
            <v>.</v>
          </cell>
          <cell r="E134" t="str">
            <v>EDIF Jul/23</v>
          </cell>
        </row>
        <row r="135">
          <cell r="A135">
            <v>20404</v>
          </cell>
          <cell r="B135" t="str">
            <v>ARMADURA EM AÇO CA-50</v>
          </cell>
          <cell r="C135" t="str">
            <v>KG</v>
          </cell>
          <cell r="D135">
            <v>12.61</v>
          </cell>
          <cell r="E135" t="str">
            <v>EDIF Jul/23</v>
          </cell>
        </row>
        <row r="136">
          <cell r="A136">
            <v>20407</v>
          </cell>
          <cell r="B136" t="str">
            <v>ARMADURA EM AÇO CA-60</v>
          </cell>
          <cell r="C136" t="str">
            <v>KG</v>
          </cell>
          <cell r="D136">
            <v>12.77</v>
          </cell>
          <cell r="E136" t="str">
            <v>EDIF Jul/23</v>
          </cell>
        </row>
        <row r="137">
          <cell r="A137">
            <v>20409</v>
          </cell>
          <cell r="B137" t="str">
            <v>ARMADURA EM AÇO CA-60 - TELA</v>
          </cell>
          <cell r="C137" t="str">
            <v>KG</v>
          </cell>
          <cell r="D137">
            <v>11.33</v>
          </cell>
          <cell r="E137" t="str">
            <v>EDIF Jul/23</v>
          </cell>
        </row>
        <row r="138">
          <cell r="A138">
            <v>20500</v>
          </cell>
          <cell r="B138" t="str">
            <v>FUNDAÇÃO - CONCRETO</v>
          </cell>
          <cell r="C138" t="str">
            <v>.</v>
          </cell>
          <cell r="D138" t="str">
            <v>.</v>
          </cell>
          <cell r="E138" t="str">
            <v>EDIF Jul/23</v>
          </cell>
        </row>
        <row r="139">
          <cell r="A139">
            <v>20505</v>
          </cell>
          <cell r="B139" t="str">
            <v>CONCRETO FCK=15,0MPA - VIRADO NA OBRA</v>
          </cell>
          <cell r="C139" t="str">
            <v>M3</v>
          </cell>
          <cell r="D139">
            <v>580.22</v>
          </cell>
          <cell r="E139" t="str">
            <v>EDIF Jul/23</v>
          </cell>
        </row>
        <row r="140">
          <cell r="A140">
            <v>20506</v>
          </cell>
          <cell r="B140" t="str">
            <v>CONCRETO FCK=20,0MPA - VIRADO NA OBRA</v>
          </cell>
          <cell r="C140" t="str">
            <v>M3</v>
          </cell>
          <cell r="D140">
            <v>597.17999999999995</v>
          </cell>
          <cell r="E140" t="str">
            <v>EDIF Jul/23</v>
          </cell>
        </row>
        <row r="141">
          <cell r="A141">
            <v>20508</v>
          </cell>
          <cell r="B141" t="str">
            <v>CONCRETO FCK=15,0MPA - USINADO</v>
          </cell>
          <cell r="C141" t="str">
            <v>M3</v>
          </cell>
          <cell r="D141">
            <v>485.7</v>
          </cell>
          <cell r="E141" t="str">
            <v>EDIF Jul/23</v>
          </cell>
        </row>
        <row r="142">
          <cell r="A142">
            <v>20509</v>
          </cell>
          <cell r="B142" t="str">
            <v>CONCRETO FCK=20,0MPA - USINADO</v>
          </cell>
          <cell r="C142" t="str">
            <v>M3</v>
          </cell>
          <cell r="D142">
            <v>505.39</v>
          </cell>
          <cell r="E142" t="str">
            <v>EDIF Jul/23</v>
          </cell>
        </row>
        <row r="143">
          <cell r="A143">
            <v>20510</v>
          </cell>
          <cell r="B143" t="str">
            <v>CONCRETO FCK=25MPA - USINADO</v>
          </cell>
          <cell r="C143" t="str">
            <v>M3</v>
          </cell>
          <cell r="D143">
            <v>526.03</v>
          </cell>
          <cell r="E143" t="str">
            <v>EDIF Jul/23</v>
          </cell>
        </row>
        <row r="144">
          <cell r="A144">
            <v>20511</v>
          </cell>
          <cell r="B144" t="str">
            <v>CONCRETO FCK=30MPA - USINADO</v>
          </cell>
          <cell r="C144" t="str">
            <v>M3</v>
          </cell>
          <cell r="D144">
            <v>547.66</v>
          </cell>
          <cell r="E144" t="str">
            <v>EDIF Jul/23</v>
          </cell>
        </row>
        <row r="145">
          <cell r="A145">
            <v>20600</v>
          </cell>
          <cell r="B145" t="str">
            <v>EMBASAMENTO</v>
          </cell>
          <cell r="C145" t="str">
            <v>.</v>
          </cell>
          <cell r="D145" t="str">
            <v>.</v>
          </cell>
          <cell r="E145" t="str">
            <v>EDIF Jul/23</v>
          </cell>
        </row>
        <row r="146">
          <cell r="A146">
            <v>20601</v>
          </cell>
          <cell r="B146" t="str">
            <v>ALVENARIA DE EMBASAMENTO - TIJOLOS MACIÇOS COMUNS</v>
          </cell>
          <cell r="C146" t="str">
            <v>M3</v>
          </cell>
          <cell r="D146">
            <v>950.46</v>
          </cell>
          <cell r="E146" t="str">
            <v>EDIF Jul/23</v>
          </cell>
        </row>
        <row r="147">
          <cell r="A147">
            <v>20605</v>
          </cell>
          <cell r="B147" t="str">
            <v>IMPERMEABILIZAÇÃO DO RESPALDO DA FUNDAÇÃO - ARGAMASSA IMPERMEÁVEL</v>
          </cell>
          <cell r="C147" t="str">
            <v>M2</v>
          </cell>
          <cell r="D147">
            <v>118.28</v>
          </cell>
          <cell r="E147" t="str">
            <v>EDIF Jul/23</v>
          </cell>
        </row>
        <row r="148">
          <cell r="A148">
            <v>20610</v>
          </cell>
          <cell r="B148" t="str">
            <v>REATERRO DE VALAS, INCLUSIVE APILOAMENTO</v>
          </cell>
          <cell r="C148" t="str">
            <v>M3</v>
          </cell>
          <cell r="D148">
            <v>34.58</v>
          </cell>
          <cell r="E148" t="str">
            <v>EDIF Jul/23</v>
          </cell>
        </row>
        <row r="149">
          <cell r="A149">
            <v>25000</v>
          </cell>
          <cell r="B149" t="str">
            <v>DEMOLIÇÕES</v>
          </cell>
          <cell r="C149" t="str">
            <v>.</v>
          </cell>
          <cell r="D149" t="str">
            <v>.</v>
          </cell>
          <cell r="E149" t="str">
            <v>EDIF Jul/23</v>
          </cell>
        </row>
        <row r="150">
          <cell r="A150">
            <v>25001</v>
          </cell>
          <cell r="B150" t="str">
            <v>DEMOLIÇÃO DE ALVENARIA DE EMBASAMENTO - TIJOLOS MACIÇOS COMUNS</v>
          </cell>
          <cell r="C150" t="str">
            <v>M3</v>
          </cell>
          <cell r="D150">
            <v>77.66</v>
          </cell>
          <cell r="E150" t="str">
            <v>EDIF Jul/23</v>
          </cell>
        </row>
        <row r="151">
          <cell r="A151">
            <v>25003</v>
          </cell>
          <cell r="B151" t="str">
            <v>DEMOLIÇÃO MANUAL DE CONCRETO SIMPLES</v>
          </cell>
          <cell r="C151" t="str">
            <v>M3</v>
          </cell>
          <cell r="D151">
            <v>253.57</v>
          </cell>
          <cell r="E151" t="str">
            <v>EDIF Jul/23</v>
          </cell>
        </row>
        <row r="152">
          <cell r="A152">
            <v>25004</v>
          </cell>
          <cell r="B152" t="str">
            <v>DEMOLIÇÃO MANUAL DE CONCRETO ARMADO</v>
          </cell>
          <cell r="C152" t="str">
            <v>M3</v>
          </cell>
          <cell r="D152">
            <v>461.03</v>
          </cell>
          <cell r="E152" t="str">
            <v>EDIF Jul/23</v>
          </cell>
        </row>
        <row r="153">
          <cell r="A153">
            <v>25005</v>
          </cell>
          <cell r="B153" t="str">
            <v>DEMOLIÇÃO MECANIZADA DE CONCRETO SIMPLES</v>
          </cell>
          <cell r="C153" t="str">
            <v>M3</v>
          </cell>
          <cell r="D153">
            <v>195.22</v>
          </cell>
          <cell r="E153" t="str">
            <v>EDIF Jul/23</v>
          </cell>
        </row>
        <row r="154">
          <cell r="A154">
            <v>25006</v>
          </cell>
          <cell r="B154" t="str">
            <v>DEMOLIÇÃO MECANIZADA DE CONCRETO ARMADO</v>
          </cell>
          <cell r="C154" t="str">
            <v>M3</v>
          </cell>
          <cell r="D154">
            <v>390.44</v>
          </cell>
          <cell r="E154" t="str">
            <v>EDIF Jul/23</v>
          </cell>
        </row>
        <row r="155">
          <cell r="A155">
            <v>29000</v>
          </cell>
          <cell r="B155" t="str">
            <v>OUTROS SERVIÇOS</v>
          </cell>
          <cell r="C155" t="str">
            <v>.</v>
          </cell>
          <cell r="D155" t="str">
            <v>.</v>
          </cell>
          <cell r="E155" t="str">
            <v>EDIF Jul/23</v>
          </cell>
        </row>
        <row r="156">
          <cell r="A156">
            <v>29040</v>
          </cell>
          <cell r="B156" t="str">
            <v>BUZINOTE PVC - 2", C=0,30 M</v>
          </cell>
          <cell r="C156" t="str">
            <v>UN</v>
          </cell>
          <cell r="D156">
            <v>13.28</v>
          </cell>
          <cell r="E156" t="str">
            <v>EDIF Jul/23</v>
          </cell>
        </row>
        <row r="157">
          <cell r="A157">
            <v>30000</v>
          </cell>
          <cell r="B157" t="str">
            <v>ESTRUTURA</v>
          </cell>
          <cell r="C157"/>
          <cell r="D157"/>
          <cell r="E157" t="str">
            <v>EDIF Jul/23</v>
          </cell>
        </row>
        <row r="158">
          <cell r="A158">
            <v>30100</v>
          </cell>
          <cell r="B158" t="str">
            <v>ESTRUTURA DE CONCRETO ARMADO - FORMAS</v>
          </cell>
          <cell r="C158" t="str">
            <v>.</v>
          </cell>
          <cell r="D158" t="str">
            <v>.</v>
          </cell>
          <cell r="E158" t="str">
            <v>EDIF Jul/23</v>
          </cell>
        </row>
        <row r="159">
          <cell r="A159">
            <v>30101</v>
          </cell>
          <cell r="B159" t="str">
            <v>FORMA COMUM DE TÁBUAS DE PINUS - PLANA</v>
          </cell>
          <cell r="C159" t="str">
            <v>M2</v>
          </cell>
          <cell r="D159">
            <v>91.32</v>
          </cell>
          <cell r="E159" t="str">
            <v>EDIF Jul/23</v>
          </cell>
        </row>
        <row r="160">
          <cell r="A160">
            <v>30104</v>
          </cell>
          <cell r="B160" t="str">
            <v>FORMA COMUM DE TÁBUAS DE PINUS - NÃO RECUPERÁVEL</v>
          </cell>
          <cell r="C160" t="str">
            <v>M2</v>
          </cell>
          <cell r="D160">
            <v>104.64</v>
          </cell>
          <cell r="E160" t="str">
            <v>EDIF Jul/23</v>
          </cell>
        </row>
        <row r="161">
          <cell r="A161">
            <v>30111</v>
          </cell>
          <cell r="B161" t="str">
            <v>FORMA ESPECIAL DE CHAPAS RESINADAS (10MM) - CURVA</v>
          </cell>
          <cell r="C161" t="str">
            <v>M2</v>
          </cell>
          <cell r="D161">
            <v>129.88999999999999</v>
          </cell>
          <cell r="E161" t="str">
            <v>EDIF Jul/23</v>
          </cell>
        </row>
        <row r="162">
          <cell r="A162">
            <v>30113</v>
          </cell>
          <cell r="B162" t="str">
            <v>FORMA ESPECIAL DE CHAPAS PLASTIFICADAS (10MM) - CURVA</v>
          </cell>
          <cell r="C162" t="str">
            <v>M2</v>
          </cell>
          <cell r="D162">
            <v>141</v>
          </cell>
          <cell r="E162" t="str">
            <v>EDIF Jul/23</v>
          </cell>
        </row>
        <row r="163">
          <cell r="A163">
            <v>30114</v>
          </cell>
          <cell r="B163" t="str">
            <v>FORMA ESPECIAL DE CHAPAS RESINADAS (10MM) - PLANA</v>
          </cell>
          <cell r="C163" t="str">
            <v>M2</v>
          </cell>
          <cell r="D163">
            <v>109.03</v>
          </cell>
          <cell r="E163" t="str">
            <v>EDIF Jul/23</v>
          </cell>
        </row>
        <row r="164">
          <cell r="A164">
            <v>30115</v>
          </cell>
          <cell r="B164" t="str">
            <v>FORMA ESPECIAL DE CHAPAS RESINADAS (12MM) - PLANA</v>
          </cell>
          <cell r="C164" t="str">
            <v>M2</v>
          </cell>
          <cell r="D164">
            <v>111.52</v>
          </cell>
          <cell r="E164" t="str">
            <v>EDIF Jul/23</v>
          </cell>
        </row>
        <row r="165">
          <cell r="A165">
            <v>30116</v>
          </cell>
          <cell r="B165" t="str">
            <v>FORMA ESPECIAL DE CHAPAS PLASTIFICADAS (10MM) - PLANA</v>
          </cell>
          <cell r="C165" t="str">
            <v>M2</v>
          </cell>
          <cell r="D165">
            <v>119.78</v>
          </cell>
          <cell r="E165" t="str">
            <v>EDIF Jul/23</v>
          </cell>
        </row>
        <row r="166">
          <cell r="A166">
            <v>30117</v>
          </cell>
          <cell r="B166" t="str">
            <v>FORMA ESPECIAL DE CHAPAS PLASTIFICADAS (12MM) - PLANA</v>
          </cell>
          <cell r="C166" t="str">
            <v>M2</v>
          </cell>
          <cell r="D166">
            <v>115.41</v>
          </cell>
          <cell r="E166" t="str">
            <v>EDIF Jul/23</v>
          </cell>
        </row>
        <row r="167">
          <cell r="A167">
            <v>30120</v>
          </cell>
          <cell r="B167" t="str">
            <v>FORMA DE TUBO DE PAPELÃO, DIÂMETRO 350MM</v>
          </cell>
          <cell r="C167" t="str">
            <v>M</v>
          </cell>
          <cell r="D167">
            <v>155.03</v>
          </cell>
          <cell r="E167" t="str">
            <v>EDIF Jul/23</v>
          </cell>
        </row>
        <row r="168">
          <cell r="A168">
            <v>30130</v>
          </cell>
          <cell r="B168" t="str">
            <v>CIMBRAMENTO PARA ALTURAS ENTRE 3,01M E 7,00M</v>
          </cell>
          <cell r="C168" t="str">
            <v>M3</v>
          </cell>
          <cell r="D168">
            <v>42.78</v>
          </cell>
          <cell r="E168" t="str">
            <v>EDIF Jul/23</v>
          </cell>
        </row>
        <row r="169">
          <cell r="A169">
            <v>30200</v>
          </cell>
          <cell r="B169" t="str">
            <v>ESTRUTURA DE CONCRETO ARMADO - ARMADURA</v>
          </cell>
          <cell r="C169" t="str">
            <v>.</v>
          </cell>
          <cell r="D169" t="str">
            <v>.</v>
          </cell>
          <cell r="E169" t="str">
            <v>EDIF Jul/23</v>
          </cell>
        </row>
        <row r="170">
          <cell r="A170">
            <v>30204</v>
          </cell>
          <cell r="B170" t="str">
            <v>ARMADURA EM AÇO CA-50</v>
          </cell>
          <cell r="C170" t="str">
            <v>KG</v>
          </cell>
          <cell r="D170">
            <v>12.61</v>
          </cell>
          <cell r="E170" t="str">
            <v>EDIF Jul/23</v>
          </cell>
        </row>
        <row r="171">
          <cell r="A171">
            <v>30207</v>
          </cell>
          <cell r="B171" t="str">
            <v>ARMADURA EM AÇO CA-60</v>
          </cell>
          <cell r="C171" t="str">
            <v>KG</v>
          </cell>
          <cell r="D171">
            <v>12.77</v>
          </cell>
          <cell r="E171" t="str">
            <v>EDIF Jul/23</v>
          </cell>
        </row>
        <row r="172">
          <cell r="A172">
            <v>30209</v>
          </cell>
          <cell r="B172" t="str">
            <v>ARMADURA EM AÇO CA-60 - TELA</v>
          </cell>
          <cell r="C172" t="str">
            <v>KG</v>
          </cell>
          <cell r="D172">
            <v>11.33</v>
          </cell>
          <cell r="E172" t="str">
            <v>EDIF Jul/23</v>
          </cell>
        </row>
        <row r="173">
          <cell r="A173">
            <v>30300</v>
          </cell>
          <cell r="B173" t="str">
            <v>ESTRUTURA DE CONCRETO ARMADO - CONCRETO</v>
          </cell>
          <cell r="C173" t="str">
            <v>.</v>
          </cell>
          <cell r="D173" t="str">
            <v>.</v>
          </cell>
          <cell r="E173" t="str">
            <v>EDIF Jul/23</v>
          </cell>
        </row>
        <row r="174">
          <cell r="A174">
            <v>30305</v>
          </cell>
          <cell r="B174" t="str">
            <v>CONCRETO FCK = 15,0MPA - VIRADO NA OBRA</v>
          </cell>
          <cell r="C174" t="str">
            <v>M3</v>
          </cell>
          <cell r="D174">
            <v>580.21</v>
          </cell>
          <cell r="E174" t="str">
            <v>EDIF Jul/23</v>
          </cell>
        </row>
        <row r="175">
          <cell r="A175">
            <v>30307</v>
          </cell>
          <cell r="B175" t="str">
            <v>CONCRETO FCK = 20,0MPA - VIRADO NA OBRA</v>
          </cell>
          <cell r="C175" t="str">
            <v>M3</v>
          </cell>
          <cell r="D175">
            <v>597.17999999999995</v>
          </cell>
          <cell r="E175" t="str">
            <v>EDIF Jul/23</v>
          </cell>
        </row>
        <row r="176">
          <cell r="A176">
            <v>30308</v>
          </cell>
          <cell r="B176" t="str">
            <v>CONCRETO FCK = 25,0MPA - VIRADO NA OBRA</v>
          </cell>
          <cell r="C176" t="str">
            <v>M3</v>
          </cell>
          <cell r="D176">
            <v>615.39</v>
          </cell>
          <cell r="E176" t="str">
            <v>EDIF Jul/23</v>
          </cell>
        </row>
        <row r="177">
          <cell r="A177">
            <v>30309</v>
          </cell>
          <cell r="B177" t="str">
            <v>CONCRETO FCK = 15,0MPA - USINADO</v>
          </cell>
          <cell r="C177" t="str">
            <v>M3</v>
          </cell>
          <cell r="D177">
            <v>485.7</v>
          </cell>
          <cell r="E177" t="str">
            <v>EDIF Jul/23</v>
          </cell>
        </row>
        <row r="178">
          <cell r="A178">
            <v>30315</v>
          </cell>
          <cell r="B178" t="str">
            <v>CONCRETO FCK = 20,0MPA - USINADO</v>
          </cell>
          <cell r="C178" t="str">
            <v>M3</v>
          </cell>
          <cell r="D178">
            <v>505.39</v>
          </cell>
          <cell r="E178" t="str">
            <v>EDIF Jul/23</v>
          </cell>
        </row>
        <row r="179">
          <cell r="A179">
            <v>30316</v>
          </cell>
          <cell r="B179" t="str">
            <v>CONCRETO FCK = 20,0MPA - USINADO E BOMBEÁVEL</v>
          </cell>
          <cell r="C179" t="str">
            <v>M3</v>
          </cell>
          <cell r="D179">
            <v>482.46</v>
          </cell>
          <cell r="E179" t="str">
            <v>EDIF Jul/23</v>
          </cell>
        </row>
        <row r="180">
          <cell r="A180">
            <v>30317</v>
          </cell>
          <cell r="B180" t="str">
            <v>CONCRETO FCK = 25,0MPA - USINADO</v>
          </cell>
          <cell r="C180" t="str">
            <v>M3</v>
          </cell>
          <cell r="D180">
            <v>526.03</v>
          </cell>
          <cell r="E180" t="str">
            <v>EDIF Jul/23</v>
          </cell>
        </row>
        <row r="181">
          <cell r="A181">
            <v>30318</v>
          </cell>
          <cell r="B181" t="str">
            <v>CONCRETO FCK = 25,0MPA - USINADO E BOMBEÁVEL</v>
          </cell>
          <cell r="C181" t="str">
            <v>M3</v>
          </cell>
          <cell r="D181">
            <v>502.96</v>
          </cell>
          <cell r="E181" t="str">
            <v>EDIF Jul/23</v>
          </cell>
        </row>
        <row r="182">
          <cell r="A182">
            <v>30319</v>
          </cell>
          <cell r="B182" t="str">
            <v>CONCRETO USINADO, BOMBEÁVEL FCK = 20MPA COM PEDRA 1</v>
          </cell>
          <cell r="C182" t="str">
            <v>M3</v>
          </cell>
          <cell r="D182">
            <v>487.61</v>
          </cell>
          <cell r="E182" t="str">
            <v>EDIF Jul/23</v>
          </cell>
        </row>
        <row r="183">
          <cell r="A183">
            <v>30320</v>
          </cell>
          <cell r="B183" t="str">
            <v>CONCRETO FCK = 30,0MPA - USINADO</v>
          </cell>
          <cell r="C183" t="str">
            <v>M3</v>
          </cell>
          <cell r="D183">
            <v>547.66</v>
          </cell>
          <cell r="E183" t="str">
            <v>EDIF Jul/23</v>
          </cell>
        </row>
        <row r="184">
          <cell r="A184">
            <v>30321</v>
          </cell>
          <cell r="B184" t="str">
            <v>CONCRETO FCK = 30,0MPA - USINADO E BOMBEÁVEL</v>
          </cell>
          <cell r="C184" t="str">
            <v>M3</v>
          </cell>
          <cell r="D184">
            <v>524.95000000000005</v>
          </cell>
          <cell r="E184" t="str">
            <v>EDIF Jul/23</v>
          </cell>
        </row>
        <row r="185">
          <cell r="A185">
            <v>30322</v>
          </cell>
          <cell r="B185" t="str">
            <v>CONCRETO FCK = 35,0MPA - USINADO</v>
          </cell>
          <cell r="C185" t="str">
            <v>M3</v>
          </cell>
          <cell r="D185">
            <v>570.32000000000005</v>
          </cell>
          <cell r="E185" t="str">
            <v>EDIF Jul/23</v>
          </cell>
        </row>
        <row r="186">
          <cell r="A186">
            <v>30323</v>
          </cell>
          <cell r="B186" t="str">
            <v>CONCRETO FCK = 35,0MPA - USINADO E BOMBEÁVEL</v>
          </cell>
          <cell r="C186" t="str">
            <v>M3</v>
          </cell>
          <cell r="D186">
            <v>548</v>
          </cell>
          <cell r="E186" t="str">
            <v>EDIF Jul/23</v>
          </cell>
        </row>
        <row r="187">
          <cell r="A187">
            <v>30324</v>
          </cell>
          <cell r="B187" t="str">
            <v>CONCRETO FCK = 40,0MPA - USINADO</v>
          </cell>
          <cell r="C187" t="str">
            <v>M3</v>
          </cell>
          <cell r="D187">
            <v>594.07000000000005</v>
          </cell>
          <cell r="E187" t="str">
            <v>EDIF Jul/23</v>
          </cell>
        </row>
        <row r="188">
          <cell r="A188">
            <v>30325</v>
          </cell>
          <cell r="B188" t="str">
            <v>CONCRETO FCK = 40,0MPA - USINADO E BOMBEÁVEL</v>
          </cell>
          <cell r="C188" t="str">
            <v>M3</v>
          </cell>
          <cell r="D188">
            <v>572.76</v>
          </cell>
          <cell r="E188" t="str">
            <v>EDIF Jul/23</v>
          </cell>
        </row>
        <row r="189">
          <cell r="A189">
            <v>30330</v>
          </cell>
          <cell r="B189" t="str">
            <v>BOMBEAMENTO DE CONCRETO</v>
          </cell>
          <cell r="C189" t="str">
            <v>M3</v>
          </cell>
          <cell r="D189">
            <v>59.38</v>
          </cell>
          <cell r="E189" t="str">
            <v>EDIF Jul/23</v>
          </cell>
        </row>
        <row r="190">
          <cell r="A190">
            <v>30400</v>
          </cell>
          <cell r="B190" t="str">
            <v>ESTRUTURA DE CONCRETO - LAJE MISTA</v>
          </cell>
          <cell r="C190" t="str">
            <v>.</v>
          </cell>
          <cell r="D190" t="str">
            <v>.</v>
          </cell>
          <cell r="E190" t="str">
            <v>EDIF Jul/23</v>
          </cell>
        </row>
        <row r="191">
          <cell r="A191">
            <v>30419</v>
          </cell>
          <cell r="B191" t="str">
            <v>LAJE MISTA TRELIÇADA H-8CM COM CAPEAMENTO 4CM (12CM)</v>
          </cell>
          <cell r="C191" t="str">
            <v>M2</v>
          </cell>
          <cell r="D191">
            <v>162.61000000000001</v>
          </cell>
          <cell r="E191" t="str">
            <v>EDIF Jul/23</v>
          </cell>
        </row>
        <row r="192">
          <cell r="A192">
            <v>30420</v>
          </cell>
          <cell r="B192" t="str">
            <v>LAJE MISTA TRELIÇADA H-10CM COM CAPEAMENTO 4CM (14CM)</v>
          </cell>
          <cell r="C192" t="str">
            <v>M2</v>
          </cell>
          <cell r="D192">
            <v>178.82</v>
          </cell>
          <cell r="E192" t="str">
            <v>EDIF Jul/23</v>
          </cell>
        </row>
        <row r="193">
          <cell r="A193">
            <v>30421</v>
          </cell>
          <cell r="B193" t="str">
            <v>LAJE MISTA TRELIÇADA H-12CM COM CAPEAMENTO 4CM (16CM)</v>
          </cell>
          <cell r="C193" t="str">
            <v>M2</v>
          </cell>
          <cell r="D193">
            <v>192.97</v>
          </cell>
          <cell r="E193" t="str">
            <v>EDIF Jul/23</v>
          </cell>
        </row>
        <row r="194">
          <cell r="A194">
            <v>30422</v>
          </cell>
          <cell r="B194" t="str">
            <v>LAJE MISTA TRELIÇADA H-15CM COM CAPEAMENTO 4CM (19CM)</v>
          </cell>
          <cell r="C194" t="str">
            <v>M2</v>
          </cell>
          <cell r="D194">
            <v>237.32</v>
          </cell>
          <cell r="E194" t="str">
            <v>EDIF Jul/23</v>
          </cell>
        </row>
        <row r="195">
          <cell r="A195">
            <v>30423</v>
          </cell>
          <cell r="B195" t="str">
            <v>LAJE MISTA TRELIÇADA H-20CM COM CAPEAMENTO 4CM (24CM)</v>
          </cell>
          <cell r="C195" t="str">
            <v>M2</v>
          </cell>
          <cell r="D195">
            <v>247.77</v>
          </cell>
          <cell r="E195" t="str">
            <v>EDIF Jul/23</v>
          </cell>
        </row>
        <row r="196">
          <cell r="A196">
            <v>30424</v>
          </cell>
          <cell r="B196" t="str">
            <v>LAJE MISTA TRELIÇADA H-25CM COM CAPEAMENTO 5CM (30CM)</v>
          </cell>
          <cell r="C196" t="str">
            <v>M2</v>
          </cell>
          <cell r="D196">
            <v>304.64999999999998</v>
          </cell>
          <cell r="E196" t="str">
            <v>EDIF Jul/23</v>
          </cell>
        </row>
        <row r="197">
          <cell r="A197">
            <v>34000</v>
          </cell>
          <cell r="B197" t="str">
            <v>ESTRUTURA DE CONCRETO - RECUPERAÇÃO E TRATAMENTO</v>
          </cell>
          <cell r="C197" t="str">
            <v>.</v>
          </cell>
          <cell r="D197" t="str">
            <v>.</v>
          </cell>
          <cell r="E197" t="str">
            <v>EDIF Jul/23</v>
          </cell>
        </row>
        <row r="198">
          <cell r="A198">
            <v>34002</v>
          </cell>
          <cell r="B198" t="str">
            <v>APICOAMENTO DE SUPERFÍCIE DE CONCRETO</v>
          </cell>
          <cell r="C198" t="str">
            <v>M2</v>
          </cell>
          <cell r="D198">
            <v>115.26</v>
          </cell>
          <cell r="E198" t="str">
            <v>EDIF Jul/23</v>
          </cell>
        </row>
        <row r="199">
          <cell r="A199">
            <v>34005</v>
          </cell>
          <cell r="B199" t="str">
            <v>LIMPEZA DE SUPERFÍCIES COM HIDROJATEAMENTO</v>
          </cell>
          <cell r="C199" t="str">
            <v>M2</v>
          </cell>
          <cell r="D199">
            <v>7.99</v>
          </cell>
          <cell r="E199" t="str">
            <v>EDIF Jul/23</v>
          </cell>
        </row>
        <row r="200">
          <cell r="A200">
            <v>34010</v>
          </cell>
          <cell r="B200" t="str">
            <v>LIMPEZA E REMOÇÃO DE SUPERFÍCIE DETERIORADA COM JATEAMENTO</v>
          </cell>
          <cell r="C200" t="str">
            <v>M2</v>
          </cell>
          <cell r="D200">
            <v>116.61</v>
          </cell>
          <cell r="E200" t="str">
            <v>EDIF Jul/23</v>
          </cell>
        </row>
        <row r="201">
          <cell r="A201">
            <v>34015</v>
          </cell>
          <cell r="B201" t="str">
            <v>LIMPEZA DE JUNTA DE DILATAÇÃO COM REMOÇÃO DO EXCESSO DE CONCRETO - ATÉ 3CM</v>
          </cell>
          <cell r="C201" t="str">
            <v>M</v>
          </cell>
          <cell r="D201">
            <v>33.46</v>
          </cell>
          <cell r="E201" t="str">
            <v>EDIF Jul/23</v>
          </cell>
        </row>
        <row r="202">
          <cell r="A202">
            <v>34018</v>
          </cell>
          <cell r="B202" t="str">
            <v>LIMPEZA DE CONCRETO E ARMADURA COM ESCOVA DE AÇO</v>
          </cell>
          <cell r="C202" t="str">
            <v>M2</v>
          </cell>
          <cell r="D202">
            <v>16.45</v>
          </cell>
          <cell r="E202" t="str">
            <v>EDIF Jul/23</v>
          </cell>
        </row>
        <row r="203">
          <cell r="A203">
            <v>34022</v>
          </cell>
          <cell r="B203" t="str">
            <v>TRATAMENTO DE ARMADURA COM APLICAÇÃO DE PRODUTO INIBIDOR OXIDANTE</v>
          </cell>
          <cell r="C203" t="str">
            <v>M</v>
          </cell>
          <cell r="D203">
            <v>6.46</v>
          </cell>
          <cell r="E203" t="str">
            <v>EDIF Jul/23</v>
          </cell>
        </row>
        <row r="204">
          <cell r="A204">
            <v>34024</v>
          </cell>
          <cell r="B204" t="str">
            <v>LIXAMENTO MECÂNICO EM SUPERFÍCIES DE CONCRETO</v>
          </cell>
          <cell r="C204" t="str">
            <v>M2</v>
          </cell>
          <cell r="D204">
            <v>9.1300000000000008</v>
          </cell>
          <cell r="E204" t="str">
            <v>EDIF Jul/23</v>
          </cell>
        </row>
        <row r="205">
          <cell r="A205">
            <v>34025</v>
          </cell>
          <cell r="B205" t="str">
            <v>PREPARO E APLICAÇÃO DE ESTUQUE</v>
          </cell>
          <cell r="C205" t="str">
            <v>M2</v>
          </cell>
          <cell r="D205">
            <v>20.100000000000001</v>
          </cell>
          <cell r="E205" t="str">
            <v>EDIF Jul/23</v>
          </cell>
        </row>
        <row r="206">
          <cell r="A206">
            <v>34026</v>
          </cell>
          <cell r="B206" t="str">
            <v>LIXAMENTO MANUAL DE SUPERFÍCIES DE CONCRETO</v>
          </cell>
          <cell r="C206" t="str">
            <v>M2</v>
          </cell>
          <cell r="D206">
            <v>7.41</v>
          </cell>
          <cell r="E206" t="str">
            <v>EDIF Jul/23</v>
          </cell>
        </row>
        <row r="207">
          <cell r="A207">
            <v>34050</v>
          </cell>
          <cell r="B207" t="str">
            <v>POLIMENTO DE CONCRETO</v>
          </cell>
          <cell r="C207" t="str">
            <v>M2</v>
          </cell>
          <cell r="D207">
            <v>6.95</v>
          </cell>
          <cell r="E207" t="str">
            <v>EDIF Jul/23</v>
          </cell>
        </row>
        <row r="208">
          <cell r="A208">
            <v>34051</v>
          </cell>
          <cell r="B208" t="str">
            <v>POLIMENTO DE CONCRETO NOVO</v>
          </cell>
          <cell r="C208" t="str">
            <v>M2</v>
          </cell>
          <cell r="D208">
            <v>6.95</v>
          </cell>
          <cell r="E208" t="str">
            <v>EDIF Jul/23</v>
          </cell>
        </row>
        <row r="209">
          <cell r="A209">
            <v>34060</v>
          </cell>
          <cell r="B209" t="str">
            <v>PREPARAÇÃO DE PONTE DE ADERÊNCIA COM ADESIVO A BASE DE EPÓXI</v>
          </cell>
          <cell r="C209" t="str">
            <v>M2</v>
          </cell>
          <cell r="D209">
            <v>162.71</v>
          </cell>
          <cell r="E209" t="str">
            <v>EDIF Jul/23</v>
          </cell>
        </row>
        <row r="210">
          <cell r="A210">
            <v>34070</v>
          </cell>
          <cell r="B210" t="str">
            <v>ANCORAGEM DE BARRAS DE AÇO COM ADESIVO A BASE DE EPÓXI</v>
          </cell>
          <cell r="C210" t="str">
            <v>UN</v>
          </cell>
          <cell r="D210">
            <v>12.96</v>
          </cell>
          <cell r="E210" t="str">
            <v>EDIF Jul/23</v>
          </cell>
        </row>
        <row r="211">
          <cell r="A211">
            <v>35000</v>
          </cell>
          <cell r="B211" t="str">
            <v>DEMOLIÇÕES</v>
          </cell>
          <cell r="C211" t="str">
            <v>.</v>
          </cell>
          <cell r="D211" t="str">
            <v>.</v>
          </cell>
          <cell r="E211" t="str">
            <v>EDIF Jul/23</v>
          </cell>
        </row>
        <row r="212">
          <cell r="A212">
            <v>35001</v>
          </cell>
          <cell r="B212" t="str">
            <v>DEMOLIÇÃO MECANIZADA DE CONCRETO SIMPLES</v>
          </cell>
          <cell r="C212" t="str">
            <v>M3</v>
          </cell>
          <cell r="D212">
            <v>195.22</v>
          </cell>
          <cell r="E212" t="str">
            <v>EDIF Jul/23</v>
          </cell>
        </row>
        <row r="213">
          <cell r="A213">
            <v>35002</v>
          </cell>
          <cell r="B213" t="str">
            <v>DEMOLIÇÃO MECANIZADA DE CONCRETO ARMADO</v>
          </cell>
          <cell r="C213" t="str">
            <v>M3</v>
          </cell>
          <cell r="D213">
            <v>390.44</v>
          </cell>
          <cell r="E213" t="str">
            <v>EDIF Jul/23</v>
          </cell>
        </row>
        <row r="214">
          <cell r="A214">
            <v>35003</v>
          </cell>
          <cell r="B214" t="str">
            <v>DEMOLIÇÃO MANUAL DE CONCRETO SIMPLES</v>
          </cell>
          <cell r="C214" t="str">
            <v>M3</v>
          </cell>
          <cell r="D214">
            <v>253.57</v>
          </cell>
          <cell r="E214" t="str">
            <v>EDIF Jul/23</v>
          </cell>
        </row>
        <row r="215">
          <cell r="A215">
            <v>35004</v>
          </cell>
          <cell r="B215" t="str">
            <v>DEMOLIÇÃO MANUAL DE CONCRETO ARMADO</v>
          </cell>
          <cell r="C215" t="str">
            <v>M3</v>
          </cell>
          <cell r="D215">
            <v>461.03</v>
          </cell>
          <cell r="E215" t="str">
            <v>EDIF Jul/23</v>
          </cell>
        </row>
        <row r="216">
          <cell r="A216">
            <v>35005</v>
          </cell>
          <cell r="B216" t="str">
            <v>DEMOLIÇÃO DE LAJES MISTAS COM ESPESSURA FINAL IGUAL OU INFERIOR A 16CM</v>
          </cell>
          <cell r="C216" t="str">
            <v>M2</v>
          </cell>
          <cell r="D216">
            <v>40.340000000000003</v>
          </cell>
          <cell r="E216" t="str">
            <v>EDIF Jul/23</v>
          </cell>
        </row>
        <row r="217">
          <cell r="A217">
            <v>35006</v>
          </cell>
          <cell r="B217" t="str">
            <v>DEMOLIÇÃO DE LAJES MISTAS COM ESPESSURA FINAL SUPERIOR A 16 CM, ATÉ 30CM</v>
          </cell>
          <cell r="C217" t="str">
            <v>M2</v>
          </cell>
          <cell r="D217">
            <v>57.63</v>
          </cell>
          <cell r="E217" t="str">
            <v>EDIF Jul/23</v>
          </cell>
        </row>
        <row r="218">
          <cell r="A218">
            <v>36000</v>
          </cell>
          <cell r="B218" t="str">
            <v>ESTRUTURA METÁLICA VERTICAL</v>
          </cell>
          <cell r="C218" t="str">
            <v>.</v>
          </cell>
          <cell r="D218" t="str">
            <v>.</v>
          </cell>
          <cell r="E218" t="str">
            <v>EDIF Jul/23</v>
          </cell>
        </row>
        <row r="219">
          <cell r="A219">
            <v>36001</v>
          </cell>
          <cell r="B219" t="str">
            <v>FORNECIMENTO E MONTAGEM DE ESTRUTURA METÁLICA VERTICAL - NÃO PATINÁVEL</v>
          </cell>
          <cell r="C219" t="str">
            <v>KG</v>
          </cell>
          <cell r="D219">
            <v>25.43</v>
          </cell>
          <cell r="E219" t="str">
            <v>EDIF Jul/23</v>
          </cell>
        </row>
        <row r="220">
          <cell r="A220">
            <v>36002</v>
          </cell>
          <cell r="B220" t="str">
            <v>FORNECIMENTO E MONTAGEM DE ESTRUTURA METÁLICA VERTICAL - PATINÁVEL</v>
          </cell>
          <cell r="C220" t="str">
            <v>KG</v>
          </cell>
          <cell r="D220">
            <v>27.19</v>
          </cell>
          <cell r="E220" t="str">
            <v>EDIF Jul/23</v>
          </cell>
        </row>
        <row r="221">
          <cell r="A221">
            <v>40000</v>
          </cell>
          <cell r="B221" t="str">
            <v>VEDOS</v>
          </cell>
          <cell r="C221"/>
          <cell r="D221"/>
          <cell r="E221" t="str">
            <v>EDIF Jul/23</v>
          </cell>
        </row>
        <row r="222">
          <cell r="A222">
            <v>40100</v>
          </cell>
          <cell r="B222" t="str">
            <v>ALVENARIA DE TIJOLOS E BLOCOS</v>
          </cell>
          <cell r="C222" t="str">
            <v>.</v>
          </cell>
          <cell r="D222" t="str">
            <v>.</v>
          </cell>
          <cell r="E222" t="str">
            <v>EDIF Jul/23</v>
          </cell>
        </row>
        <row r="223">
          <cell r="A223">
            <v>40101</v>
          </cell>
          <cell r="B223" t="str">
            <v>TIJOLOS MACIÇOS COMUNS - ESPELHO</v>
          </cell>
          <cell r="C223" t="str">
            <v>M2</v>
          </cell>
          <cell r="D223">
            <v>73.239999999999995</v>
          </cell>
          <cell r="E223" t="str">
            <v>EDIF Jul/23</v>
          </cell>
        </row>
        <row r="224">
          <cell r="A224">
            <v>40102</v>
          </cell>
          <cell r="B224" t="str">
            <v>TIJOLOS MACIÇOS COMUNS - 1/2 TIJOLO</v>
          </cell>
          <cell r="C224" t="str">
            <v>M2</v>
          </cell>
          <cell r="D224">
            <v>136.30000000000001</v>
          </cell>
          <cell r="E224" t="str">
            <v>EDIF Jul/23</v>
          </cell>
        </row>
        <row r="225">
          <cell r="A225">
            <v>40104</v>
          </cell>
          <cell r="B225" t="str">
            <v>TIJOLOS MACIÇOS COMUNS - 1 1/2 TIJOLO</v>
          </cell>
          <cell r="C225" t="str">
            <v>M2</v>
          </cell>
          <cell r="D225">
            <v>320.2</v>
          </cell>
          <cell r="E225" t="str">
            <v>EDIF Jul/23</v>
          </cell>
        </row>
        <row r="226">
          <cell r="A226">
            <v>40111</v>
          </cell>
          <cell r="B226" t="str">
            <v>TIJOLOS MACIÇOS COMUNS - APARENTE, 1/2 TIJOLO</v>
          </cell>
          <cell r="C226" t="str">
            <v>M2</v>
          </cell>
          <cell r="D226">
            <v>136.30000000000001</v>
          </cell>
          <cell r="E226" t="str">
            <v>EDIF Jul/23</v>
          </cell>
        </row>
        <row r="227">
          <cell r="A227">
            <v>40112</v>
          </cell>
          <cell r="B227" t="str">
            <v>TIJOLOS MACIÇOS COMUNS - APARENTE, 1 TIJOLO</v>
          </cell>
          <cell r="C227" t="str">
            <v>M2</v>
          </cell>
          <cell r="D227">
            <v>234.8</v>
          </cell>
          <cell r="E227" t="str">
            <v>EDIF Jul/23</v>
          </cell>
        </row>
        <row r="228">
          <cell r="A228">
            <v>40115</v>
          </cell>
          <cell r="B228" t="str">
            <v>TIJOLOS CERÂMICOS FURADOS - 1/2 TIJOLO</v>
          </cell>
          <cell r="C228" t="str">
            <v>M2</v>
          </cell>
          <cell r="D228">
            <v>91.38</v>
          </cell>
          <cell r="E228" t="str">
            <v>EDIF Jul/23</v>
          </cell>
        </row>
        <row r="229">
          <cell r="A229">
            <v>40116</v>
          </cell>
          <cell r="B229" t="str">
            <v>TIJOLOS CERÂMICOS FURADOS - 1 TIJOLO</v>
          </cell>
          <cell r="C229" t="str">
            <v>M2</v>
          </cell>
          <cell r="D229">
            <v>162.80000000000001</v>
          </cell>
          <cell r="E229" t="str">
            <v>EDIF Jul/23</v>
          </cell>
        </row>
        <row r="230">
          <cell r="A230">
            <v>40120</v>
          </cell>
          <cell r="B230" t="str">
            <v>TIJOLOS LAMINADOS - ESPELHO</v>
          </cell>
          <cell r="C230" t="str">
            <v>M2</v>
          </cell>
          <cell r="D230">
            <v>226.84</v>
          </cell>
          <cell r="E230" t="str">
            <v>EDIF Jul/23</v>
          </cell>
        </row>
        <row r="231">
          <cell r="A231">
            <v>40121</v>
          </cell>
          <cell r="B231" t="str">
            <v>TIJOLOS LAMINADOS - 1/2 TIJOLO</v>
          </cell>
          <cell r="C231" t="str">
            <v>M2</v>
          </cell>
          <cell r="D231">
            <v>373.57</v>
          </cell>
          <cell r="E231" t="str">
            <v>EDIF Jul/23</v>
          </cell>
        </row>
        <row r="232">
          <cell r="A232">
            <v>40122</v>
          </cell>
          <cell r="B232" t="str">
            <v>TIJOLOS LAMINADOS - 1 TIJOLO</v>
          </cell>
          <cell r="C232" t="str">
            <v>M2</v>
          </cell>
          <cell r="D232">
            <v>676.58</v>
          </cell>
          <cell r="E232" t="str">
            <v>EDIF Jul/23</v>
          </cell>
        </row>
        <row r="233">
          <cell r="A233">
            <v>40125</v>
          </cell>
          <cell r="B233" t="str">
            <v>TIJOLOS DE VIDRO - CANELADO, 19X19CM</v>
          </cell>
          <cell r="C233" t="str">
            <v>M2</v>
          </cell>
          <cell r="D233">
            <v>881.95</v>
          </cell>
          <cell r="E233" t="str">
            <v>EDIF Jul/23</v>
          </cell>
        </row>
        <row r="234">
          <cell r="A234">
            <v>40126</v>
          </cell>
          <cell r="B234" t="str">
            <v>TIJOLOS DE VIDRO - TIJOLINHO, 19X19CM</v>
          </cell>
          <cell r="C234" t="str">
            <v>M2</v>
          </cell>
          <cell r="D234">
            <v>906.41</v>
          </cell>
          <cell r="E234" t="str">
            <v>EDIF Jul/23</v>
          </cell>
        </row>
        <row r="235">
          <cell r="A235">
            <v>40127</v>
          </cell>
          <cell r="B235" t="str">
            <v>TIJOLOS DE VIDRO - VENTILAÇÃO TIPO VENEZIANA</v>
          </cell>
          <cell r="C235" t="str">
            <v>M2</v>
          </cell>
          <cell r="D235">
            <v>1089.9100000000001</v>
          </cell>
          <cell r="E235" t="str">
            <v>EDIF Jul/23</v>
          </cell>
        </row>
        <row r="236">
          <cell r="A236">
            <v>40131</v>
          </cell>
          <cell r="B236" t="str">
            <v>BLOCOS VAZADOS DE CONCRETO ESTRUTURAL - 14CM - 8MPA</v>
          </cell>
          <cell r="C236" t="str">
            <v>M2</v>
          </cell>
          <cell r="D236">
            <v>104.93</v>
          </cell>
          <cell r="E236" t="str">
            <v>EDIF Jul/23</v>
          </cell>
        </row>
        <row r="237">
          <cell r="A237">
            <v>40132</v>
          </cell>
          <cell r="B237" t="str">
            <v>BLOCOS VAZADOS DE CONCRETO ESTRUTURAL - 14CM - 10MPA</v>
          </cell>
          <cell r="C237" t="str">
            <v>M2</v>
          </cell>
          <cell r="D237">
            <v>116.72</v>
          </cell>
          <cell r="E237" t="str">
            <v>EDIF Jul/23</v>
          </cell>
        </row>
        <row r="238">
          <cell r="A238">
            <v>40133</v>
          </cell>
          <cell r="B238" t="str">
            <v>BLOCOS VAZADOS DE CONCRETO ESTRUTURAL - 14CM - 12MPA</v>
          </cell>
          <cell r="C238" t="str">
            <v>M2</v>
          </cell>
          <cell r="D238">
            <v>121.05</v>
          </cell>
          <cell r="E238" t="str">
            <v>EDIF Jul/23</v>
          </cell>
        </row>
        <row r="239">
          <cell r="A239">
            <v>40134</v>
          </cell>
          <cell r="B239" t="str">
            <v>BLOCOS VAZADOS DE CONCRETO ESTRUTURAL - 14CM - 14MPA</v>
          </cell>
          <cell r="C239" t="str">
            <v>M2</v>
          </cell>
          <cell r="D239">
            <v>123.01</v>
          </cell>
          <cell r="E239" t="str">
            <v>EDIF Jul/23</v>
          </cell>
        </row>
        <row r="240">
          <cell r="A240">
            <v>40135</v>
          </cell>
          <cell r="B240" t="str">
            <v>BLOCOS VAZADOS DE CONCRETO ESTRUTURAL - 19CM - 8MPA</v>
          </cell>
          <cell r="C240" t="str">
            <v>M2</v>
          </cell>
          <cell r="D240">
            <v>129.87</v>
          </cell>
          <cell r="E240" t="str">
            <v>EDIF Jul/23</v>
          </cell>
        </row>
        <row r="241">
          <cell r="A241">
            <v>40136</v>
          </cell>
          <cell r="B241" t="str">
            <v>BLOCOS VAZADOS DE CONCRETO ESTRURURAL - 19CM - 10MPA</v>
          </cell>
          <cell r="C241" t="str">
            <v>M2</v>
          </cell>
          <cell r="D241">
            <v>138.65</v>
          </cell>
          <cell r="E241" t="str">
            <v>EDIF Jul/23</v>
          </cell>
        </row>
        <row r="242">
          <cell r="A242">
            <v>40137</v>
          </cell>
          <cell r="B242" t="str">
            <v>BLOCOS VAZADOS DE CONCRETO ESTRUTURAL - 19CM - 12MPA</v>
          </cell>
          <cell r="C242" t="str">
            <v>M2</v>
          </cell>
          <cell r="D242">
            <v>139.96</v>
          </cell>
          <cell r="E242" t="str">
            <v>EDIF Jul/23</v>
          </cell>
        </row>
        <row r="243">
          <cell r="A243">
            <v>40138</v>
          </cell>
          <cell r="B243" t="str">
            <v>BLOCOS VAZADOS DE CONCRETO ESTRUTURAL - 19CM - 14MPA</v>
          </cell>
          <cell r="C243" t="str">
            <v>M2</v>
          </cell>
          <cell r="D243">
            <v>149.38999999999999</v>
          </cell>
          <cell r="E243" t="str">
            <v>EDIF Jul/23</v>
          </cell>
        </row>
        <row r="244">
          <cell r="A244">
            <v>40140</v>
          </cell>
          <cell r="B244" t="str">
            <v>BLOCOS VAZADOS DE CONCRETO - 09CM</v>
          </cell>
          <cell r="C244" t="str">
            <v>M2</v>
          </cell>
          <cell r="D244">
            <v>76.650000000000006</v>
          </cell>
          <cell r="E244" t="str">
            <v>EDIF Jul/23</v>
          </cell>
        </row>
        <row r="245">
          <cell r="A245">
            <v>40141</v>
          </cell>
          <cell r="B245" t="str">
            <v>BLOCOS VAZADOS DE CONCRETO - 14CM</v>
          </cell>
          <cell r="C245" t="str">
            <v>M2</v>
          </cell>
          <cell r="D245">
            <v>89.88</v>
          </cell>
          <cell r="E245" t="str">
            <v>EDIF Jul/23</v>
          </cell>
        </row>
        <row r="246">
          <cell r="A246">
            <v>40142</v>
          </cell>
          <cell r="B246" t="str">
            <v>BLOCOS VAZADOS DE CONCRETO - 19CM</v>
          </cell>
          <cell r="C246" t="str">
            <v>M2</v>
          </cell>
          <cell r="D246">
            <v>108.04</v>
          </cell>
          <cell r="E246" t="str">
            <v>EDIF Jul/23</v>
          </cell>
        </row>
        <row r="247">
          <cell r="A247">
            <v>40144</v>
          </cell>
          <cell r="B247" t="str">
            <v>BLOCO DE CONCRETO CELULAR AUTOCLAVADO - 15CM</v>
          </cell>
          <cell r="C247" t="str">
            <v>M2</v>
          </cell>
          <cell r="D247">
            <v>171.62</v>
          </cell>
          <cell r="E247" t="str">
            <v>EDIF Jul/23</v>
          </cell>
        </row>
        <row r="248">
          <cell r="A248">
            <v>40145</v>
          </cell>
          <cell r="B248" t="str">
            <v>BLOCO DE CONCRETO CELULAR AUTOCLAVADO - 20CM</v>
          </cell>
          <cell r="C248" t="str">
            <v>M2</v>
          </cell>
          <cell r="D248">
            <v>210.93</v>
          </cell>
          <cell r="E248" t="str">
            <v>EDIF Jul/23</v>
          </cell>
        </row>
        <row r="249">
          <cell r="A249">
            <v>40150</v>
          </cell>
          <cell r="B249" t="str">
            <v>BLOCOS VAZADOS DE CONCRETO APARENTE - 09CM</v>
          </cell>
          <cell r="C249" t="str">
            <v>M2</v>
          </cell>
          <cell r="D249">
            <v>86.82</v>
          </cell>
          <cell r="E249" t="str">
            <v>EDIF Jul/23</v>
          </cell>
        </row>
        <row r="250">
          <cell r="A250">
            <v>40151</v>
          </cell>
          <cell r="B250" t="str">
            <v>BLOCOS VAZADOS DE CONCRETO APARENTE - 14CM</v>
          </cell>
          <cell r="C250" t="str">
            <v>M2</v>
          </cell>
          <cell r="D250">
            <v>101.18</v>
          </cell>
          <cell r="E250" t="str">
            <v>EDIF Jul/23</v>
          </cell>
        </row>
        <row r="251">
          <cell r="A251">
            <v>40152</v>
          </cell>
          <cell r="B251" t="str">
            <v>BLOCOS VAZADOS DE CONCRETO APARENTE - 19CM</v>
          </cell>
          <cell r="C251" t="str">
            <v>M2</v>
          </cell>
          <cell r="D251">
            <v>119.86</v>
          </cell>
          <cell r="E251" t="str">
            <v>EDIF Jul/23</v>
          </cell>
        </row>
        <row r="252">
          <cell r="A252">
            <v>40160</v>
          </cell>
          <cell r="B252" t="str">
            <v>BLOCOS VAZADOS DE CONCRETO ESTRUTURAL - 14CM - ATÉ 6MPA</v>
          </cell>
          <cell r="C252" t="str">
            <v>M2</v>
          </cell>
          <cell r="D252">
            <v>105.72</v>
          </cell>
          <cell r="E252" t="str">
            <v>EDIF Jul/23</v>
          </cell>
        </row>
        <row r="253">
          <cell r="A253">
            <v>40161</v>
          </cell>
          <cell r="B253" t="str">
            <v>BLOCOS VAZADOS DE CONCRETO ESTRUTURAL - 19CM - ATÉ 6MPA</v>
          </cell>
          <cell r="C253" t="str">
            <v>M2</v>
          </cell>
          <cell r="D253">
            <v>122.41</v>
          </cell>
          <cell r="E253" t="str">
            <v>EDIF Jul/23</v>
          </cell>
        </row>
        <row r="254">
          <cell r="A254">
            <v>40162</v>
          </cell>
          <cell r="B254" t="str">
            <v>BLOCOS VAZADOS DE CONCRETO ESTRUTURAL APARENTE - 14CM - ATÉ 6MPA</v>
          </cell>
          <cell r="C254" t="str">
            <v>M2</v>
          </cell>
          <cell r="D254">
            <v>109.55</v>
          </cell>
          <cell r="E254" t="str">
            <v>EDIF Jul/23</v>
          </cell>
        </row>
        <row r="255">
          <cell r="A255">
            <v>40163</v>
          </cell>
          <cell r="B255" t="str">
            <v>BLOCOS VAZADOS DE CONCRETO ESTRUTURAL APARENTE - 19CM - ATÉ 6MPA</v>
          </cell>
          <cell r="C255" t="str">
            <v>M2</v>
          </cell>
          <cell r="D255">
            <v>125.24</v>
          </cell>
          <cell r="E255" t="str">
            <v>EDIF Jul/23</v>
          </cell>
        </row>
        <row r="256">
          <cell r="A256">
            <v>40170</v>
          </cell>
          <cell r="B256" t="str">
            <v>BLOCO CERÂMICO COMUM - 14CM</v>
          </cell>
          <cell r="C256" t="str">
            <v>M2</v>
          </cell>
          <cell r="D256">
            <v>121.4</v>
          </cell>
          <cell r="E256" t="str">
            <v>EDIF Jul/23</v>
          </cell>
        </row>
        <row r="257">
          <cell r="A257">
            <v>40171</v>
          </cell>
          <cell r="B257" t="str">
            <v>BLOCO CERÂMICO COMUM - 19CM</v>
          </cell>
          <cell r="C257" t="str">
            <v>M2</v>
          </cell>
          <cell r="D257">
            <v>133.30000000000001</v>
          </cell>
          <cell r="E257" t="str">
            <v>EDIF Jul/23</v>
          </cell>
        </row>
        <row r="258">
          <cell r="A258">
            <v>40180</v>
          </cell>
          <cell r="B258" t="str">
            <v>TELA TIPO DEPLOYEE PARA REFORÇO DE ALVENARIA</v>
          </cell>
          <cell r="C258" t="str">
            <v>M2</v>
          </cell>
          <cell r="D258">
            <v>5.8</v>
          </cell>
          <cell r="E258" t="str">
            <v>EDIF Jul/23</v>
          </cell>
        </row>
        <row r="259">
          <cell r="A259">
            <v>40195</v>
          </cell>
          <cell r="B259" t="str">
            <v>ARMADURA EM AÇO CA-50 PARA BLOCOS VAZADOS DE CONCRETO ESTRUTURAL</v>
          </cell>
          <cell r="C259" t="str">
            <v>KG</v>
          </cell>
          <cell r="D259">
            <v>12.61</v>
          </cell>
          <cell r="E259" t="str">
            <v>EDIF Jul/23</v>
          </cell>
        </row>
        <row r="260">
          <cell r="A260">
            <v>40196</v>
          </cell>
          <cell r="B260" t="str">
            <v>ARMADURA EM AÇO CA-60 PARA BLOCOS VAZADOS DE CONCRETO ESTRUTURAL</v>
          </cell>
          <cell r="C260" t="str">
            <v>KG</v>
          </cell>
          <cell r="D260">
            <v>12.77</v>
          </cell>
          <cell r="E260" t="str">
            <v>EDIF Jul/23</v>
          </cell>
        </row>
        <row r="261">
          <cell r="A261">
            <v>40197</v>
          </cell>
          <cell r="B261" t="str">
            <v>CONCRETO "GROUT"</v>
          </cell>
          <cell r="C261" t="str">
            <v>M3</v>
          </cell>
          <cell r="D261">
            <v>922.87</v>
          </cell>
          <cell r="E261" t="str">
            <v>EDIF Jul/23</v>
          </cell>
        </row>
        <row r="262">
          <cell r="A262">
            <v>40198</v>
          </cell>
          <cell r="B262" t="str">
            <v>VERGAS, CINTAS E PILARETES DE CONCRETO</v>
          </cell>
          <cell r="C262" t="str">
            <v>M3</v>
          </cell>
          <cell r="D262">
            <v>1905.93</v>
          </cell>
          <cell r="E262" t="str">
            <v>EDIF Jul/23</v>
          </cell>
        </row>
        <row r="263">
          <cell r="A263">
            <v>40200</v>
          </cell>
          <cell r="B263" t="str">
            <v>ALVENARIA DE ELEMENTOS VAZADOS</v>
          </cell>
          <cell r="C263" t="str">
            <v>.</v>
          </cell>
          <cell r="D263" t="str">
            <v>.</v>
          </cell>
          <cell r="E263" t="str">
            <v>EDIF Jul/23</v>
          </cell>
        </row>
        <row r="264">
          <cell r="A264">
            <v>40204</v>
          </cell>
          <cell r="B264" t="str">
            <v>ELEMENTOS VAZADOS DE TIJOLOS CERÂMICOS</v>
          </cell>
          <cell r="C264" t="str">
            <v>M2</v>
          </cell>
          <cell r="D264">
            <v>166.66</v>
          </cell>
          <cell r="E264" t="str">
            <v>EDIF Jul/23</v>
          </cell>
        </row>
        <row r="265">
          <cell r="A265">
            <v>40300</v>
          </cell>
          <cell r="B265" t="str">
            <v>OUTROS ELEMENTOS DIVISÓRIOS</v>
          </cell>
          <cell r="C265" t="str">
            <v>.</v>
          </cell>
          <cell r="D265" t="str">
            <v>.</v>
          </cell>
          <cell r="E265" t="str">
            <v>EDIF Jul/23</v>
          </cell>
        </row>
        <row r="266">
          <cell r="A266">
            <v>40330</v>
          </cell>
          <cell r="B266" t="str">
            <v>PLACAS DE GRANILITE - 30MM DE ESPESSURA</v>
          </cell>
          <cell r="C266" t="str">
            <v>M2</v>
          </cell>
          <cell r="D266">
            <v>399.98</v>
          </cell>
          <cell r="E266" t="str">
            <v>EDIF Jul/23</v>
          </cell>
        </row>
        <row r="267">
          <cell r="A267">
            <v>40331</v>
          </cell>
          <cell r="B267" t="str">
            <v>PLACAS DE GRANILITE - 40MM DE ESPESSURA</v>
          </cell>
          <cell r="C267" t="str">
            <v>M2</v>
          </cell>
          <cell r="D267">
            <v>448.06</v>
          </cell>
          <cell r="E267" t="str">
            <v>EDIF Jul/23</v>
          </cell>
        </row>
        <row r="268">
          <cell r="A268">
            <v>40332</v>
          </cell>
          <cell r="B268" t="str">
            <v>PLACAS DE GRANILITE - 50MM DE ESPESSURA</v>
          </cell>
          <cell r="C268" t="str">
            <v>M2</v>
          </cell>
          <cell r="D268">
            <v>460.06</v>
          </cell>
          <cell r="E268" t="str">
            <v>EDIF Jul/23</v>
          </cell>
        </row>
        <row r="269">
          <cell r="A269">
            <v>40335</v>
          </cell>
          <cell r="B269" t="str">
            <v>DIVISÓRIA EM ARDÓSIA CINZA - POLIDA 2 LADOS - ESPESSURA 30MM</v>
          </cell>
          <cell r="C269" t="str">
            <v>M2</v>
          </cell>
          <cell r="D269">
            <v>591.37</v>
          </cell>
          <cell r="E269" t="str">
            <v>EDIF Jul/23</v>
          </cell>
        </row>
        <row r="270">
          <cell r="A270">
            <v>40351</v>
          </cell>
          <cell r="B270" t="str">
            <v>VL.01 - DIVISÓRIA DE ACABAMENTO LAMINADO MELAMÍNICO, MIOLO COLMÉIA - PAINEL/PAINEL</v>
          </cell>
          <cell r="C270" t="str">
            <v>M2</v>
          </cell>
          <cell r="D270">
            <v>156.41</v>
          </cell>
          <cell r="E270" t="str">
            <v>EDIF Jul/23</v>
          </cell>
        </row>
        <row r="271">
          <cell r="A271">
            <v>40352</v>
          </cell>
          <cell r="B271" t="str">
            <v>VL.02 - DIVISÓRIA DE ACABAMENTO LAMINADO MELAMÍNICO, MIOLO COLMÉIA - PAINEL CEGO</v>
          </cell>
          <cell r="C271" t="str">
            <v>M2</v>
          </cell>
          <cell r="D271">
            <v>147</v>
          </cell>
          <cell r="E271" t="str">
            <v>EDIF Jul/23</v>
          </cell>
        </row>
        <row r="272">
          <cell r="A272">
            <v>40353</v>
          </cell>
          <cell r="B272" t="str">
            <v>VL.03 - DIVISÓRIA DE ACABAMENTO LAMINADO MELAMÍNICO, MIOLO COLMÉIA - PORTA/BANDEIRA</v>
          </cell>
          <cell r="C272" t="str">
            <v>M2</v>
          </cell>
          <cell r="D272">
            <v>225.5</v>
          </cell>
          <cell r="E272" t="str">
            <v>EDIF Jul/23</v>
          </cell>
        </row>
        <row r="273">
          <cell r="A273">
            <v>40354</v>
          </cell>
          <cell r="B273" t="str">
            <v>VL.04 - DIVISÓRIA DE ACABAMENTO LAMINADO MELAMÍNICO, MIOLO COLMÉIA - PAINEL/VIDRO</v>
          </cell>
          <cell r="C273" t="str">
            <v>M2</v>
          </cell>
          <cell r="D273">
            <v>182.39</v>
          </cell>
          <cell r="E273" t="str">
            <v>EDIF Jul/23</v>
          </cell>
        </row>
        <row r="274">
          <cell r="A274">
            <v>40355</v>
          </cell>
          <cell r="B274" t="str">
            <v>VL.05 - DIVISÓRIA DE ACABAMENTO LAMINADO MELAMÍNICO, MIOLO COLMÉIA - PORTA/VIDRO</v>
          </cell>
          <cell r="C274" t="str">
            <v>M2</v>
          </cell>
          <cell r="D274">
            <v>300.64</v>
          </cell>
          <cell r="E274" t="str">
            <v>EDIF Jul/23</v>
          </cell>
        </row>
        <row r="275">
          <cell r="A275">
            <v>40356</v>
          </cell>
          <cell r="B275" t="str">
            <v>VL.06 - DIVISÓRIA DE ACABAMENTO LAMINADO MELAMÍNICO, MIOLO COLMÉIA - PAINEL/VIDRO/PAINEL</v>
          </cell>
          <cell r="C275" t="str">
            <v>M2</v>
          </cell>
          <cell r="D275">
            <v>178.09</v>
          </cell>
          <cell r="E275" t="str">
            <v>EDIF Jul/23</v>
          </cell>
        </row>
        <row r="276">
          <cell r="A276">
            <v>40357</v>
          </cell>
          <cell r="B276" t="str">
            <v>VL.07 - DIVISÓRIA DE ACABAMENTO LAMINADO MELAMÍNICO, MIOLO COLMÉIA - PAINEL/VIDRO/VIDRO</v>
          </cell>
          <cell r="C276" t="str">
            <v>M2</v>
          </cell>
          <cell r="D276">
            <v>208.31</v>
          </cell>
          <cell r="E276" t="str">
            <v>EDIF Jul/23</v>
          </cell>
        </row>
        <row r="277">
          <cell r="A277">
            <v>40358</v>
          </cell>
          <cell r="B277" t="str">
            <v>VL.08 - DIVISÓRIA DE ACABAMENTO  LAMINADO MELAMÍNICO, MIOLO COLMÉIA - PORTA/BONECA/PAINEL</v>
          </cell>
          <cell r="C277" t="str">
            <v>M2</v>
          </cell>
          <cell r="D277">
            <v>259.5</v>
          </cell>
          <cell r="E277" t="str">
            <v>EDIF Jul/23</v>
          </cell>
        </row>
        <row r="278">
          <cell r="A278">
            <v>40359</v>
          </cell>
          <cell r="B278" t="str">
            <v>VL.09 - DIVISÓRIA DE ACABAMENTO  LAMINADO MELAMÍNICO, MIOLO COLMÉIA - PORTA/BONECA/VIDRO</v>
          </cell>
          <cell r="C278" t="str">
            <v>M2</v>
          </cell>
          <cell r="D278">
            <v>367.66</v>
          </cell>
          <cell r="E278" t="str">
            <v>EDIF Jul/23</v>
          </cell>
        </row>
        <row r="279">
          <cell r="A279">
            <v>45000</v>
          </cell>
          <cell r="B279" t="str">
            <v>DEMOLIÇÕES</v>
          </cell>
          <cell r="C279" t="str">
            <v>.</v>
          </cell>
          <cell r="D279" t="str">
            <v>.</v>
          </cell>
          <cell r="E279" t="str">
            <v>EDIF Jul/23</v>
          </cell>
        </row>
        <row r="280">
          <cell r="A280">
            <v>45001</v>
          </cell>
          <cell r="B280" t="str">
            <v>DEMOLIÇÃO DE ALVENARIA ESTRUTURAL DE BLOCOS VAZADOS DE CONCRETO</v>
          </cell>
          <cell r="C280" t="str">
            <v>M3</v>
          </cell>
          <cell r="D280">
            <v>92.21</v>
          </cell>
          <cell r="E280" t="str">
            <v>EDIF Jul/23</v>
          </cell>
        </row>
        <row r="281">
          <cell r="A281">
            <v>45004</v>
          </cell>
          <cell r="B281" t="str">
            <v>DEMOLIÇÃO DE ALVENARIA EM GERAL (TIJOLOS OU BLOCOS)</v>
          </cell>
          <cell r="C281" t="str">
            <v>M3</v>
          </cell>
          <cell r="D281">
            <v>69.150000000000006</v>
          </cell>
          <cell r="E281" t="str">
            <v>EDIF Jul/23</v>
          </cell>
        </row>
        <row r="282">
          <cell r="A282">
            <v>45007</v>
          </cell>
          <cell r="B282" t="str">
            <v>DEMOLIÇÃO DE ALVENARIA DE ELEMENTOS VAZADOS</v>
          </cell>
          <cell r="C282" t="str">
            <v>M3</v>
          </cell>
          <cell r="D282">
            <v>57.63</v>
          </cell>
          <cell r="E282" t="str">
            <v>EDIF Jul/23</v>
          </cell>
        </row>
        <row r="283">
          <cell r="A283">
            <v>45009</v>
          </cell>
          <cell r="B283" t="str">
            <v>DEMOLIÇÃO DE VERGAS, CINTAS E PILARETES DE CONCRETO</v>
          </cell>
          <cell r="C283" t="str">
            <v>M3</v>
          </cell>
          <cell r="D283">
            <v>299.67</v>
          </cell>
          <cell r="E283" t="str">
            <v>EDIF Jul/23</v>
          </cell>
        </row>
        <row r="284">
          <cell r="A284">
            <v>45010</v>
          </cell>
          <cell r="B284" t="str">
            <v>DEMOLIÇÃO DE PLACAS DIVISÓRIAS DE GRANILITE OU SIMILAR</v>
          </cell>
          <cell r="C284" t="str">
            <v>M2</v>
          </cell>
          <cell r="D284">
            <v>11.53</v>
          </cell>
          <cell r="E284" t="str">
            <v>EDIF Jul/23</v>
          </cell>
        </row>
        <row r="285">
          <cell r="A285">
            <v>45015</v>
          </cell>
          <cell r="B285" t="str">
            <v>DEMOLIÇÃO DE DIVISÓRIAS - CHAPAS OU TÁBUAS, INCLUSIVE ENTARUGAMENTO</v>
          </cell>
          <cell r="C285" t="str">
            <v>M2</v>
          </cell>
          <cell r="D285">
            <v>9.2200000000000006</v>
          </cell>
          <cell r="E285" t="str">
            <v>EDIF Jul/23</v>
          </cell>
        </row>
        <row r="286">
          <cell r="A286">
            <v>46000</v>
          </cell>
          <cell r="B286" t="str">
            <v>RETIRADAS</v>
          </cell>
          <cell r="C286" t="str">
            <v>.</v>
          </cell>
          <cell r="D286" t="str">
            <v>.</v>
          </cell>
          <cell r="E286" t="str">
            <v>EDIF Jul/23</v>
          </cell>
        </row>
        <row r="287">
          <cell r="A287">
            <v>46005</v>
          </cell>
          <cell r="B287" t="str">
            <v>RETIRADA DE ALVENARIA DE BLOCOS DE PEDRA NATURAL</v>
          </cell>
          <cell r="C287" t="str">
            <v>M3</v>
          </cell>
          <cell r="D287">
            <v>149.84</v>
          </cell>
          <cell r="E287" t="str">
            <v>EDIF Jul/23</v>
          </cell>
        </row>
        <row r="288">
          <cell r="A288">
            <v>46007</v>
          </cell>
          <cell r="B288" t="str">
            <v>RETIRADA DE ALVENARIA DE TIJOLOS DE VIDRO OU ELEMENTOS VAZADOS</v>
          </cell>
          <cell r="C288" t="str">
            <v>M2</v>
          </cell>
          <cell r="D288">
            <v>23.05</v>
          </cell>
          <cell r="E288" t="str">
            <v>EDIF Jul/23</v>
          </cell>
        </row>
        <row r="289">
          <cell r="A289">
            <v>46010</v>
          </cell>
          <cell r="B289" t="str">
            <v>RETIRADA DE PLACAS DIVISÓRIAS DE GRANILITE OU SIMILAR</v>
          </cell>
          <cell r="C289" t="str">
            <v>M2</v>
          </cell>
          <cell r="D289">
            <v>23.05</v>
          </cell>
          <cell r="E289" t="str">
            <v>EDIF Jul/23</v>
          </cell>
        </row>
        <row r="290">
          <cell r="A290">
            <v>46015</v>
          </cell>
          <cell r="B290" t="str">
            <v>RETIRADA DE DIVISÓRIAS - CHAPAS OU TÁBUAS, EXCLUSIVE ENTARUGAMENTO</v>
          </cell>
          <cell r="C290" t="str">
            <v>M2</v>
          </cell>
          <cell r="D290">
            <v>11.41</v>
          </cell>
          <cell r="E290" t="str">
            <v>EDIF Jul/23</v>
          </cell>
        </row>
        <row r="291">
          <cell r="A291">
            <v>46016</v>
          </cell>
          <cell r="B291" t="str">
            <v>RETIRADA DE DIVISÓRIAS - CHAPAS OU TÁBUAS, INCLUSIVE ENTARUGAMENTO</v>
          </cell>
          <cell r="C291" t="str">
            <v>M2</v>
          </cell>
          <cell r="D291">
            <v>22.82</v>
          </cell>
          <cell r="E291" t="str">
            <v>EDIF Jul/23</v>
          </cell>
        </row>
        <row r="292">
          <cell r="A292">
            <v>46019</v>
          </cell>
          <cell r="B292" t="str">
            <v>RETIRADA DE DIVISÓRIAS - CHAPAS FIB.MADEIRA, COM MONTANTES METÁLICOS</v>
          </cell>
          <cell r="C292" t="str">
            <v>M2</v>
          </cell>
          <cell r="D292">
            <v>34.22</v>
          </cell>
          <cell r="E292" t="str">
            <v>EDIF Jul/23</v>
          </cell>
        </row>
        <row r="293">
          <cell r="A293">
            <v>47000</v>
          </cell>
          <cell r="B293" t="str">
            <v>RECOLOCAÇÕES</v>
          </cell>
          <cell r="C293" t="str">
            <v>.</v>
          </cell>
          <cell r="D293" t="str">
            <v>.</v>
          </cell>
          <cell r="E293" t="str">
            <v>EDIF Jul/23</v>
          </cell>
        </row>
        <row r="294">
          <cell r="A294">
            <v>47010</v>
          </cell>
          <cell r="B294" t="str">
            <v>RECOLOCAÇÃO DE PLACAS DIVISÓRIAS DE GRANILITE OU SIMILAR</v>
          </cell>
          <cell r="C294" t="str">
            <v>M2</v>
          </cell>
          <cell r="D294">
            <v>70.91</v>
          </cell>
          <cell r="E294" t="str">
            <v>EDIF Jul/23</v>
          </cell>
        </row>
        <row r="295">
          <cell r="A295">
            <v>47015</v>
          </cell>
          <cell r="B295" t="str">
            <v>RECOLOCAÇÃO DE DIVISÓRIAS - CHAPAS OU TÁBUAS, EXCLUSIVE ENTARUGAMENTO</v>
          </cell>
          <cell r="C295" t="str">
            <v>M2</v>
          </cell>
          <cell r="D295">
            <v>21.7</v>
          </cell>
          <cell r="E295" t="str">
            <v>EDIF Jul/23</v>
          </cell>
        </row>
        <row r="296">
          <cell r="A296">
            <v>47016</v>
          </cell>
          <cell r="B296" t="str">
            <v>RECOLOCAÇÃO DE DIVISÓRIAS - CHAPAS OU TÁBUAS, INCLUSIVE ENTARUGAMENTO</v>
          </cell>
          <cell r="C296" t="str">
            <v>M2</v>
          </cell>
          <cell r="D296">
            <v>43.95</v>
          </cell>
          <cell r="E296" t="str">
            <v>EDIF Jul/23</v>
          </cell>
        </row>
        <row r="297">
          <cell r="A297">
            <v>47019</v>
          </cell>
          <cell r="B297" t="str">
            <v>RECOLOCAÇÃO DE DIVISÓRIAS - CHAPAS FIB.MADEIRA, COM MONTANTES METÁLICOS</v>
          </cell>
          <cell r="C297" t="str">
            <v>M2</v>
          </cell>
          <cell r="D297">
            <v>61.82</v>
          </cell>
          <cell r="E297" t="str">
            <v>EDIF Jul/23</v>
          </cell>
        </row>
        <row r="298">
          <cell r="A298">
            <v>50000</v>
          </cell>
          <cell r="B298" t="str">
            <v>IMPERMEABILIZACOES</v>
          </cell>
          <cell r="C298"/>
          <cell r="D298"/>
          <cell r="E298" t="str">
            <v>EDIF Jul/23</v>
          </cell>
        </row>
        <row r="299">
          <cell r="A299">
            <v>50100</v>
          </cell>
          <cell r="B299" t="str">
            <v>IMPERMEABILIZANTE CONTRA UMIDADE DO SOLO</v>
          </cell>
          <cell r="C299" t="str">
            <v>.</v>
          </cell>
          <cell r="D299" t="str">
            <v>.</v>
          </cell>
          <cell r="E299" t="str">
            <v>EDIF Jul/23</v>
          </cell>
        </row>
        <row r="300">
          <cell r="A300">
            <v>50101</v>
          </cell>
          <cell r="B300" t="str">
            <v>ARGAMASSA IMPERMEABILIZANTE DE CIMENTO E AREIA (REBOCO IMPERMEÁVEL) - TRAÇO 1:3, ESPESSURA DE 20MM</v>
          </cell>
          <cell r="C300" t="str">
            <v>M2</v>
          </cell>
          <cell r="D300">
            <v>60.57</v>
          </cell>
          <cell r="E300" t="str">
            <v>EDIF Jul/23</v>
          </cell>
        </row>
        <row r="301">
          <cell r="A301">
            <v>50103</v>
          </cell>
          <cell r="B301" t="str">
            <v>ARGAMASSA IMPERMEABILIZANTE DE CIMENTO E AREIA (SUBSOLOS) - TRAÇO 1:2,5, ESPESSURA DE 20MM</v>
          </cell>
          <cell r="C301" t="str">
            <v>M2</v>
          </cell>
          <cell r="D301">
            <v>61.36</v>
          </cell>
          <cell r="E301" t="str">
            <v>EDIF Jul/23</v>
          </cell>
        </row>
        <row r="302">
          <cell r="A302">
            <v>50130</v>
          </cell>
          <cell r="B302" t="str">
            <v>CIMENTO IMPERMEABILIZANTE DE CRISTALIZAÇÃO - ESTRUTUTURA ENTERRADA</v>
          </cell>
          <cell r="C302" t="str">
            <v>M2</v>
          </cell>
          <cell r="D302">
            <v>84.21</v>
          </cell>
          <cell r="E302" t="str">
            <v>EDIF Jul/23</v>
          </cell>
        </row>
        <row r="303">
          <cell r="A303">
            <v>50140</v>
          </cell>
          <cell r="B303" t="str">
            <v>REGULARIZAÇÃO COM ARGAMASSA DE CIMENTO E AREIA - TRAÇO 1:3, ESPESSURA MÉDIA 30MM</v>
          </cell>
          <cell r="C303" t="str">
            <v>M2</v>
          </cell>
          <cell r="D303">
            <v>45.44</v>
          </cell>
          <cell r="E303" t="str">
            <v>EDIF Jul/23</v>
          </cell>
        </row>
        <row r="304">
          <cell r="A304">
            <v>50143</v>
          </cell>
          <cell r="B304" t="str">
            <v>PINTURA PROTETORA COM TINTA BETUMINOSA (PARA  ARGAMASSA IMPERMEÁVEL) - 2 DEMÃOS</v>
          </cell>
          <cell r="C304" t="str">
            <v>M2</v>
          </cell>
          <cell r="D304">
            <v>18.18</v>
          </cell>
          <cell r="E304" t="str">
            <v>EDIF Jul/23</v>
          </cell>
        </row>
        <row r="305">
          <cell r="A305">
            <v>50147</v>
          </cell>
          <cell r="B305" t="str">
            <v>PROTEÇÃO MECÂNICA COM ARGAMASSA DE CIMENTO E AREIA - TRAÇO 1:7, ESPESSURA MÉDIA 30MM</v>
          </cell>
          <cell r="C305" t="str">
            <v>M2</v>
          </cell>
          <cell r="D305">
            <v>42.12</v>
          </cell>
          <cell r="E305" t="str">
            <v>EDIF Jul/23</v>
          </cell>
        </row>
        <row r="306">
          <cell r="A306">
            <v>50200</v>
          </cell>
          <cell r="B306" t="str">
            <v>IMPERMEABILIZANTE CONTRA ÁGUA SOB PRESSÃO</v>
          </cell>
          <cell r="C306" t="str">
            <v>.</v>
          </cell>
          <cell r="D306" t="str">
            <v>.</v>
          </cell>
          <cell r="E306" t="str">
            <v>EDIF Jul/23</v>
          </cell>
        </row>
        <row r="307">
          <cell r="A307">
            <v>50202</v>
          </cell>
          <cell r="B307" t="str">
            <v>ARGAMASSA IMPERMEABILIZANTE DE CIMENTO E AREIA (RESERVATÓRIOS E PISCINAS) - TRAÇO 1:3, ESPESSURA 30MM</v>
          </cell>
          <cell r="C307" t="str">
            <v>M2</v>
          </cell>
          <cell r="D307">
            <v>124.65</v>
          </cell>
          <cell r="E307" t="str">
            <v>EDIF Jul/23</v>
          </cell>
        </row>
        <row r="308">
          <cell r="A308">
            <v>50230</v>
          </cell>
          <cell r="B308" t="str">
            <v>CIMENTO IMPERMEABILIZANTE DE CRISTALIZAÇÃO - ESTRUTURA ELEVADA</v>
          </cell>
          <cell r="C308" t="str">
            <v>M2</v>
          </cell>
          <cell r="D308">
            <v>76.790000000000006</v>
          </cell>
          <cell r="E308" t="str">
            <v>EDIF Jul/23</v>
          </cell>
        </row>
        <row r="309">
          <cell r="A309">
            <v>50243</v>
          </cell>
          <cell r="B309" t="str">
            <v>PINTURA PROTETORA COM TINTA BETUMINOSA (PARA ARGAMASSA IMPERMEÁVEL) - 2 DEMÃOS</v>
          </cell>
          <cell r="C309" t="str">
            <v>M2</v>
          </cell>
          <cell r="D309">
            <v>18.18</v>
          </cell>
          <cell r="E309" t="str">
            <v>EDIF Jul/23</v>
          </cell>
        </row>
        <row r="310">
          <cell r="A310">
            <v>50244</v>
          </cell>
          <cell r="B310" t="str">
            <v>PINTURA PROTETORA COM TINTA A BASE DE EPÓXI (PARA ARGAMASSA IMPERMEÁVEL)</v>
          </cell>
          <cell r="C310" t="str">
            <v>M2</v>
          </cell>
          <cell r="D310">
            <v>189.56</v>
          </cell>
          <cell r="E310" t="str">
            <v>EDIF Jul/23</v>
          </cell>
        </row>
        <row r="311">
          <cell r="A311">
            <v>50300</v>
          </cell>
          <cell r="B311" t="str">
            <v>IMPERMEABILIZANTE CONTRA ÁGUA DE PERCOLAÇÃO</v>
          </cell>
          <cell r="C311" t="str">
            <v>.</v>
          </cell>
          <cell r="D311" t="str">
            <v>.</v>
          </cell>
          <cell r="E311" t="str">
            <v>EDIF Jul/23</v>
          </cell>
        </row>
        <row r="312">
          <cell r="A312">
            <v>50302</v>
          </cell>
          <cell r="B312" t="str">
            <v>ARGAMASSA IMPERMEABILIZANTE DE CIMENTO E AREIA (CALHAS E MARQUISES) - TRAÇO 1:3, ESPESSURA 30MM</v>
          </cell>
          <cell r="C312" t="str">
            <v>M2</v>
          </cell>
          <cell r="D312">
            <v>124.65</v>
          </cell>
          <cell r="E312" t="str">
            <v>EDIF Jul/23</v>
          </cell>
        </row>
        <row r="313">
          <cell r="A313">
            <v>50305</v>
          </cell>
          <cell r="B313" t="str">
            <v>IMPERMEABILIZAÇÃO COM MEMBRANAS ASFÁLTICAS - COM 3 CAMADAS DE FELTRO ASFÁLTICO 15LBS</v>
          </cell>
          <cell r="C313" t="str">
            <v>M2</v>
          </cell>
          <cell r="D313">
            <v>311.60000000000002</v>
          </cell>
          <cell r="E313" t="str">
            <v>EDIF Jul/23</v>
          </cell>
        </row>
        <row r="314">
          <cell r="A314">
            <v>50306</v>
          </cell>
          <cell r="B314" t="str">
            <v>IMPERMEABILIZAÇÃO COM MEMBRANAS ASFÁLTICAS - COM 4 CAMADAS DE FELTRO ASFÁLTICO 15LBS</v>
          </cell>
          <cell r="C314" t="str">
            <v>M2</v>
          </cell>
          <cell r="D314">
            <v>435.1</v>
          </cell>
          <cell r="E314" t="str">
            <v>EDIF Jul/23</v>
          </cell>
        </row>
        <row r="315">
          <cell r="A315">
            <v>50307</v>
          </cell>
          <cell r="B315" t="str">
            <v>IMPERMEABILIZAÇÃO COM MEMBRANAS ASFÁLTICAS - COM 5 CAMADAS DE FELTRO ASFÁLTICO 15LBS</v>
          </cell>
          <cell r="C315" t="str">
            <v>M2</v>
          </cell>
          <cell r="D315">
            <v>603.11</v>
          </cell>
          <cell r="E315" t="str">
            <v>EDIF Jul/23</v>
          </cell>
        </row>
        <row r="316">
          <cell r="A316">
            <v>50308</v>
          </cell>
          <cell r="B316" t="str">
            <v>MANTA ASFÁLTICA ESPESSURA DE 3MM COM VÉU DE POLIÉSTER COLADA A MAÇARICO</v>
          </cell>
          <cell r="C316" t="str">
            <v>M2</v>
          </cell>
          <cell r="D316">
            <v>121.88</v>
          </cell>
          <cell r="E316" t="str">
            <v>EDIF Jul/23</v>
          </cell>
        </row>
        <row r="317">
          <cell r="A317">
            <v>50309</v>
          </cell>
          <cell r="B317" t="str">
            <v>MANTA ASFÁLTICA ESPESSURA DE 4MM COM VÉU DE POLIÉSTER COLADA A MAÇARICO</v>
          </cell>
          <cell r="C317" t="str">
            <v>M2</v>
          </cell>
          <cell r="D317">
            <v>128.41</v>
          </cell>
          <cell r="E317" t="str">
            <v>EDIF Jul/23</v>
          </cell>
        </row>
        <row r="318">
          <cell r="A318">
            <v>50311</v>
          </cell>
          <cell r="B318" t="str">
            <v>MANTA ASFÁLTICA ESPESSURA DE 4MM ANTI RAIZ COM VÉU DE POLIÉSTER</v>
          </cell>
          <cell r="C318" t="str">
            <v>M2</v>
          </cell>
          <cell r="D318">
            <v>137.38999999999999</v>
          </cell>
          <cell r="E318" t="str">
            <v>EDIF Jul/23</v>
          </cell>
        </row>
        <row r="319">
          <cell r="A319">
            <v>50312</v>
          </cell>
          <cell r="B319" t="str">
            <v>IMPERMEABILIZAÇÃO A BASE DE EMULSÃO ASFÁLTICA - ESTRUTURADA COM TECIDO POLIÉSTER - 2 CAMADAS DE ESTRUTURANTE</v>
          </cell>
          <cell r="C319" t="str">
            <v>M2</v>
          </cell>
          <cell r="D319">
            <v>113.61</v>
          </cell>
          <cell r="E319" t="str">
            <v>EDIF Jul/23</v>
          </cell>
        </row>
        <row r="320">
          <cell r="A320">
            <v>50313</v>
          </cell>
          <cell r="B320" t="str">
            <v>IMPERMEABILIZAÇÃO A BASE DE EMULSÃO ASFÁLTICA ESTRUTURADA COM TECIDO DE POLIÉSTER - 3 CAMADAS DE ESTRUTURANTE</v>
          </cell>
          <cell r="C320" t="str">
            <v>M2</v>
          </cell>
          <cell r="D320">
            <v>128.16999999999999</v>
          </cell>
          <cell r="E320" t="str">
            <v>EDIF Jul/23</v>
          </cell>
        </row>
        <row r="321">
          <cell r="A321">
            <v>50317</v>
          </cell>
          <cell r="B321" t="str">
            <v>IMPERMEABILIZAÇÃO A BASE DE EMULSÃO ASFÁLTICA MODIFICADA COM ELASTÔMEROS - ESTRUTURADA COM TECIDO DE POLIÉSTER - 2 CAMADAS DE ESTRUTURANTE</v>
          </cell>
          <cell r="C321" t="str">
            <v>M2</v>
          </cell>
          <cell r="D321">
            <v>130.74</v>
          </cell>
          <cell r="E321" t="str">
            <v>EDIF Jul/23</v>
          </cell>
        </row>
        <row r="322">
          <cell r="A322">
            <v>50340</v>
          </cell>
          <cell r="B322" t="str">
            <v>REGULARIZAÇÃO COM ARGAMASSA DE CIMENTO E AREIA - TRAÇO 1:3, ESPESSURA MÉDIA 30MM</v>
          </cell>
          <cell r="C322" t="str">
            <v>M2</v>
          </cell>
          <cell r="D322">
            <v>45.44</v>
          </cell>
          <cell r="E322" t="str">
            <v>EDIF Jul/23</v>
          </cell>
        </row>
        <row r="323">
          <cell r="A323">
            <v>50343</v>
          </cell>
          <cell r="B323" t="str">
            <v>PINTURA PROTETORA COM TINTA BETUMINOSA (PARA ARGAMASSA IMPERMEÁVEL) - 2 DEMÃOS</v>
          </cell>
          <cell r="C323" t="str">
            <v>M2</v>
          </cell>
          <cell r="D323">
            <v>18.18</v>
          </cell>
          <cell r="E323" t="str">
            <v>EDIF Jul/23</v>
          </cell>
        </row>
        <row r="324">
          <cell r="A324">
            <v>50347</v>
          </cell>
          <cell r="B324" t="str">
            <v>PROTEÇÃO MECÂNICA COM ARGAMASSA DE CIMENTO E AREIA - TRAÇO 1:7, ESPESSURA MÉDIA 30MM</v>
          </cell>
          <cell r="C324" t="str">
            <v>M2</v>
          </cell>
          <cell r="D324">
            <v>42.12</v>
          </cell>
          <cell r="E324" t="str">
            <v>EDIF Jul/23</v>
          </cell>
        </row>
        <row r="325">
          <cell r="A325">
            <v>50354</v>
          </cell>
          <cell r="B325" t="str">
            <v>ARGILA EXPANDIDA SOLTA</v>
          </cell>
          <cell r="C325" t="str">
            <v>M3</v>
          </cell>
          <cell r="D325">
            <v>617.26</v>
          </cell>
          <cell r="E325" t="str">
            <v>EDIF Jul/23</v>
          </cell>
        </row>
        <row r="326">
          <cell r="A326">
            <v>50355</v>
          </cell>
          <cell r="B326" t="str">
            <v>ISOLAMENTO TÉRMICO COM ARGILA EXPANDIDA SOLTA - ESPESSURA 70MM</v>
          </cell>
          <cell r="C326" t="str">
            <v>M2</v>
          </cell>
          <cell r="D326">
            <v>78.37</v>
          </cell>
          <cell r="E326" t="str">
            <v>EDIF Jul/23</v>
          </cell>
        </row>
        <row r="327">
          <cell r="A327">
            <v>50373</v>
          </cell>
          <cell r="B327" t="str">
            <v>ISOLAMENTO TÉRMICO COM POLIESTIRENO EXPANDIDO - ESPESSURA 50MM</v>
          </cell>
          <cell r="C327" t="str">
            <v>M2</v>
          </cell>
          <cell r="D327">
            <v>44.58</v>
          </cell>
          <cell r="E327" t="str">
            <v>EDIF Jul/23</v>
          </cell>
        </row>
        <row r="328">
          <cell r="A328">
            <v>50400</v>
          </cell>
          <cell r="B328" t="str">
            <v>JUNTAS DE DILATAÇÃO</v>
          </cell>
          <cell r="C328" t="str">
            <v>.</v>
          </cell>
          <cell r="D328" t="str">
            <v>.</v>
          </cell>
          <cell r="E328" t="str">
            <v>EDIF Jul/23</v>
          </cell>
        </row>
        <row r="329">
          <cell r="A329">
            <v>50410</v>
          </cell>
          <cell r="B329" t="str">
            <v>MASTIQUE ELÁSTICO A BASE DE SILICONE</v>
          </cell>
          <cell r="C329" t="str">
            <v>DM3</v>
          </cell>
          <cell r="D329">
            <v>101.78</v>
          </cell>
          <cell r="E329" t="str">
            <v>EDIF Jul/23</v>
          </cell>
        </row>
        <row r="330">
          <cell r="A330">
            <v>50430</v>
          </cell>
          <cell r="B330" t="str">
            <v>MASTIQUE ELÁSTICO A BASE DE POLIURETANO - MONOCOMPONENTE</v>
          </cell>
          <cell r="C330" t="str">
            <v>DM3</v>
          </cell>
          <cell r="D330">
            <v>172.73</v>
          </cell>
          <cell r="E330" t="str">
            <v>EDIF Jul/23</v>
          </cell>
        </row>
        <row r="331">
          <cell r="A331">
            <v>50450</v>
          </cell>
          <cell r="B331" t="str">
            <v>FORNECIMENTO E COLOCAÇÃO DE JUNTA DE DILATAÇÃO DE ELASTÔMERO DE NEOPRENE, TIPO JEENE JJ2540VV OU SIMILAR</v>
          </cell>
          <cell r="C331" t="str">
            <v>M</v>
          </cell>
          <cell r="D331">
            <v>566.39</v>
          </cell>
          <cell r="E331" t="str">
            <v>EDIF Jul/23</v>
          </cell>
        </row>
        <row r="332">
          <cell r="A332">
            <v>55000</v>
          </cell>
          <cell r="B332" t="str">
            <v>DEMOLIÇÕES</v>
          </cell>
          <cell r="C332" t="str">
            <v>.</v>
          </cell>
          <cell r="D332" t="str">
            <v>.</v>
          </cell>
          <cell r="E332" t="str">
            <v>EDIF Jul/23</v>
          </cell>
        </row>
        <row r="333">
          <cell r="A333">
            <v>55001</v>
          </cell>
          <cell r="B333" t="str">
            <v>DEMOLIÇÃO DE ARGAMASSA IMPERMEÁVEL - ESPESSURA MÉDIA DE 30MM</v>
          </cell>
          <cell r="C333" t="str">
            <v>M2</v>
          </cell>
          <cell r="D333">
            <v>11.53</v>
          </cell>
          <cell r="E333" t="str">
            <v>EDIF Jul/23</v>
          </cell>
        </row>
        <row r="334">
          <cell r="A334">
            <v>55002</v>
          </cell>
          <cell r="B334" t="str">
            <v>DEMOLIÇÃO DE SISTEMAS IMPERMEABILIZANTES DE BASE ASFÁLTICA</v>
          </cell>
          <cell r="C334" t="str">
            <v>M2</v>
          </cell>
          <cell r="D334">
            <v>4.6100000000000003</v>
          </cell>
          <cell r="E334" t="str">
            <v>EDIF Jul/23</v>
          </cell>
        </row>
        <row r="335">
          <cell r="A335">
            <v>55005</v>
          </cell>
          <cell r="B335" t="str">
            <v>DEMOLIÇÃO DE SISTEMAS DE ISOLAMENTO TÉRMICO EM GERAL</v>
          </cell>
          <cell r="C335" t="str">
            <v>M2</v>
          </cell>
          <cell r="D335">
            <v>2.31</v>
          </cell>
          <cell r="E335" t="str">
            <v>EDIF Jul/23</v>
          </cell>
        </row>
        <row r="336">
          <cell r="A336">
            <v>55010</v>
          </cell>
          <cell r="B336" t="str">
            <v>DEMOLIÇÃO DE CAPEAMENTO PROTETOR, EXECUTADO COM ARGAMASSA DE CIMENTO E AREIA</v>
          </cell>
          <cell r="C336" t="str">
            <v>M2</v>
          </cell>
          <cell r="D336">
            <v>6.92</v>
          </cell>
          <cell r="E336" t="str">
            <v>EDIF Jul/23</v>
          </cell>
        </row>
        <row r="337">
          <cell r="A337">
            <v>55012</v>
          </cell>
          <cell r="B337" t="str">
            <v>DEMOLIÇÃO DE PROTEÇÃO TERMOMECÂNICA - LADRILHOS CERÂMICOS OU HIDRÁULICOS</v>
          </cell>
          <cell r="C337" t="str">
            <v>M2</v>
          </cell>
          <cell r="D337">
            <v>13.83</v>
          </cell>
          <cell r="E337" t="str">
            <v>EDIF Jul/23</v>
          </cell>
        </row>
        <row r="338">
          <cell r="A338">
            <v>55015</v>
          </cell>
          <cell r="B338" t="str">
            <v>DEMOLIÇÃO DE ARGAMASSA DE REGULARIZAÇÃO - ESPESSURA MÉDIA DE 30MM</v>
          </cell>
          <cell r="C338" t="str">
            <v>M2</v>
          </cell>
          <cell r="D338">
            <v>11.53</v>
          </cell>
          <cell r="E338" t="str">
            <v>EDIF Jul/23</v>
          </cell>
        </row>
        <row r="339">
          <cell r="A339">
            <v>56000</v>
          </cell>
          <cell r="B339" t="str">
            <v>RETIRADAS</v>
          </cell>
          <cell r="C339" t="str">
            <v>.</v>
          </cell>
          <cell r="D339" t="str">
            <v>.</v>
          </cell>
          <cell r="E339" t="str">
            <v>EDIF Jul/23</v>
          </cell>
        </row>
        <row r="340">
          <cell r="A340">
            <v>56005</v>
          </cell>
          <cell r="B340" t="str">
            <v>RETIRADA DE ISOLAMENTO TÉRMICO - TIJOLOS CERÂMICOS FURADOS</v>
          </cell>
          <cell r="C340" t="str">
            <v>M2</v>
          </cell>
          <cell r="D340">
            <v>6.92</v>
          </cell>
          <cell r="E340" t="str">
            <v>EDIF Jul/23</v>
          </cell>
        </row>
        <row r="341">
          <cell r="A341">
            <v>56006</v>
          </cell>
          <cell r="B341" t="str">
            <v>RETIRADA DE ISOLAMENTO TÉRMICO - AGREGADOS SOLTOS EM GERAL</v>
          </cell>
          <cell r="C341" t="str">
            <v>M3</v>
          </cell>
          <cell r="D341">
            <v>46.1</v>
          </cell>
          <cell r="E341" t="str">
            <v>EDIF Jul/23</v>
          </cell>
        </row>
        <row r="342">
          <cell r="A342">
            <v>57000</v>
          </cell>
          <cell r="B342" t="str">
            <v>RETIRADAS</v>
          </cell>
          <cell r="C342" t="str">
            <v>.</v>
          </cell>
          <cell r="D342" t="str">
            <v>.</v>
          </cell>
          <cell r="E342" t="str">
            <v>EDIF Jul/23</v>
          </cell>
        </row>
        <row r="343">
          <cell r="A343">
            <v>57006</v>
          </cell>
          <cell r="B343" t="str">
            <v>RECOLOCAÇÃO DE ISOLAMENTO TÉRMICO - AGREGADOS SOLTOS EM GERAL</v>
          </cell>
          <cell r="C343" t="str">
            <v>M3</v>
          </cell>
          <cell r="D343">
            <v>103.73</v>
          </cell>
          <cell r="E343" t="str">
            <v>EDIF Jul/23</v>
          </cell>
        </row>
        <row r="344">
          <cell r="A344">
            <v>58000</v>
          </cell>
          <cell r="B344" t="str">
            <v>SERVIÇOS PARCIAIS</v>
          </cell>
          <cell r="C344" t="str">
            <v>.</v>
          </cell>
          <cell r="D344" t="str">
            <v>.</v>
          </cell>
          <cell r="E344" t="str">
            <v>EDIF Jul/23</v>
          </cell>
        </row>
        <row r="345">
          <cell r="A345">
            <v>59000</v>
          </cell>
          <cell r="B345" t="str">
            <v>RESINAS</v>
          </cell>
          <cell r="C345" t="str">
            <v>.</v>
          </cell>
          <cell r="D345" t="str">
            <v>.</v>
          </cell>
          <cell r="E345" t="str">
            <v>EDIF Jul/23</v>
          </cell>
        </row>
        <row r="346">
          <cell r="A346">
            <v>60000</v>
          </cell>
          <cell r="B346" t="str">
            <v>COBERTURAS</v>
          </cell>
          <cell r="C346"/>
          <cell r="D346"/>
          <cell r="E346" t="str">
            <v>EDIF Jul/23</v>
          </cell>
        </row>
        <row r="347">
          <cell r="A347">
            <v>60100</v>
          </cell>
          <cell r="B347" t="str">
            <v>ESTRUTURAS DE COBERTURA</v>
          </cell>
          <cell r="C347" t="str">
            <v>.</v>
          </cell>
          <cell r="D347" t="str">
            <v>.</v>
          </cell>
          <cell r="E347" t="str">
            <v>EDIF Jul/23</v>
          </cell>
        </row>
        <row r="348">
          <cell r="A348">
            <v>60110</v>
          </cell>
          <cell r="B348" t="str">
            <v>ESTRUTURA DE MADEIRA, EM TERÇAS, PARA TELHAS ONDULADAS CRFS/AL/PL/AG</v>
          </cell>
          <cell r="C348" t="str">
            <v>M2</v>
          </cell>
          <cell r="D348">
            <v>63.85</v>
          </cell>
          <cell r="E348" t="str">
            <v>EDIF Jul/23</v>
          </cell>
        </row>
        <row r="349">
          <cell r="A349">
            <v>60113</v>
          </cell>
          <cell r="B349" t="str">
            <v>ESTRUTURA DE MADEIRA, PONTALETADA, PARA TELHAS ONDULADAS CRFS/AL/PL/AG</v>
          </cell>
          <cell r="C349" t="str">
            <v>M2</v>
          </cell>
          <cell r="D349">
            <v>225.58</v>
          </cell>
          <cell r="E349" t="str">
            <v>EDIF Jul/23</v>
          </cell>
        </row>
        <row r="350">
          <cell r="A350">
            <v>60115</v>
          </cell>
          <cell r="B350" t="str">
            <v>ESTRUTURA COM TESOURAS DE MADEIRA PARA TELHAS ONDULADAS CRFS/AL/PL - VÃOS ATÉ 7,00M</v>
          </cell>
          <cell r="C350" t="str">
            <v>M2</v>
          </cell>
          <cell r="D350">
            <v>145.08000000000001</v>
          </cell>
          <cell r="E350" t="str">
            <v>EDIF Jul/23</v>
          </cell>
        </row>
        <row r="351">
          <cell r="A351">
            <v>60116</v>
          </cell>
          <cell r="B351" t="str">
            <v>ESTRUTURA COM TESOURAS DE MADEIRA PARA TELHAS ONDULADAS CRFS/AL/PL - VÃOS 7,01 À 10,00M</v>
          </cell>
          <cell r="C351" t="str">
            <v>M2</v>
          </cell>
          <cell r="D351">
            <v>159.65</v>
          </cell>
          <cell r="E351" t="str">
            <v>EDIF Jul/23</v>
          </cell>
        </row>
        <row r="352">
          <cell r="A352">
            <v>60117</v>
          </cell>
          <cell r="B352" t="str">
            <v>ESTRUTURA COM TESOURAS DE MADEIRA PARA TELHAS ONDULADAS CRFS/AL/PL - VÃOS 10,01 À 13,00M</v>
          </cell>
          <cell r="C352" t="str">
            <v>M2</v>
          </cell>
          <cell r="D352">
            <v>188.61</v>
          </cell>
          <cell r="E352" t="str">
            <v>EDIF Jul/23</v>
          </cell>
        </row>
        <row r="353">
          <cell r="A353">
            <v>60118</v>
          </cell>
          <cell r="B353" t="str">
            <v>ESTRUTURA COM TESOURAS DE MADEIRA PARA TELHAS ONDULADAS CRFS/AL/PL - VÃOS 13,01 À 18,00M</v>
          </cell>
          <cell r="C353" t="str">
            <v>M2</v>
          </cell>
          <cell r="D353">
            <v>224.09</v>
          </cell>
          <cell r="E353" t="str">
            <v>EDIF Jul/23</v>
          </cell>
        </row>
        <row r="354">
          <cell r="A354">
            <v>60130</v>
          </cell>
          <cell r="B354" t="str">
            <v>FORNECIMENTO DE ESTRUTURA METÁLICA PARA COBERTURA</v>
          </cell>
          <cell r="C354" t="str">
            <v>KG</v>
          </cell>
          <cell r="D354">
            <v>16.43</v>
          </cell>
          <cell r="E354" t="str">
            <v>EDIF Jul/23</v>
          </cell>
        </row>
        <row r="355">
          <cell r="A355">
            <v>60131</v>
          </cell>
          <cell r="B355" t="str">
            <v>MONTAGEM DE ESTRUTURA METÁLICA PARA COBERTURA</v>
          </cell>
          <cell r="C355" t="str">
            <v>KG</v>
          </cell>
          <cell r="D355">
            <v>3.23</v>
          </cell>
          <cell r="E355" t="str">
            <v>EDIF Jul/23</v>
          </cell>
        </row>
        <row r="356">
          <cell r="A356">
            <v>60200</v>
          </cell>
          <cell r="B356" t="str">
            <v>TELHADOS</v>
          </cell>
          <cell r="C356" t="str">
            <v>.</v>
          </cell>
          <cell r="D356" t="str">
            <v>.</v>
          </cell>
          <cell r="E356" t="str">
            <v>EDIF Jul/23</v>
          </cell>
        </row>
        <row r="357">
          <cell r="A357">
            <v>60203</v>
          </cell>
          <cell r="B357" t="str">
            <v>TELHAS DE BARRO COZIDO - PAULISTA</v>
          </cell>
          <cell r="C357" t="str">
            <v>M2</v>
          </cell>
          <cell r="D357">
            <v>170.96</v>
          </cell>
          <cell r="E357" t="str">
            <v>EDIF Jul/23</v>
          </cell>
        </row>
        <row r="358">
          <cell r="A358">
            <v>60204</v>
          </cell>
          <cell r="B358" t="str">
            <v>TELHAS DE BARRO COZIDO - SUPER-PAULISTA (PLAN)</v>
          </cell>
          <cell r="C358" t="str">
            <v>M2</v>
          </cell>
          <cell r="D358">
            <v>161.97</v>
          </cell>
          <cell r="E358" t="str">
            <v>EDIF Jul/23</v>
          </cell>
        </row>
        <row r="359">
          <cell r="A359">
            <v>60205</v>
          </cell>
          <cell r="B359" t="str">
            <v>TELHAS DE BARRO COZIDO - FRANCESA</v>
          </cell>
          <cell r="C359" t="str">
            <v>M2</v>
          </cell>
          <cell r="D359">
            <v>99.79</v>
          </cell>
          <cell r="E359" t="str">
            <v>EDIF Jul/23</v>
          </cell>
        </row>
        <row r="360">
          <cell r="A360">
            <v>60221</v>
          </cell>
          <cell r="B360" t="str">
            <v>TELHA ONDULADA CRFS 6MM</v>
          </cell>
          <cell r="C360" t="str">
            <v>M2</v>
          </cell>
          <cell r="D360">
            <v>58.56</v>
          </cell>
          <cell r="E360" t="str">
            <v>EDIF Jul/23</v>
          </cell>
        </row>
        <row r="361">
          <cell r="A361">
            <v>60222</v>
          </cell>
          <cell r="B361" t="str">
            <v>TELHA ONDULADA CRFS 8MM</v>
          </cell>
          <cell r="C361" t="str">
            <v>M2</v>
          </cell>
          <cell r="D361">
            <v>87.38</v>
          </cell>
          <cell r="E361" t="str">
            <v>EDIF Jul/23</v>
          </cell>
        </row>
        <row r="362">
          <cell r="A362">
            <v>60223</v>
          </cell>
          <cell r="B362" t="str">
            <v>TELHA ESTRUTURAL TRAPEZOIDAL EM CRFS, LARGURA ÚTIL=44CM - ESPESSURA 8MM</v>
          </cell>
          <cell r="C362" t="str">
            <v>M2</v>
          </cell>
          <cell r="D362">
            <v>160.29</v>
          </cell>
          <cell r="E362" t="str">
            <v>EDIF Jul/23</v>
          </cell>
        </row>
        <row r="363">
          <cell r="A363">
            <v>60225</v>
          </cell>
          <cell r="B363" t="str">
            <v>TELHA ESTRUTURAL TRAPEZOIDAL EM CRFS, LARGURA ÚTIL=90CM - ESPESSURA 8MM</v>
          </cell>
          <cell r="C363" t="str">
            <v>M2</v>
          </cell>
          <cell r="D363">
            <v>137.93</v>
          </cell>
          <cell r="E363" t="str">
            <v>EDIF Jul/23</v>
          </cell>
        </row>
        <row r="364">
          <cell r="A364">
            <v>60243</v>
          </cell>
          <cell r="B364" t="str">
            <v>TELHA TRAPEZOIDAL DUPLA EM AÇO GALVANIZADO - E= 0,8MM, REVESTIMENTO B, H=40MM - PINTADA 1 FACE - MIOLO EM POLIURETANO E=30MM</v>
          </cell>
          <cell r="C364" t="str">
            <v>M2</v>
          </cell>
          <cell r="D364">
            <v>352.14</v>
          </cell>
          <cell r="E364" t="str">
            <v>EDIF Jul/23</v>
          </cell>
        </row>
        <row r="365">
          <cell r="A365">
            <v>60244</v>
          </cell>
          <cell r="B365" t="str">
            <v>TELHA TRAPEZOIDAL EM AÇO GALVANIZADO ESPESSURA DE 0,50MM, REVESTIMENTO B, H=40MM</v>
          </cell>
          <cell r="C365" t="str">
            <v>M2</v>
          </cell>
          <cell r="D365">
            <v>93.45</v>
          </cell>
          <cell r="E365" t="str">
            <v>EDIF Jul/23</v>
          </cell>
        </row>
        <row r="366">
          <cell r="A366">
            <v>60245</v>
          </cell>
          <cell r="B366" t="str">
            <v>TELHA ONDULADA EM AÇO GALVANIZADO ESPESSURA DE 0,50MM, REVESTIMENTO B, H=17,5MM</v>
          </cell>
          <cell r="C366" t="str">
            <v>M2</v>
          </cell>
          <cell r="D366">
            <v>94.49</v>
          </cell>
          <cell r="E366" t="str">
            <v>EDIF Jul/23</v>
          </cell>
        </row>
        <row r="367">
          <cell r="A367">
            <v>60246</v>
          </cell>
          <cell r="B367" t="str">
            <v>TELHA TRAPEZOIDAL DUP. AÇO GALVANIZADO ESPESSURA DE 0,5MM, REVESTIMENTO B, H=40MM, COM MIOLO POLIURETANO E=30MM</v>
          </cell>
          <cell r="C367" t="str">
            <v>M2</v>
          </cell>
          <cell r="D367">
            <v>193.42</v>
          </cell>
          <cell r="E367" t="str">
            <v>EDIF Jul/23</v>
          </cell>
        </row>
        <row r="368">
          <cell r="A368">
            <v>60247</v>
          </cell>
          <cell r="B368" t="str">
            <v>TELHA TRAPEZOIDAL EM AÇO GALVANIZADO ESP=0,5MM, H=40MM, COM PINTURA ELETROLÍTICA COR BRANCA 2 FACES</v>
          </cell>
          <cell r="C368" t="str">
            <v>M2</v>
          </cell>
          <cell r="D368">
            <v>114.33</v>
          </cell>
          <cell r="E368" t="str">
            <v>EDIF Jul/23</v>
          </cell>
        </row>
        <row r="369">
          <cell r="A369">
            <v>60248</v>
          </cell>
          <cell r="B369" t="str">
            <v>TELHA ONDULADA EM AÇO GALVANIZADO E=0,5MM, REVESTIMENTO B, H=17,5MM COM PINTURA ELETROLÍTICA COR BRANCA 2 FACES</v>
          </cell>
          <cell r="C369" t="str">
            <v>M2</v>
          </cell>
          <cell r="D369">
            <v>83.14</v>
          </cell>
          <cell r="E369" t="str">
            <v>EDIF Jul/23</v>
          </cell>
        </row>
        <row r="370">
          <cell r="A370">
            <v>60249</v>
          </cell>
          <cell r="B370" t="str">
            <v>TELHA TRAPEZOIDAL DUP. AÇO GALVANIZADO E=0,5MM, REVESTIMENTO B, H=40MM PINTURA MIOLO POLIURETANO E=30MM</v>
          </cell>
          <cell r="C370" t="str">
            <v>M2</v>
          </cell>
          <cell r="D370">
            <v>235.88</v>
          </cell>
          <cell r="E370" t="str">
            <v>EDIF Jul/23</v>
          </cell>
        </row>
        <row r="371">
          <cell r="A371">
            <v>60250</v>
          </cell>
          <cell r="B371" t="str">
            <v>TELHAS EM POLICARBONATO ALVEOLAR 6MM COM ESTRUTURA METÁLICA GALVANIZADA INSTALADA</v>
          </cell>
          <cell r="C371" t="str">
            <v>M2</v>
          </cell>
          <cell r="D371">
            <v>570.77</v>
          </cell>
          <cell r="E371" t="str">
            <v>EDIF Jul/23</v>
          </cell>
        </row>
        <row r="372">
          <cell r="A372">
            <v>60251</v>
          </cell>
          <cell r="B372" t="str">
            <v>CUMEEIRA OU ESPIGÃO PARA TELHAS PAULISTA, PLAN E FRANCESA - BARRO OU VIDRO</v>
          </cell>
          <cell r="C372" t="str">
            <v>M</v>
          </cell>
          <cell r="D372">
            <v>38.17</v>
          </cell>
          <cell r="E372" t="str">
            <v>EDIF Jul/23</v>
          </cell>
        </row>
        <row r="373">
          <cell r="A373">
            <v>60255</v>
          </cell>
          <cell r="B373" t="str">
            <v>CUMEEIRA PARA TELHA ONDULADA (CRFS, PVC RÍGIDO E POLIÉSTER), TRAPEZOIDAL E GRECA (PVC RÍGIDO E POLIÉSTER)</v>
          </cell>
          <cell r="C373" t="str">
            <v>M</v>
          </cell>
          <cell r="D373">
            <v>80.290000000000006</v>
          </cell>
          <cell r="E373" t="str">
            <v>EDIF Jul/23</v>
          </cell>
        </row>
        <row r="374">
          <cell r="A374">
            <v>60256</v>
          </cell>
          <cell r="B374" t="str">
            <v>CUMEEIRA NORMAL PARA TELHA TECNOLOGIA CRFS, ESTRUTURAL TRAPEZOIDAL 44CM</v>
          </cell>
          <cell r="C374" t="str">
            <v>M</v>
          </cell>
          <cell r="D374">
            <v>105.39</v>
          </cell>
          <cell r="E374" t="str">
            <v>EDIF Jul/23</v>
          </cell>
        </row>
        <row r="375">
          <cell r="A375">
            <v>60257</v>
          </cell>
          <cell r="B375" t="str">
            <v>CUMEEIRA NORMAL PARA TELHA TECNOLOGIA CRFS, ESTRUTURAL TRAPEZOIDAL - 90CM</v>
          </cell>
          <cell r="C375" t="str">
            <v>M</v>
          </cell>
          <cell r="D375">
            <v>433</v>
          </cell>
          <cell r="E375" t="str">
            <v>EDIF Jul/23</v>
          </cell>
        </row>
        <row r="376">
          <cell r="A376">
            <v>60290</v>
          </cell>
          <cell r="B376" t="str">
            <v>CUMEEIRA DE ALUMÍNIO, PERFIL ONDULADO - NORMAL E= 0,8MM</v>
          </cell>
          <cell r="C376" t="str">
            <v>M</v>
          </cell>
          <cell r="D376">
            <v>119.15</v>
          </cell>
          <cell r="E376" t="str">
            <v>EDIF Jul/23</v>
          </cell>
        </row>
        <row r="377">
          <cell r="A377">
            <v>60291</v>
          </cell>
          <cell r="B377" t="str">
            <v>CUMEEIRA DE ALUMÍNIO, PERFIL TRAPEZOIDAL - NORMAL - E=0,8MM</v>
          </cell>
          <cell r="C377" t="str">
            <v>M</v>
          </cell>
          <cell r="D377">
            <v>116.82</v>
          </cell>
          <cell r="E377" t="str">
            <v>EDIF Jul/23</v>
          </cell>
        </row>
        <row r="378">
          <cell r="A378">
            <v>60292</v>
          </cell>
          <cell r="B378" t="str">
            <v>CUMEEIRA DE ALUMÍNIO PERFIL ONDULADO - SHED - E=0,8MM</v>
          </cell>
          <cell r="C378" t="str">
            <v>M</v>
          </cell>
          <cell r="D378">
            <v>131.15</v>
          </cell>
          <cell r="E378" t="str">
            <v>EDIF Jul/23</v>
          </cell>
        </row>
        <row r="379">
          <cell r="A379">
            <v>60293</v>
          </cell>
          <cell r="B379" t="str">
            <v>CUMEEIRA DE ALUMÍNIO - PERFIL TRAPEZOIDAL - SHED - E=0,8MM</v>
          </cell>
          <cell r="C379" t="str">
            <v>M</v>
          </cell>
          <cell r="D379">
            <v>128.18</v>
          </cell>
          <cell r="E379" t="str">
            <v>EDIF Jul/23</v>
          </cell>
        </row>
        <row r="380">
          <cell r="A380">
            <v>60294</v>
          </cell>
          <cell r="B380" t="str">
            <v>CUMEEIRA TRAPEZOIDAL EM AÇO GALVANIZADO ESP=0,5MM, REVESTIMENTO B, H=40MM, L=0,60 M</v>
          </cell>
          <cell r="C380" t="str">
            <v>M</v>
          </cell>
          <cell r="D380">
            <v>79.16</v>
          </cell>
          <cell r="E380" t="str">
            <v>EDIF Jul/23</v>
          </cell>
        </row>
        <row r="381">
          <cell r="A381">
            <v>60295</v>
          </cell>
          <cell r="B381" t="str">
            <v>CUMEEIRA ONDULADA EM AÇO GALVANIZADO ESP=0,50MM, REVESTIMENTO B, H=17,5MM, LARG=0,60M</v>
          </cell>
          <cell r="C381" t="str">
            <v>M</v>
          </cell>
          <cell r="D381">
            <v>78.66</v>
          </cell>
          <cell r="E381" t="str">
            <v>EDIF Jul/23</v>
          </cell>
        </row>
        <row r="382">
          <cell r="A382">
            <v>60296</v>
          </cell>
          <cell r="B382" t="str">
            <v>CUMEEIRA TRAPEZOIDAL EM AÇO GALVANIZADO E=0,5MM, REVESTIMENTO B, H=40MM, L=0,60M, COM PINTURA BRANCA 2 FACES</v>
          </cell>
          <cell r="C382" t="str">
            <v>M</v>
          </cell>
          <cell r="D382">
            <v>92.17</v>
          </cell>
          <cell r="E382" t="str">
            <v>EDIF Jul/23</v>
          </cell>
        </row>
        <row r="383">
          <cell r="A383">
            <v>60297</v>
          </cell>
          <cell r="B383" t="str">
            <v>CUMEEIRA ONDULADA EM AÇO GALVANIZADO E=0,5MM, REVESTIMENTO B, H=17,5MM, L=0,60M, COM PINTURA BRANCA 2 FACES</v>
          </cell>
          <cell r="C383" t="str">
            <v>M</v>
          </cell>
          <cell r="D383">
            <v>83.73</v>
          </cell>
          <cell r="E383" t="str">
            <v>EDIF Jul/23</v>
          </cell>
        </row>
        <row r="384">
          <cell r="A384">
            <v>60299</v>
          </cell>
          <cell r="B384" t="str">
            <v>SUBCOBERTURA COM FOLHA DE ALUMÍNIO</v>
          </cell>
          <cell r="C384" t="str">
            <v>M2</v>
          </cell>
          <cell r="D384">
            <v>13.42</v>
          </cell>
          <cell r="E384" t="str">
            <v>EDIF Jul/23</v>
          </cell>
        </row>
        <row r="385">
          <cell r="A385">
            <v>60300</v>
          </cell>
          <cell r="B385" t="str">
            <v>DOMOS DE VENTILAÇÃO E ILUMINAÇÃO</v>
          </cell>
          <cell r="C385" t="str">
            <v>.</v>
          </cell>
          <cell r="D385" t="str">
            <v>.</v>
          </cell>
          <cell r="E385" t="str">
            <v>EDIF Jul/23</v>
          </cell>
        </row>
        <row r="386">
          <cell r="A386">
            <v>60398</v>
          </cell>
          <cell r="B386" t="str">
            <v>DOMO ACRÍLICO PARA ILUMINAÇÃO E VENTILAÇÃO</v>
          </cell>
          <cell r="C386" t="str">
            <v>M2</v>
          </cell>
          <cell r="D386">
            <v>682.36</v>
          </cell>
          <cell r="E386" t="str">
            <v>EDIF Jul/23</v>
          </cell>
        </row>
        <row r="387">
          <cell r="A387">
            <v>65000</v>
          </cell>
          <cell r="B387" t="str">
            <v>DEMOLIÇÕES</v>
          </cell>
          <cell r="C387" t="str">
            <v>.</v>
          </cell>
          <cell r="D387" t="str">
            <v>.</v>
          </cell>
          <cell r="E387" t="str">
            <v>EDIF Jul/23</v>
          </cell>
        </row>
        <row r="388">
          <cell r="A388">
            <v>65020</v>
          </cell>
          <cell r="B388" t="str">
            <v>DEMOLIÇÃO DE TELHAS DE BARRO COZIDO OU VIDRO EM GERAL</v>
          </cell>
          <cell r="C388" t="str">
            <v>M2</v>
          </cell>
          <cell r="D388">
            <v>13.83</v>
          </cell>
          <cell r="E388" t="str">
            <v>EDIF Jul/23</v>
          </cell>
        </row>
        <row r="389">
          <cell r="A389">
            <v>65025</v>
          </cell>
          <cell r="B389" t="str">
            <v>DEMOLIÇÃO DE TELHAS EM GERAL, EXCLUSIVE TELHAS DE BARRO COZIDO E VIDRO</v>
          </cell>
          <cell r="C389" t="str">
            <v>M2</v>
          </cell>
          <cell r="D389">
            <v>5.76</v>
          </cell>
          <cell r="E389" t="str">
            <v>EDIF Jul/23</v>
          </cell>
        </row>
        <row r="390">
          <cell r="A390">
            <v>66000</v>
          </cell>
          <cell r="B390" t="str">
            <v>RETIRADAS</v>
          </cell>
          <cell r="C390" t="str">
            <v>.</v>
          </cell>
          <cell r="D390" t="str">
            <v>.</v>
          </cell>
          <cell r="E390" t="str">
            <v>EDIF Jul/23</v>
          </cell>
        </row>
        <row r="391">
          <cell r="A391">
            <v>66003</v>
          </cell>
          <cell r="B391" t="str">
            <v>RETIRADA DE ESTRUTURA MADEIRA PONTALETADA - PARA TELHAS DE BARRO COZIDO</v>
          </cell>
          <cell r="C391" t="str">
            <v>M2</v>
          </cell>
          <cell r="D391">
            <v>15.46</v>
          </cell>
          <cell r="E391" t="str">
            <v>EDIF Jul/23</v>
          </cell>
        </row>
        <row r="392">
          <cell r="A392">
            <v>66004</v>
          </cell>
          <cell r="B392" t="str">
            <v>RETIRADA DE ESTRUTURA MADEIRA PONTALETADA - PARA TELHA ONDULADA DE CIMENTO AMIANTO, ALUMÍNIO OU PLÁSTICO</v>
          </cell>
          <cell r="C392" t="str">
            <v>M2</v>
          </cell>
          <cell r="D392">
            <v>10.3</v>
          </cell>
          <cell r="E392" t="str">
            <v>EDIF Jul/23</v>
          </cell>
        </row>
        <row r="393">
          <cell r="A393">
            <v>66005</v>
          </cell>
          <cell r="B393" t="str">
            <v>RETIRADA DE ESTRUTURA DE MADEIRA COM TESOURAS - PARA TELHAS DE BARRO COZIDO</v>
          </cell>
          <cell r="C393" t="str">
            <v>M2</v>
          </cell>
          <cell r="D393">
            <v>25.76</v>
          </cell>
          <cell r="E393" t="str">
            <v>EDIF Jul/23</v>
          </cell>
        </row>
        <row r="394">
          <cell r="A394">
            <v>66006</v>
          </cell>
          <cell r="B394" t="str">
            <v>RETIRADA DE ESTRUTURA DE MADEIRA COM TESOURAS - PARA TELHA ONDULADA DE CIMENTO AMIANTO, ALUMÍNIO OU PLÁSTICO</v>
          </cell>
          <cell r="C394" t="str">
            <v>M2</v>
          </cell>
          <cell r="D394">
            <v>20.61</v>
          </cell>
          <cell r="E394" t="str">
            <v>EDIF Jul/23</v>
          </cell>
        </row>
        <row r="395">
          <cell r="A395">
            <v>66008</v>
          </cell>
          <cell r="B395" t="str">
            <v>RETIRADA DE ESTRUTURA METÁLICA INCLUSIVE PERFIS DE FIXAÇÃO</v>
          </cell>
          <cell r="C395" t="str">
            <v>KG</v>
          </cell>
          <cell r="D395">
            <v>2.2599999999999998</v>
          </cell>
          <cell r="E395" t="str">
            <v>EDIF Jul/23</v>
          </cell>
        </row>
        <row r="396">
          <cell r="A396">
            <v>66010</v>
          </cell>
          <cell r="B396" t="str">
            <v>RETIRADA PARCIAL DE MADEIRAMENTO DE TELHADO - RIPAS</v>
          </cell>
          <cell r="C396" t="str">
            <v>M</v>
          </cell>
          <cell r="D396">
            <v>0.52</v>
          </cell>
          <cell r="E396" t="str">
            <v>EDIF Jul/23</v>
          </cell>
        </row>
        <row r="397">
          <cell r="A397">
            <v>66011</v>
          </cell>
          <cell r="B397" t="str">
            <v>RETIRADA PARCIAL DE MADEIRAMENTO DE TELHADO - CAIBROS</v>
          </cell>
          <cell r="C397" t="str">
            <v>M</v>
          </cell>
          <cell r="D397">
            <v>3.09</v>
          </cell>
          <cell r="E397" t="str">
            <v>EDIF Jul/23</v>
          </cell>
        </row>
        <row r="398">
          <cell r="A398">
            <v>66012</v>
          </cell>
          <cell r="B398" t="str">
            <v>RETIRADA PARCIAL DE MADEIRAMENTO DE TELHADO - VIGAS</v>
          </cell>
          <cell r="C398" t="str">
            <v>M</v>
          </cell>
          <cell r="D398">
            <v>5.15</v>
          </cell>
          <cell r="E398" t="str">
            <v>EDIF Jul/23</v>
          </cell>
        </row>
        <row r="399">
          <cell r="A399">
            <v>66015</v>
          </cell>
          <cell r="B399" t="str">
            <v>RETIRADA DE FERRAGEM PARA MADEIRAMENTO DE TELHADO</v>
          </cell>
          <cell r="C399" t="str">
            <v>UN</v>
          </cell>
          <cell r="D399">
            <v>7.73</v>
          </cell>
          <cell r="E399" t="str">
            <v>EDIF Jul/23</v>
          </cell>
        </row>
        <row r="400">
          <cell r="A400">
            <v>66020</v>
          </cell>
          <cell r="B400" t="str">
            <v>RETIRADA DE TELHAS DE BARRO COZIDO OU VIDRO - TIPO FRANCESA</v>
          </cell>
          <cell r="C400" t="str">
            <v>M2</v>
          </cell>
          <cell r="D400">
            <v>11.53</v>
          </cell>
          <cell r="E400" t="str">
            <v>EDIF Jul/23</v>
          </cell>
        </row>
        <row r="401">
          <cell r="A401">
            <v>66021</v>
          </cell>
          <cell r="B401" t="str">
            <v>RETIRADA DE TELHAS DE BARRO COZIDO OU VIDRO - TIPO PAULISTA</v>
          </cell>
          <cell r="C401" t="str">
            <v>M2</v>
          </cell>
          <cell r="D401">
            <v>20.75</v>
          </cell>
          <cell r="E401" t="str">
            <v>EDIF Jul/23</v>
          </cell>
        </row>
        <row r="402">
          <cell r="A402">
            <v>66022</v>
          </cell>
          <cell r="B402" t="str">
            <v>RETIRADA DE TELHAS DE BARRO COZIDO - TIPO SUPER-PAULISTA (PLAN)</v>
          </cell>
          <cell r="C402" t="str">
            <v>M2</v>
          </cell>
          <cell r="D402">
            <v>16.14</v>
          </cell>
          <cell r="E402" t="str">
            <v>EDIF Jul/23</v>
          </cell>
        </row>
        <row r="403">
          <cell r="A403">
            <v>66025</v>
          </cell>
          <cell r="B403" t="str">
            <v>RETIRADA DE TELHAS EM GERAL, EXCLUSIVE TELHAS DE BARRO COZIDO, VIDRO E ESTRUTURAIS DE CRFS</v>
          </cell>
          <cell r="C403" t="str">
            <v>M2</v>
          </cell>
          <cell r="D403">
            <v>8.07</v>
          </cell>
          <cell r="E403" t="str">
            <v>EDIF Jul/23</v>
          </cell>
        </row>
        <row r="404">
          <cell r="A404">
            <v>66028</v>
          </cell>
          <cell r="B404" t="str">
            <v>RETIRADA DE TELHAS ESTRUTURAIS DE CRFS OU CIMENTO AMIANTO - LARGURA ÚTIL=44CM</v>
          </cell>
          <cell r="C404" t="str">
            <v>M2</v>
          </cell>
          <cell r="D404">
            <v>6.92</v>
          </cell>
          <cell r="E404" t="str">
            <v>EDIF Jul/23</v>
          </cell>
        </row>
        <row r="405">
          <cell r="A405">
            <v>66029</v>
          </cell>
          <cell r="B405" t="str">
            <v>RETIRADA DE TELHAS ESTRUTURAIS DE CRFS OU CIMENTO AMIANTO - LARGURA ÚTIL=90CM</v>
          </cell>
          <cell r="C405" t="str">
            <v>M2</v>
          </cell>
          <cell r="D405">
            <v>6.92</v>
          </cell>
          <cell r="E405" t="str">
            <v>EDIF Jul/23</v>
          </cell>
        </row>
        <row r="406">
          <cell r="A406">
            <v>66040</v>
          </cell>
          <cell r="B406" t="str">
            <v>RETIRADA DE CUMEEIRAS OU ESPIGÕES DE BARRO COZIDO OU VIDRO EM GERAL</v>
          </cell>
          <cell r="C406" t="str">
            <v>M</v>
          </cell>
          <cell r="D406">
            <v>6.92</v>
          </cell>
          <cell r="E406" t="str">
            <v>EDIF Jul/23</v>
          </cell>
        </row>
        <row r="407">
          <cell r="A407">
            <v>66090</v>
          </cell>
          <cell r="B407" t="str">
            <v>RETIRADA DE CUMEEIRAS OU ESPIGÕES DE MATERIAIS EM GERAL - EXCLUSIVE BARRO COZIDO OU VIDRO</v>
          </cell>
          <cell r="C407" t="str">
            <v>M</v>
          </cell>
          <cell r="D407">
            <v>4.6100000000000003</v>
          </cell>
          <cell r="E407" t="str">
            <v>EDIF Jul/23</v>
          </cell>
        </row>
        <row r="408">
          <cell r="A408">
            <v>67000</v>
          </cell>
          <cell r="B408" t="str">
            <v>RECOLOCAÇÕES</v>
          </cell>
          <cell r="C408" t="str">
            <v>.</v>
          </cell>
          <cell r="D408" t="str">
            <v>.</v>
          </cell>
          <cell r="E408" t="str">
            <v>EDIF Jul/23</v>
          </cell>
        </row>
        <row r="409">
          <cell r="A409">
            <v>67010</v>
          </cell>
          <cell r="B409" t="str">
            <v>RECOLOCAÇÃO PARCIAL DE MADEIRAMENTO DE TELHADO - RIPAS</v>
          </cell>
          <cell r="C409" t="str">
            <v>M</v>
          </cell>
          <cell r="D409">
            <v>2.59</v>
          </cell>
          <cell r="E409" t="str">
            <v>EDIF Jul/23</v>
          </cell>
        </row>
        <row r="410">
          <cell r="A410">
            <v>67011</v>
          </cell>
          <cell r="B410" t="str">
            <v>RECOLOCAÇÃO PARCIAL DE MADEIRAMENTO DE TELHADO - CAIBROS</v>
          </cell>
          <cell r="C410" t="str">
            <v>M</v>
          </cell>
          <cell r="D410">
            <v>7.86</v>
          </cell>
          <cell r="E410" t="str">
            <v>EDIF Jul/23</v>
          </cell>
        </row>
        <row r="411">
          <cell r="A411">
            <v>67012</v>
          </cell>
          <cell r="B411" t="str">
            <v>RECOLOCAÇÃO PARCIAL DE MADEIRAMENTO DE TELHADO - VIGAS</v>
          </cell>
          <cell r="C411" t="str">
            <v>M</v>
          </cell>
          <cell r="D411">
            <v>20.95</v>
          </cell>
          <cell r="E411" t="str">
            <v>EDIF Jul/23</v>
          </cell>
        </row>
        <row r="412">
          <cell r="A412">
            <v>67015</v>
          </cell>
          <cell r="B412" t="str">
            <v>RECOLOCAÇÃO DE FERRAGEM PARA MADEIRAMENTO DE TELHADO</v>
          </cell>
          <cell r="C412" t="str">
            <v>UN</v>
          </cell>
          <cell r="D412">
            <v>15.46</v>
          </cell>
          <cell r="E412" t="str">
            <v>EDIF Jul/23</v>
          </cell>
        </row>
        <row r="413">
          <cell r="A413">
            <v>67020</v>
          </cell>
          <cell r="B413" t="str">
            <v>RECOLOCAÇÃO DE TELHAS DE BARRO COZIDO OU VIDRO - TIPO FRANCESA</v>
          </cell>
          <cell r="C413" t="str">
            <v>M2</v>
          </cell>
          <cell r="D413">
            <v>37.229999999999997</v>
          </cell>
          <cell r="E413" t="str">
            <v>EDIF Jul/23</v>
          </cell>
        </row>
        <row r="414">
          <cell r="A414">
            <v>67021</v>
          </cell>
          <cell r="B414" t="str">
            <v>RECOLOCAÇÃO DE TELHAS DE BARRO COZIDO OU VIDRO - TIPO PAULISTA</v>
          </cell>
          <cell r="C414" t="str">
            <v>M2</v>
          </cell>
          <cell r="D414">
            <v>90.05</v>
          </cell>
          <cell r="E414" t="str">
            <v>EDIF Jul/23</v>
          </cell>
        </row>
        <row r="415">
          <cell r="A415">
            <v>67022</v>
          </cell>
          <cell r="B415" t="str">
            <v>RECOLOCAÇÃO DE TELHAS DE BARRO COZIDO - TIPO SUPER-PAULISTA (PLAN)</v>
          </cell>
          <cell r="C415" t="str">
            <v>M2</v>
          </cell>
          <cell r="D415">
            <v>57.94</v>
          </cell>
          <cell r="E415" t="str">
            <v>EDIF Jul/23</v>
          </cell>
        </row>
        <row r="416">
          <cell r="A416">
            <v>67025</v>
          </cell>
          <cell r="B416" t="str">
            <v>RECOLOCAÇÃO DE TELHAS DE CRF, CIMENTO AMIANTO, ALUMÍNIO OU PLÁSTICO - ONDULADA COMUM</v>
          </cell>
          <cell r="C416" t="str">
            <v>M2</v>
          </cell>
          <cell r="D416">
            <v>18.25</v>
          </cell>
          <cell r="E416" t="str">
            <v>EDIF Jul/23</v>
          </cell>
        </row>
        <row r="417">
          <cell r="A417">
            <v>67028</v>
          </cell>
          <cell r="B417" t="str">
            <v>RECOLOCAÇÃO DE TELHAS ESTRUTURAIS DE CRFS OU CIMENTO AMIANTO - LARGURA ÚTIL=44CM</v>
          </cell>
          <cell r="C417" t="str">
            <v>M2</v>
          </cell>
          <cell r="D417">
            <v>18.27</v>
          </cell>
          <cell r="E417" t="str">
            <v>EDIF Jul/23</v>
          </cell>
        </row>
        <row r="418">
          <cell r="A418">
            <v>67029</v>
          </cell>
          <cell r="B418" t="str">
            <v>RECOLOCAÇÃO DE TELHAS ESTRUTURAIS DE CRFS OU CIMENTO AMIANTO - LARGURA ÚTIL=90CM</v>
          </cell>
          <cell r="C418" t="str">
            <v>M2</v>
          </cell>
          <cell r="D418">
            <v>18.190000000000001</v>
          </cell>
          <cell r="E418" t="str">
            <v>EDIF Jul/23</v>
          </cell>
        </row>
        <row r="419">
          <cell r="A419">
            <v>67040</v>
          </cell>
          <cell r="B419" t="str">
            <v>RECOLOCAÇÃO DE CUMEEIRAS OU ESPIGÕES DE BARRO COZIDO</v>
          </cell>
          <cell r="C419" t="str">
            <v>M</v>
          </cell>
          <cell r="D419">
            <v>27.1</v>
          </cell>
          <cell r="E419" t="str">
            <v>EDIF Jul/23</v>
          </cell>
        </row>
        <row r="420">
          <cell r="A420">
            <v>67090</v>
          </cell>
          <cell r="B420" t="str">
            <v>RECOLOCAÇÃO DE CUMEEIRAS OU ESPIGÕES DE MATERIAIS EM GERAL - EXCLUSIVE BARRO COZIDO OU VIDRO</v>
          </cell>
          <cell r="C420" t="str">
            <v>M</v>
          </cell>
          <cell r="D420">
            <v>12.49</v>
          </cell>
          <cell r="E420" t="str">
            <v>EDIF Jul/23</v>
          </cell>
        </row>
        <row r="421">
          <cell r="A421">
            <v>68000</v>
          </cell>
          <cell r="B421" t="str">
            <v>SERVIÇOS PARCIAIS</v>
          </cell>
          <cell r="C421" t="str">
            <v>.</v>
          </cell>
          <cell r="D421" t="str">
            <v>.</v>
          </cell>
          <cell r="E421" t="str">
            <v>EDIF Jul/23</v>
          </cell>
        </row>
        <row r="422">
          <cell r="A422">
            <v>68001</v>
          </cell>
          <cell r="B422" t="str">
            <v>REVISÃO GERAL DE TELHADOS DE BARRO, INCLUSIVE TOMADA DE GOTEIRA</v>
          </cell>
          <cell r="C422" t="str">
            <v>M2</v>
          </cell>
          <cell r="D422">
            <v>10.66</v>
          </cell>
          <cell r="E422" t="str">
            <v>EDIF Jul/23</v>
          </cell>
        </row>
        <row r="423">
          <cell r="A423">
            <v>68002</v>
          </cell>
          <cell r="B423" t="str">
            <v>REMANEJAMENTO DE TELHAS DE BARRO COZIDO, INCLUSIVE ESCOVAMENTO</v>
          </cell>
          <cell r="C423" t="str">
            <v>M2</v>
          </cell>
          <cell r="D423">
            <v>41.79</v>
          </cell>
          <cell r="E423" t="str">
            <v>EDIF Jul/23</v>
          </cell>
        </row>
        <row r="424">
          <cell r="A424">
            <v>68003</v>
          </cell>
          <cell r="B424" t="str">
            <v>REVISÃO, ESCOVAÇÃO, INCLUSIVE  TOMADA DE GOTEIRAS DE TELHADOS EM GERAL, EXCLUSIVE PARA TELHAS DE BARRO COZIDO OU VIDRO</v>
          </cell>
          <cell r="C424" t="str">
            <v>M2</v>
          </cell>
          <cell r="D424">
            <v>36.32</v>
          </cell>
          <cell r="E424" t="str">
            <v>EDIF Jul/23</v>
          </cell>
        </row>
        <row r="425">
          <cell r="A425">
            <v>68010</v>
          </cell>
          <cell r="B425" t="str">
            <v>MADEIRAMENTO DE TELHADO, PADRÃO PEROBA - RIPAS 1,5X5CM</v>
          </cell>
          <cell r="C425" t="str">
            <v>M</v>
          </cell>
          <cell r="D425">
            <v>8.4600000000000009</v>
          </cell>
          <cell r="E425" t="str">
            <v>EDIF Jul/23</v>
          </cell>
        </row>
        <row r="426">
          <cell r="A426">
            <v>68012</v>
          </cell>
          <cell r="B426" t="str">
            <v>MADEIRAMENTO DE TELHADO, PADRÃO PEROBA - CAIBROS 5X6CM</v>
          </cell>
          <cell r="C426" t="str">
            <v>M</v>
          </cell>
          <cell r="D426">
            <v>22.98</v>
          </cell>
          <cell r="E426" t="str">
            <v>EDIF Jul/23</v>
          </cell>
        </row>
        <row r="427">
          <cell r="A427">
            <v>68016</v>
          </cell>
          <cell r="B427" t="str">
            <v>MADEIRAMENTO DE TELHADO, PADRÃO PEROBA - VIGAS 6X12CM</v>
          </cell>
          <cell r="C427" t="str">
            <v>M</v>
          </cell>
          <cell r="D427">
            <v>64.98</v>
          </cell>
          <cell r="E427" t="str">
            <v>EDIF Jul/23</v>
          </cell>
        </row>
        <row r="428">
          <cell r="A428">
            <v>68047</v>
          </cell>
          <cell r="B428" t="str">
            <v>PARAFUSO ROSCA SOBERBA PARA FIXAÇÃO DE TELHAS EM CRFS OU CIMENTO AMIANTO</v>
          </cell>
          <cell r="C428" t="str">
            <v>UN</v>
          </cell>
          <cell r="D428">
            <v>8.7100000000000009</v>
          </cell>
          <cell r="E428" t="str">
            <v>EDIF Jul/23</v>
          </cell>
        </row>
        <row r="429">
          <cell r="A429">
            <v>68049</v>
          </cell>
          <cell r="B429" t="str">
            <v>GANCHO COM ROSCA UMA EXTREMIDADE PARA FIXAÇÃO DE TELHA ESTRUTURAL TRAPEZOIDAL - 90CM</v>
          </cell>
          <cell r="C429" t="str">
            <v>UN</v>
          </cell>
          <cell r="D429">
            <v>9.5399999999999991</v>
          </cell>
          <cell r="E429" t="str">
            <v>EDIF Jul/23</v>
          </cell>
        </row>
        <row r="430">
          <cell r="A430">
            <v>68084</v>
          </cell>
          <cell r="B430" t="str">
            <v>PLACA DE VENTILAÇÃO PARA TELHA ESTRUTURAL TRAPEZOIDAL - 90CM</v>
          </cell>
          <cell r="C430" t="str">
            <v>UN</v>
          </cell>
          <cell r="D430">
            <v>18.41</v>
          </cell>
          <cell r="E430" t="str">
            <v>EDIF Jul/23</v>
          </cell>
        </row>
        <row r="431">
          <cell r="A431">
            <v>70000</v>
          </cell>
          <cell r="B431" t="str">
            <v>ESQUADRIAS DE MADEIRA</v>
          </cell>
          <cell r="C431"/>
          <cell r="D431"/>
          <cell r="E431" t="str">
            <v>EDIF Jul/23</v>
          </cell>
        </row>
        <row r="432">
          <cell r="A432">
            <v>70100</v>
          </cell>
          <cell r="B432" t="str">
            <v>PORTAS DE PASSAGEM</v>
          </cell>
          <cell r="C432" t="str">
            <v>.</v>
          </cell>
          <cell r="D432" t="str">
            <v>.</v>
          </cell>
          <cell r="E432" t="str">
            <v>EDIF Jul/23</v>
          </cell>
        </row>
        <row r="433">
          <cell r="A433">
            <v>70103</v>
          </cell>
          <cell r="B433" t="str">
            <v>PM.03 - PORTA LISA ESPECIAL/ SÓLIDA PARA BOX, PARA PORTADORES DE DEFICIÊNCIA FÍSICA - 82X170CM</v>
          </cell>
          <cell r="C433" t="str">
            <v>UN</v>
          </cell>
          <cell r="D433">
            <v>858</v>
          </cell>
          <cell r="E433" t="str">
            <v>EDIF Jul/23</v>
          </cell>
        </row>
        <row r="434">
          <cell r="A434">
            <v>70104</v>
          </cell>
          <cell r="B434" t="str">
            <v>PM.04 - PORTA LISA ESPECIAL/ SÓLIDA PARA PORTADORES DE DEFICIÊNCIA FÍSICA - 82X210CM</v>
          </cell>
          <cell r="C434" t="str">
            <v>UN</v>
          </cell>
          <cell r="D434">
            <v>876.3</v>
          </cell>
          <cell r="E434" t="str">
            <v>EDIF Jul/23</v>
          </cell>
        </row>
        <row r="435">
          <cell r="A435">
            <v>70105</v>
          </cell>
          <cell r="B435" t="str">
            <v>PM.05 - PORTA LISA ESPECIAL/ SÓLIDA - 62X210CM</v>
          </cell>
          <cell r="C435" t="str">
            <v>UN</v>
          </cell>
          <cell r="D435">
            <v>547.87</v>
          </cell>
          <cell r="E435" t="str">
            <v>EDIF Jul/23</v>
          </cell>
        </row>
        <row r="436">
          <cell r="A436">
            <v>70107</v>
          </cell>
          <cell r="B436" t="str">
            <v>PM.07 - PORTA LISA ESPECIAL/ SÓLIDA - 82X210CM</v>
          </cell>
          <cell r="C436" t="str">
            <v>UN</v>
          </cell>
          <cell r="D436">
            <v>568.91999999999996</v>
          </cell>
          <cell r="E436" t="str">
            <v>EDIF Jul/23</v>
          </cell>
        </row>
        <row r="437">
          <cell r="A437">
            <v>70108</v>
          </cell>
          <cell r="B437" t="str">
            <v>PM.08 - PORTA LISA ESPECIAL/ SÓLIDA - 92X210CM</v>
          </cell>
          <cell r="C437" t="str">
            <v>UN</v>
          </cell>
          <cell r="D437">
            <v>611.41999999999996</v>
          </cell>
          <cell r="E437" t="str">
            <v>EDIF Jul/23</v>
          </cell>
        </row>
        <row r="438">
          <cell r="A438">
            <v>70109</v>
          </cell>
          <cell r="B438" t="str">
            <v>PM.09 - PORTA LISA ESPECIAL/ SÓLIDA - 102X210CM</v>
          </cell>
          <cell r="C438" t="str">
            <v>UN</v>
          </cell>
          <cell r="D438">
            <v>701.09</v>
          </cell>
          <cell r="E438" t="str">
            <v>EDIF Jul/23</v>
          </cell>
        </row>
        <row r="439">
          <cell r="A439">
            <v>70112</v>
          </cell>
          <cell r="B439" t="str">
            <v>PM.12 - PORTA LISA COMUM/ ENCABEÇADA - 82X210CM</v>
          </cell>
          <cell r="C439" t="str">
            <v>UN</v>
          </cell>
          <cell r="D439">
            <v>401.58</v>
          </cell>
          <cell r="E439" t="str">
            <v>EDIF Jul/23</v>
          </cell>
        </row>
        <row r="440">
          <cell r="A440">
            <v>70113</v>
          </cell>
          <cell r="B440" t="str">
            <v>PM.13 - PORTA LISA COMUM/ ENCABEÇADA - 92X210CM</v>
          </cell>
          <cell r="C440" t="str">
            <v>UN</v>
          </cell>
          <cell r="D440">
            <v>450.37</v>
          </cell>
          <cell r="E440" t="str">
            <v>EDIF Jul/23</v>
          </cell>
        </row>
        <row r="441">
          <cell r="A441">
            <v>70114</v>
          </cell>
          <cell r="B441" t="str">
            <v>PM.14 - PORTA LISA COMUM/ ENCABEÇADA - 102X210CM</v>
          </cell>
          <cell r="C441" t="str">
            <v>UN</v>
          </cell>
          <cell r="D441">
            <v>500.71</v>
          </cell>
          <cell r="E441" t="str">
            <v>EDIF Jul/23</v>
          </cell>
        </row>
        <row r="442">
          <cell r="A442">
            <v>70117</v>
          </cell>
          <cell r="B442" t="str">
            <v>PM.17 - PORTA LISA COMUM/ ENCABEÇADA REVESTIDA COM LAMINADO MELAMÍNICO - 82X210CM</v>
          </cell>
          <cell r="C442" t="str">
            <v>UN</v>
          </cell>
          <cell r="D442">
            <v>885.32</v>
          </cell>
          <cell r="E442" t="str">
            <v>EDIF Jul/23</v>
          </cell>
        </row>
        <row r="443">
          <cell r="A443">
            <v>70118</v>
          </cell>
          <cell r="B443" t="str">
            <v>PM.18 - PORTA LISA COMUM/ ENCABEÇADA REVESTIDA COM LAMINADO MELAMÍNICO - 92X210CM</v>
          </cell>
          <cell r="C443" t="str">
            <v>UN</v>
          </cell>
          <cell r="D443">
            <v>1008.14</v>
          </cell>
          <cell r="E443" t="str">
            <v>EDIF Jul/23</v>
          </cell>
        </row>
        <row r="444">
          <cell r="A444">
            <v>70119</v>
          </cell>
          <cell r="B444" t="str">
            <v>PM.19 - PORTA LISA COMUM/ ENCABEÇADA REVESTIDA COM LAMINADO MELAMÍNICO - 102X210CM</v>
          </cell>
          <cell r="C444" t="str">
            <v>UN</v>
          </cell>
          <cell r="D444">
            <v>1100.78</v>
          </cell>
          <cell r="E444" t="str">
            <v>EDIF Jul/23</v>
          </cell>
        </row>
        <row r="445">
          <cell r="A445">
            <v>70137</v>
          </cell>
          <cell r="B445" t="str">
            <v>PM.37 - PORTA VENEZIANA - 82X210CM</v>
          </cell>
          <cell r="C445" t="str">
            <v>UN</v>
          </cell>
          <cell r="D445">
            <v>1016.73</v>
          </cell>
          <cell r="E445" t="str">
            <v>EDIF Jul/23</v>
          </cell>
        </row>
        <row r="446">
          <cell r="A446">
            <v>70138</v>
          </cell>
          <cell r="B446" t="str">
            <v>PM.38 - PORTA VENEZIANA - 92X210CM</v>
          </cell>
          <cell r="C446" t="str">
            <v>UN</v>
          </cell>
          <cell r="D446">
            <v>1104.4100000000001</v>
          </cell>
          <cell r="E446" t="str">
            <v>EDIF Jul/23</v>
          </cell>
        </row>
        <row r="447">
          <cell r="A447">
            <v>70139</v>
          </cell>
          <cell r="B447" t="str">
            <v>PM.39 - PORTA DE MADEIRA LISA COMUM/ ENCABEÇADA DE CORRER, 2 FOLHAS, TRILHO DE ALUMÍNIO</v>
          </cell>
          <cell r="C447" t="str">
            <v>M2</v>
          </cell>
          <cell r="D447">
            <v>418.3</v>
          </cell>
          <cell r="E447" t="str">
            <v>EDIF Jul/23</v>
          </cell>
        </row>
        <row r="448">
          <cell r="A448">
            <v>70145</v>
          </cell>
          <cell r="B448" t="str">
            <v>PM.45 - PORTA DE MADEIRA LISA COMUM/ ENCABEÇADA, 2 FOLHAS - 124X210CM</v>
          </cell>
          <cell r="C448" t="str">
            <v>UN</v>
          </cell>
          <cell r="D448">
            <v>820.23</v>
          </cell>
          <cell r="E448" t="str">
            <v>EDIF Jul/23</v>
          </cell>
        </row>
        <row r="449">
          <cell r="A449">
            <v>70146</v>
          </cell>
          <cell r="B449" t="str">
            <v>PM.46 - PORTA DE MADEIRA LISA COMUM/ ENCABEÇADA - 2 FOLHAS - 144X210CM</v>
          </cell>
          <cell r="C449" t="str">
            <v>UN</v>
          </cell>
          <cell r="D449">
            <v>820.23</v>
          </cell>
          <cell r="E449" t="str">
            <v>EDIF Jul/23</v>
          </cell>
        </row>
        <row r="450">
          <cell r="A450">
            <v>70147</v>
          </cell>
          <cell r="B450" t="str">
            <v>PM.47 - PORTA DE MADEIRA LISA COMUM/ ENCABEÇADA - 2 FOLHAS - 164X210CM</v>
          </cell>
          <cell r="C450" t="str">
            <v>UN</v>
          </cell>
          <cell r="D450">
            <v>820.23</v>
          </cell>
          <cell r="E450" t="str">
            <v>EDIF Jul/23</v>
          </cell>
        </row>
        <row r="451">
          <cell r="A451">
            <v>70148</v>
          </cell>
          <cell r="B451" t="str">
            <v>PM.48 - PORTA DE MADEIRA LISA COMUM/ ENCABEÇADA, 2 FOLHAS - 184X210CM</v>
          </cell>
          <cell r="C451" t="str">
            <v>UN</v>
          </cell>
          <cell r="D451">
            <v>917.81</v>
          </cell>
          <cell r="E451" t="str">
            <v>EDIF Jul/23</v>
          </cell>
        </row>
        <row r="452">
          <cell r="A452">
            <v>70149</v>
          </cell>
          <cell r="B452" t="str">
            <v>PM.49 - PORTA DE MADEIRA LISA COMUM/ ENCABEÇADA, 2 FOLHAS - 204X210CM</v>
          </cell>
          <cell r="C452" t="str">
            <v>UN</v>
          </cell>
          <cell r="D452">
            <v>1018.49</v>
          </cell>
          <cell r="E452" t="str">
            <v>EDIF Jul/23</v>
          </cell>
        </row>
        <row r="453">
          <cell r="A453">
            <v>70150</v>
          </cell>
          <cell r="B453" t="str">
            <v>EM.01 - BATENTE DE MADEIRA (14CM) - PARA PORTA DE 1 FOLHA, SEM BANDEIRA</v>
          </cell>
          <cell r="C453" t="str">
            <v>JG</v>
          </cell>
          <cell r="D453">
            <v>676.51</v>
          </cell>
          <cell r="E453" t="str">
            <v>EDIF Jul/23</v>
          </cell>
        </row>
        <row r="454">
          <cell r="A454">
            <v>70151</v>
          </cell>
          <cell r="B454" t="str">
            <v>EM.01 - BATENTE DE MADEIRA (14CM) - PARA PORTA DE 2 FOLHAS, SEM BANDEIRA</v>
          </cell>
          <cell r="C454" t="str">
            <v>JG</v>
          </cell>
          <cell r="D454">
            <v>789.73</v>
          </cell>
          <cell r="E454" t="str">
            <v>EDIF Jul/23</v>
          </cell>
        </row>
        <row r="455">
          <cell r="A455">
            <v>70152</v>
          </cell>
          <cell r="B455" t="str">
            <v>EM.01 - BATENTE DE MADEIRA (14CM) - PARA PORTA COM BANDEIRA</v>
          </cell>
          <cell r="C455" t="str">
            <v>JG</v>
          </cell>
          <cell r="D455">
            <v>720.79</v>
          </cell>
          <cell r="E455" t="str">
            <v>EDIF Jul/23</v>
          </cell>
        </row>
        <row r="456">
          <cell r="A456">
            <v>70153</v>
          </cell>
          <cell r="B456" t="str">
            <v>EM.01 - BATENTE DE MADEIRA (14CM) - PARA INSTALAÇÕES SANITÁRIAS</v>
          </cell>
          <cell r="C456" t="str">
            <v>JG</v>
          </cell>
          <cell r="D456">
            <v>674.05</v>
          </cell>
          <cell r="E456" t="str">
            <v>EDIF Jul/23</v>
          </cell>
        </row>
        <row r="457">
          <cell r="A457">
            <v>70154</v>
          </cell>
          <cell r="B457" t="str">
            <v>EM.02 - BATENTE DE MADEIRA (25CM) - PARA PORTA DE 1 FOLHA, SEM BANDEIRA</v>
          </cell>
          <cell r="C457" t="str">
            <v>JG</v>
          </cell>
          <cell r="D457">
            <v>825.76</v>
          </cell>
          <cell r="E457" t="str">
            <v>EDIF Jul/23</v>
          </cell>
        </row>
        <row r="458">
          <cell r="A458">
            <v>70155</v>
          </cell>
          <cell r="B458" t="str">
            <v>EM.02 - BATENTE DE MADEIRA (25CM) - PARA PORTA DE 2 FOLHAS, SEM BANDEIRA</v>
          </cell>
          <cell r="C458" t="str">
            <v>JG</v>
          </cell>
          <cell r="D458">
            <v>1260.99</v>
          </cell>
          <cell r="E458" t="str">
            <v>EDIF Jul/23</v>
          </cell>
        </row>
        <row r="459">
          <cell r="A459">
            <v>70156</v>
          </cell>
          <cell r="B459" t="str">
            <v>EM.02 - BATENTE DE MADEIRA (25CM) - PARA PORTA COM BANDEIRA</v>
          </cell>
          <cell r="C459" t="str">
            <v>JG</v>
          </cell>
          <cell r="D459">
            <v>1271.75</v>
          </cell>
          <cell r="E459" t="str">
            <v>EDIF Jul/23</v>
          </cell>
        </row>
        <row r="460">
          <cell r="A460">
            <v>70157</v>
          </cell>
          <cell r="B460" t="str">
            <v>EM.03 - BATENTE DE MADEIRA (9,5CM) - PARA PORTA EM DIVISÓRIA DV.01</v>
          </cell>
          <cell r="C460" t="str">
            <v>M</v>
          </cell>
          <cell r="D460">
            <v>72.61</v>
          </cell>
          <cell r="E460" t="str">
            <v>EDIF Jul/23</v>
          </cell>
        </row>
        <row r="461">
          <cell r="A461">
            <v>70175</v>
          </cell>
          <cell r="B461" t="str">
            <v>EM.21 - VISOR FIXO COM VIDRO E REQUADRO DE MADEIRA PARA PORTA</v>
          </cell>
          <cell r="C461" t="str">
            <v>UN</v>
          </cell>
          <cell r="D461">
            <v>264.57</v>
          </cell>
          <cell r="E461" t="str">
            <v>EDIF Jul/23</v>
          </cell>
        </row>
        <row r="462">
          <cell r="A462">
            <v>70180</v>
          </cell>
          <cell r="B462" t="str">
            <v>EM.26 - FAIXA BATE MACA EM LAMINADO  MELAMÍNICO PARA PORTA DE MADEIRA</v>
          </cell>
          <cell r="C462" t="str">
            <v>M2</v>
          </cell>
          <cell r="D462">
            <v>147.77000000000001</v>
          </cell>
          <cell r="E462" t="str">
            <v>EDIF Jul/23</v>
          </cell>
        </row>
        <row r="463">
          <cell r="A463">
            <v>70200</v>
          </cell>
          <cell r="B463" t="str">
            <v>FERRAGENS E COMPLEMENTOS METÁLICOS</v>
          </cell>
          <cell r="C463" t="str">
            <v>.</v>
          </cell>
          <cell r="D463" t="str">
            <v>.</v>
          </cell>
          <cell r="E463" t="str">
            <v>EDIF Jul/23</v>
          </cell>
        </row>
        <row r="464">
          <cell r="A464">
            <v>70202</v>
          </cell>
          <cell r="B464" t="str">
            <v>CONJUNTO DE FECHADURA DE CILINDRO, 55MM, TRÁFEGO INTENSO, MAÇANETA EM ZAMAC, GUARNIÇÕES EM AÇO, ACABAMENTO CROMADO - PARA PORTA INTERNA OU EXTERNA</v>
          </cell>
          <cell r="C464" t="str">
            <v>UN</v>
          </cell>
          <cell r="D464">
            <v>436.37</v>
          </cell>
          <cell r="E464" t="str">
            <v>EDIF Jul/23</v>
          </cell>
        </row>
        <row r="465">
          <cell r="A465">
            <v>70208</v>
          </cell>
          <cell r="B465" t="str">
            <v>CONJUNTO DE FECHADURA DE CILINDRO, CAIXA RASA (22MM) - PORTA COM MONTANTE ESTREITO</v>
          </cell>
          <cell r="C465" t="str">
            <v>UN</v>
          </cell>
          <cell r="D465">
            <v>332.88</v>
          </cell>
          <cell r="E465" t="str">
            <v>EDIF Jul/23</v>
          </cell>
        </row>
        <row r="466">
          <cell r="A466">
            <v>70210</v>
          </cell>
          <cell r="B466" t="str">
            <v>CONJUNTO DE FECHADURA DE CILINDRO, SÓ LINGUETA (55MM) - TRÁFEGO INTENSO - PORTA DE ABRIR</v>
          </cell>
          <cell r="C466" t="str">
            <v>UN</v>
          </cell>
          <cell r="D466">
            <v>192.5</v>
          </cell>
          <cell r="E466" t="str">
            <v>EDIF Jul/23</v>
          </cell>
        </row>
        <row r="467">
          <cell r="A467">
            <v>70212</v>
          </cell>
          <cell r="B467" t="str">
            <v>CONJUNTO DE FECHADURA DE CILINDRO, BICO DE PAPAGAIO (22MM) - PORTA DE CORRER</v>
          </cell>
          <cell r="C467" t="str">
            <v>UN</v>
          </cell>
          <cell r="D467">
            <v>352.29</v>
          </cell>
          <cell r="E467" t="str">
            <v>EDIF Jul/23</v>
          </cell>
        </row>
        <row r="468">
          <cell r="A468">
            <v>70216</v>
          </cell>
          <cell r="B468" t="str">
            <v>FECHADURA TIPO GORGE (55MM) - TRÁFEGO INTENSO,  MAÇANETA EM ZEMAC, GUARNIÇÕES EM AÇO, ACABAMENTO CROMADO BRILHANTE</v>
          </cell>
          <cell r="C468" t="str">
            <v>UN</v>
          </cell>
          <cell r="D468">
            <v>335.01</v>
          </cell>
          <cell r="E468" t="str">
            <v>EDIF Jul/23</v>
          </cell>
        </row>
        <row r="469">
          <cell r="A469">
            <v>70219</v>
          </cell>
          <cell r="B469" t="str">
            <v>FECHADURA TIPO GORGE, SÓ LINGUETA, 55MM, TRÁFEGO INTENSO</v>
          </cell>
          <cell r="C469" t="str">
            <v>UN</v>
          </cell>
          <cell r="D469">
            <v>145.13</v>
          </cell>
          <cell r="E469" t="str">
            <v>EDIF Jul/23</v>
          </cell>
        </row>
        <row r="470">
          <cell r="A470">
            <v>70231</v>
          </cell>
          <cell r="B470" t="str">
            <v>FECHADURA TIPO TRANQUETA E TRINCO (55MM) - TRÁFEGO INTENSO, MAÇANETA EM ZAMAC, GUARNIÇÕES EM AÇO, ACABAMENTO CROMADO BRILHANTE - PORTA DE SANITÁRIO</v>
          </cell>
          <cell r="C470" t="str">
            <v>UN</v>
          </cell>
          <cell r="D470">
            <v>207.78</v>
          </cell>
          <cell r="E470" t="str">
            <v>EDIF Jul/23</v>
          </cell>
        </row>
        <row r="471">
          <cell r="A471">
            <v>70240</v>
          </cell>
          <cell r="B471" t="str">
            <v>CONJUNTO DE FECHADURA TIPO TETRA - SOMENTE TRANCA</v>
          </cell>
          <cell r="C471" t="str">
            <v>CJ</v>
          </cell>
          <cell r="D471">
            <v>124.79</v>
          </cell>
          <cell r="E471" t="str">
            <v>EDIF Jul/23</v>
          </cell>
        </row>
        <row r="472">
          <cell r="A472">
            <v>70250</v>
          </cell>
          <cell r="B472" t="str">
            <v>TARGETA DE SOBREPOR,TIPO "LIVRE-OCUPADO"- 60X65MM</v>
          </cell>
          <cell r="C472" t="str">
            <v>UN</v>
          </cell>
          <cell r="D472">
            <v>200.45</v>
          </cell>
          <cell r="E472" t="str">
            <v>EDIF Jul/23</v>
          </cell>
        </row>
        <row r="473">
          <cell r="A473">
            <v>70251</v>
          </cell>
          <cell r="B473" t="str">
            <v>FECHO DE EMBUTIR, TRAVA ACIONADA POR ALAVANCA, 3/4"X400MM - PORTA 2 FOLHAS</v>
          </cell>
          <cell r="C473" t="str">
            <v>UN</v>
          </cell>
          <cell r="D473">
            <v>272.14</v>
          </cell>
          <cell r="E473" t="str">
            <v>EDIF Jul/23</v>
          </cell>
        </row>
        <row r="474">
          <cell r="A474">
            <v>70252</v>
          </cell>
          <cell r="B474" t="str">
            <v>FECHO DE EMBUTIR,TRAVA ACIONADA POR ALAVANCA, 3/4"X200MM - PORTA 2 FOLHAS</v>
          </cell>
          <cell r="C474" t="str">
            <v>UN</v>
          </cell>
          <cell r="D474">
            <v>231.52</v>
          </cell>
          <cell r="E474" t="str">
            <v>EDIF Jul/23</v>
          </cell>
        </row>
        <row r="475">
          <cell r="A475">
            <v>70264</v>
          </cell>
          <cell r="B475" t="str">
            <v>MOLA FECHA-PORTA,TIPO LEVE (AMORTECEDOR HIDRÁULICO)</v>
          </cell>
          <cell r="C475" t="str">
            <v>UN</v>
          </cell>
          <cell r="D475">
            <v>256.06</v>
          </cell>
          <cell r="E475" t="str">
            <v>EDIF Jul/23</v>
          </cell>
        </row>
        <row r="476">
          <cell r="A476">
            <v>70265</v>
          </cell>
          <cell r="B476" t="str">
            <v>MOLA FECHA-PORTA,TIPO PESADO</v>
          </cell>
          <cell r="C476" t="str">
            <v>UN</v>
          </cell>
          <cell r="D476">
            <v>313.13</v>
          </cell>
          <cell r="E476" t="str">
            <v>EDIF Jul/23</v>
          </cell>
        </row>
        <row r="477">
          <cell r="A477">
            <v>70266</v>
          </cell>
          <cell r="B477" t="str">
            <v>MOLA VAI-E-VEM, DE TOPO</v>
          </cell>
          <cell r="C477" t="str">
            <v>UN</v>
          </cell>
          <cell r="D477">
            <v>550.49</v>
          </cell>
          <cell r="E477" t="str">
            <v>EDIF Jul/23</v>
          </cell>
        </row>
        <row r="478">
          <cell r="A478">
            <v>70273</v>
          </cell>
          <cell r="B478" t="str">
            <v>CADEADO DE LATÃO (COM CILINDRO E TRAVA DUPLA) - 35MM PESO MÍNIMO 140G</v>
          </cell>
          <cell r="C478" t="str">
            <v>UN</v>
          </cell>
          <cell r="D478">
            <v>32.340000000000003</v>
          </cell>
          <cell r="E478" t="str">
            <v>EDIF Jul/23</v>
          </cell>
        </row>
        <row r="479">
          <cell r="A479">
            <v>70280</v>
          </cell>
          <cell r="B479" t="str">
            <v>PORTA-CADEADO DE FERRO PINTADO - 63MM PESO MÍNIMO 25G</v>
          </cell>
          <cell r="C479" t="str">
            <v>UN</v>
          </cell>
          <cell r="D479">
            <v>12.1</v>
          </cell>
          <cell r="E479" t="str">
            <v>EDIF Jul/23</v>
          </cell>
        </row>
        <row r="480">
          <cell r="A480">
            <v>70281</v>
          </cell>
          <cell r="B480" t="str">
            <v>PORTA-CADEADO DE FERRO PINTADO - 89MM PESO MÍNIMO 115G</v>
          </cell>
          <cell r="C480" t="str">
            <v>UN</v>
          </cell>
          <cell r="D480">
            <v>16.59</v>
          </cell>
          <cell r="E480" t="str">
            <v>EDIF Jul/23</v>
          </cell>
        </row>
        <row r="481">
          <cell r="A481">
            <v>70290</v>
          </cell>
          <cell r="B481" t="str">
            <v>BARRA ANTI-PÂNICO PARA  PORTA 1 FOLHA - COLOCADA</v>
          </cell>
          <cell r="C481" t="str">
            <v>UN</v>
          </cell>
          <cell r="D481">
            <v>995.9</v>
          </cell>
          <cell r="E481" t="str">
            <v>EDIF Jul/23</v>
          </cell>
        </row>
        <row r="482">
          <cell r="A482">
            <v>70295</v>
          </cell>
          <cell r="B482" t="str">
            <v>RESPIRO PARA ARMÁRIO EM LATÃO CROMADO - DIÂMETRO 10CM</v>
          </cell>
          <cell r="C482" t="str">
            <v>UN</v>
          </cell>
          <cell r="D482">
            <v>58.65</v>
          </cell>
          <cell r="E482" t="str">
            <v>EDIF Jul/23</v>
          </cell>
        </row>
        <row r="483">
          <cell r="A483">
            <v>70300</v>
          </cell>
          <cell r="B483" t="str">
            <v>PORTAS COM REVESTIMENTO</v>
          </cell>
          <cell r="C483" t="str">
            <v>.</v>
          </cell>
          <cell r="D483" t="str">
            <v>.</v>
          </cell>
          <cell r="E483" t="str">
            <v>EDIF Jul/23</v>
          </cell>
        </row>
        <row r="484">
          <cell r="A484">
            <v>70301</v>
          </cell>
          <cell r="B484" t="str">
            <v>PM.50 - PORTA DE MADEIRA LISA COMUM/ ENCABEÇADA, REVESTIDA COM LAMINADO MELAMÍNICO - 2 FOLHAS 124X210CM</v>
          </cell>
          <cell r="C484" t="str">
            <v>UN</v>
          </cell>
          <cell r="D484">
            <v>1538.94</v>
          </cell>
          <cell r="E484" t="str">
            <v>EDIF Jul/23</v>
          </cell>
        </row>
        <row r="485">
          <cell r="A485">
            <v>70302</v>
          </cell>
          <cell r="B485" t="str">
            <v>PM.51 - PORTA DE MADEIRA LISA COMUM/ ENCABEÇADA, REVESTIDA COM LAMINADO MELAMÍNICO - 2 FOLHAS 144X210CM</v>
          </cell>
          <cell r="C485" t="str">
            <v>UN</v>
          </cell>
          <cell r="D485">
            <v>1634.12</v>
          </cell>
          <cell r="E485" t="str">
            <v>EDIF Jul/23</v>
          </cell>
        </row>
        <row r="486">
          <cell r="A486">
            <v>70303</v>
          </cell>
          <cell r="B486" t="str">
            <v>PM.52 - PORTA DE MADEIRA LISA COMUM/ ENCABEÇADA, REVESTIDA COM LAMINADO MELAMÍNICO - 2 FOLHAS 164X210CM</v>
          </cell>
          <cell r="C486" t="str">
            <v>UN</v>
          </cell>
          <cell r="D486">
            <v>1727.46</v>
          </cell>
          <cell r="E486" t="str">
            <v>EDIF Jul/23</v>
          </cell>
        </row>
        <row r="487">
          <cell r="A487">
            <v>70304</v>
          </cell>
          <cell r="B487" t="str">
            <v>PM.53 - PORTA DE MADEIRA LISA COMUM/ ENCABEÇADA, REVESTIDA COM LAMINADO MELAMÍNICO - 2 FOLHAS 184X210CM</v>
          </cell>
          <cell r="C487" t="str">
            <v>UN</v>
          </cell>
          <cell r="D487">
            <v>1915.85</v>
          </cell>
          <cell r="E487" t="str">
            <v>EDIF Jul/23</v>
          </cell>
        </row>
        <row r="488">
          <cell r="A488">
            <v>70305</v>
          </cell>
          <cell r="B488" t="str">
            <v>PM.54 - PORTA DE MADEIRA LISA COMUM/ ENCABEÇADA, REVESTIDA COM LAMINADO MELAMÍNICO - 2 FOLHAS 204X210CM</v>
          </cell>
          <cell r="C488" t="str">
            <v>UN</v>
          </cell>
          <cell r="D488">
            <v>2108.9899999999998</v>
          </cell>
          <cell r="E488" t="str">
            <v>EDIF Jul/23</v>
          </cell>
        </row>
        <row r="489">
          <cell r="A489">
            <v>70322</v>
          </cell>
          <cell r="B489" t="str">
            <v>PM.57 - PORTA GUICHÊ EM MADEIRA LISA ESPECIAL/ SÓLIDA - 82X210CM - REVESTIDA COM LAMINADO  MELAMÍNICO</v>
          </cell>
          <cell r="C489" t="str">
            <v>UN</v>
          </cell>
          <cell r="D489">
            <v>1254.81</v>
          </cell>
          <cell r="E489" t="str">
            <v>EDIF Jul/23</v>
          </cell>
        </row>
        <row r="490">
          <cell r="A490">
            <v>70900</v>
          </cell>
          <cell r="B490" t="str">
            <v>ARMÁRIOS</v>
          </cell>
          <cell r="C490" t="str">
            <v>.</v>
          </cell>
          <cell r="D490" t="str">
            <v>.</v>
          </cell>
          <cell r="E490" t="str">
            <v>EDIF Jul/23</v>
          </cell>
        </row>
        <row r="491">
          <cell r="A491">
            <v>70910</v>
          </cell>
          <cell r="B491" t="str">
            <v>ARMÁRIO SEM PORTAS, REVESTIMENTO EXTERNO E INTERNO EM LAMINADO MELAMÍNICO</v>
          </cell>
          <cell r="C491" t="str">
            <v>M2</v>
          </cell>
          <cell r="D491">
            <v>1419.75</v>
          </cell>
          <cell r="E491" t="str">
            <v>EDIF Jul/23</v>
          </cell>
        </row>
        <row r="492">
          <cell r="A492">
            <v>70912</v>
          </cell>
          <cell r="B492" t="str">
            <v>ARMÁRIO COM PORTAS, SEM REVESTIMENTO</v>
          </cell>
          <cell r="C492" t="str">
            <v>M2</v>
          </cell>
          <cell r="D492">
            <v>542.80999999999995</v>
          </cell>
          <cell r="E492" t="str">
            <v>EDIF Jul/23</v>
          </cell>
        </row>
        <row r="493">
          <cell r="A493">
            <v>70914</v>
          </cell>
          <cell r="B493" t="str">
            <v>ARMÁRIO COM PORTAS, REVESTIMENTO EXTERNO E INTERNO EM LAMINADO MELAMÍNICO</v>
          </cell>
          <cell r="C493" t="str">
            <v>M2</v>
          </cell>
          <cell r="D493">
            <v>1895.67</v>
          </cell>
          <cell r="E493" t="str">
            <v>EDIF Jul/23</v>
          </cell>
        </row>
        <row r="494">
          <cell r="A494">
            <v>70918</v>
          </cell>
          <cell r="B494" t="str">
            <v>PORTAS PARA ARMÁRIO SEM REVESTIMENTO</v>
          </cell>
          <cell r="C494" t="str">
            <v>M2</v>
          </cell>
          <cell r="D494">
            <v>133.19999999999999</v>
          </cell>
          <cell r="E494" t="str">
            <v>EDIF Jul/23</v>
          </cell>
        </row>
        <row r="495">
          <cell r="A495">
            <v>70919</v>
          </cell>
          <cell r="B495" t="str">
            <v>PORTAS PARA ARMÁRIO COM REVESTIMENTO EXTERNO EM LAMINADO MELAMÍNICO</v>
          </cell>
          <cell r="C495" t="str">
            <v>M2</v>
          </cell>
          <cell r="D495">
            <v>306.91000000000003</v>
          </cell>
          <cell r="E495" t="str">
            <v>EDIF Jul/23</v>
          </cell>
        </row>
        <row r="496">
          <cell r="A496">
            <v>70920</v>
          </cell>
          <cell r="B496" t="str">
            <v>PORTAS PARA ARMÁRIO COM REVESTIMENTO EXTERNO E INTERNO EM LAMINADO MELAMÍNICO</v>
          </cell>
          <cell r="C496" t="str">
            <v>M2</v>
          </cell>
          <cell r="D496">
            <v>475.92</v>
          </cell>
          <cell r="E496" t="str">
            <v>EDIF Jul/23</v>
          </cell>
        </row>
        <row r="497">
          <cell r="A497">
            <v>70925</v>
          </cell>
          <cell r="B497" t="str">
            <v>PRATELEIRA PARA ARMÁRIO SEM REVESTIMENTO</v>
          </cell>
          <cell r="C497" t="str">
            <v>M2</v>
          </cell>
          <cell r="D497">
            <v>114.68</v>
          </cell>
          <cell r="E497" t="str">
            <v>EDIF Jul/23</v>
          </cell>
        </row>
        <row r="498">
          <cell r="A498">
            <v>70926</v>
          </cell>
          <cell r="B498" t="str">
            <v>PRATELEIRA PARA ARMÁRIO, REVESTIDA EM 1 FACE EM LAMINADO MELAMÍNICO</v>
          </cell>
          <cell r="C498" t="str">
            <v>M2</v>
          </cell>
          <cell r="D498">
            <v>288.38</v>
          </cell>
          <cell r="E498" t="str">
            <v>EDIF Jul/23</v>
          </cell>
        </row>
        <row r="499">
          <cell r="A499">
            <v>70927</v>
          </cell>
          <cell r="B499" t="str">
            <v>PRATELEIRA PARA ARMÁRIO, REVESTIDA EM 2 FACES, EM LAMINADO MELAMÍNICO</v>
          </cell>
          <cell r="C499" t="str">
            <v>M2</v>
          </cell>
          <cell r="D499">
            <v>457.4</v>
          </cell>
          <cell r="E499" t="str">
            <v>EDIF Jul/23</v>
          </cell>
        </row>
        <row r="500">
          <cell r="A500">
            <v>70930</v>
          </cell>
          <cell r="B500" t="str">
            <v>GAVETA PARA ARMÁRIO SEM REVESTIMENTO</v>
          </cell>
          <cell r="C500" t="str">
            <v>UN</v>
          </cell>
          <cell r="D500">
            <v>56.59</v>
          </cell>
          <cell r="E500" t="str">
            <v>EDIF Jul/23</v>
          </cell>
        </row>
        <row r="501">
          <cell r="A501">
            <v>70931</v>
          </cell>
          <cell r="B501" t="str">
            <v>GAVETA PARA ARMÁRIO,REVESTIMENTO EXTERNO EM LAMINADO MELAMÍNICO</v>
          </cell>
          <cell r="C501" t="str">
            <v>UN</v>
          </cell>
          <cell r="D501">
            <v>111.7</v>
          </cell>
          <cell r="E501" t="str">
            <v>EDIF Jul/23</v>
          </cell>
        </row>
        <row r="502">
          <cell r="A502">
            <v>70932</v>
          </cell>
          <cell r="B502" t="str">
            <v>GAVETA PARA ARMÁRIO, REVESTIMENTO EXTERNO E INTERNO EM LAMINADO MELAMÍNICO</v>
          </cell>
          <cell r="C502" t="str">
            <v>UN</v>
          </cell>
          <cell r="D502">
            <v>210.57</v>
          </cell>
          <cell r="E502" t="str">
            <v>EDIF Jul/23</v>
          </cell>
        </row>
        <row r="503">
          <cell r="A503">
            <v>71000</v>
          </cell>
          <cell r="B503" t="str">
            <v>ARMÁRIOS</v>
          </cell>
          <cell r="C503" t="str">
            <v>.</v>
          </cell>
          <cell r="D503" t="str">
            <v>.</v>
          </cell>
          <cell r="E503" t="str">
            <v>EDIF Jul/23</v>
          </cell>
        </row>
        <row r="504">
          <cell r="A504">
            <v>71013</v>
          </cell>
          <cell r="B504" t="str">
            <v>MM.13 -  ARMÁRIO PARA CUMBUCAS</v>
          </cell>
          <cell r="C504" t="str">
            <v>UN</v>
          </cell>
          <cell r="D504">
            <v>2282.19</v>
          </cell>
          <cell r="E504" t="str">
            <v>EDIF Jul/23</v>
          </cell>
        </row>
        <row r="505">
          <cell r="A505">
            <v>71014</v>
          </cell>
          <cell r="B505" t="str">
            <v>MM.14 -  ARMÁRIO PARA CANECAS</v>
          </cell>
          <cell r="C505" t="str">
            <v>UN</v>
          </cell>
          <cell r="D505">
            <v>2562.9299999999998</v>
          </cell>
          <cell r="E505" t="str">
            <v>EDIF Jul/23</v>
          </cell>
        </row>
        <row r="506">
          <cell r="A506">
            <v>71015</v>
          </cell>
          <cell r="B506" t="str">
            <v>MM.15 -  ARMÁRIO PARA PRATOS</v>
          </cell>
          <cell r="C506" t="str">
            <v>UN</v>
          </cell>
          <cell r="D506">
            <v>2572.59</v>
          </cell>
          <cell r="E506" t="str">
            <v>EDIF Jul/23</v>
          </cell>
        </row>
        <row r="507">
          <cell r="A507">
            <v>71020</v>
          </cell>
          <cell r="B507" t="str">
            <v>MM.20 - CABIDE DE MADEIRA PARA SACOLAS</v>
          </cell>
          <cell r="C507" t="str">
            <v>M</v>
          </cell>
          <cell r="D507">
            <v>445.68</v>
          </cell>
          <cell r="E507" t="str">
            <v>EDIF Jul/23</v>
          </cell>
        </row>
        <row r="508">
          <cell r="A508">
            <v>72010</v>
          </cell>
          <cell r="B508" t="str">
            <v>PEITORIL DE MADEIRA</v>
          </cell>
          <cell r="C508" t="str">
            <v>M</v>
          </cell>
          <cell r="D508">
            <v>235.93</v>
          </cell>
          <cell r="E508" t="str">
            <v>EDIF Jul/23</v>
          </cell>
        </row>
        <row r="509">
          <cell r="A509">
            <v>76000</v>
          </cell>
          <cell r="B509" t="str">
            <v>RETIRADAS</v>
          </cell>
          <cell r="C509" t="str">
            <v>.</v>
          </cell>
          <cell r="D509" t="str">
            <v>.</v>
          </cell>
          <cell r="E509" t="str">
            <v>EDIF Jul/23</v>
          </cell>
        </row>
        <row r="510">
          <cell r="A510">
            <v>76001</v>
          </cell>
          <cell r="B510" t="str">
            <v>RETIRADA DE FOLHAS DE PORTA DE PASSAGEM OU JANELA</v>
          </cell>
          <cell r="C510" t="str">
            <v>UN</v>
          </cell>
          <cell r="D510">
            <v>14.26</v>
          </cell>
          <cell r="E510" t="str">
            <v>EDIF Jul/23</v>
          </cell>
        </row>
        <row r="511">
          <cell r="A511">
            <v>76002</v>
          </cell>
          <cell r="B511" t="str">
            <v>RETIRADA DE BATENTES DE MADEIRA</v>
          </cell>
          <cell r="C511" t="str">
            <v>UN</v>
          </cell>
          <cell r="D511">
            <v>61.7</v>
          </cell>
          <cell r="E511" t="str">
            <v>EDIF Jul/23</v>
          </cell>
        </row>
        <row r="512">
          <cell r="A512">
            <v>76008</v>
          </cell>
          <cell r="B512" t="str">
            <v>RETIRADA DE GUARNIÇÕES OU MOLDURAS DE MADEIRA</v>
          </cell>
          <cell r="C512" t="str">
            <v>M</v>
          </cell>
          <cell r="D512">
            <v>2</v>
          </cell>
          <cell r="E512" t="str">
            <v>EDIF Jul/23</v>
          </cell>
        </row>
        <row r="513">
          <cell r="A513">
            <v>76010</v>
          </cell>
          <cell r="B513" t="str">
            <v>RETIRADA DE GUICHÊS, INCLUSIVE BATENTE E FERRAGENS</v>
          </cell>
          <cell r="C513" t="str">
            <v>UN</v>
          </cell>
          <cell r="D513">
            <v>61.7</v>
          </cell>
          <cell r="E513" t="str">
            <v>EDIF Jul/23</v>
          </cell>
        </row>
        <row r="514">
          <cell r="A514">
            <v>76050</v>
          </cell>
          <cell r="B514" t="str">
            <v>RETIRADA DE FECHADURAS DE EMBUTIR, COMPLETAS</v>
          </cell>
          <cell r="C514" t="str">
            <v>UN</v>
          </cell>
          <cell r="D514">
            <v>14.26</v>
          </cell>
          <cell r="E514" t="str">
            <v>EDIF Jul/23</v>
          </cell>
        </row>
        <row r="515">
          <cell r="A515">
            <v>76051</v>
          </cell>
          <cell r="B515" t="str">
            <v>RETIRADA DE FECHADURAS, FECHOS OU TARGETAS DE SOBREPOR</v>
          </cell>
          <cell r="C515" t="str">
            <v>UN</v>
          </cell>
          <cell r="D515">
            <v>5.7</v>
          </cell>
          <cell r="E515" t="str">
            <v>EDIF Jul/23</v>
          </cell>
        </row>
        <row r="516">
          <cell r="A516">
            <v>76065</v>
          </cell>
          <cell r="B516" t="str">
            <v>RETIRADA DE MAÇANETAS</v>
          </cell>
          <cell r="C516" t="str">
            <v>PAR</v>
          </cell>
          <cell r="D516">
            <v>7.7</v>
          </cell>
          <cell r="E516" t="str">
            <v>EDIF Jul/23</v>
          </cell>
        </row>
        <row r="517">
          <cell r="A517">
            <v>76066</v>
          </cell>
          <cell r="B517" t="str">
            <v>RETIRADA DE ESPELHOS</v>
          </cell>
          <cell r="C517" t="str">
            <v>PAR</v>
          </cell>
          <cell r="D517">
            <v>4.8499999999999996</v>
          </cell>
          <cell r="E517" t="str">
            <v>EDIF Jul/23</v>
          </cell>
        </row>
        <row r="518">
          <cell r="A518">
            <v>76067</v>
          </cell>
          <cell r="B518" t="str">
            <v>RETIRADA DE ROSETAS OU ENTRADAS DE CHAVE GORGE</v>
          </cell>
          <cell r="C518" t="str">
            <v>PAR</v>
          </cell>
          <cell r="D518">
            <v>4.8499999999999996</v>
          </cell>
          <cell r="E518" t="str">
            <v>EDIF Jul/23</v>
          </cell>
        </row>
        <row r="519">
          <cell r="A519">
            <v>76068</v>
          </cell>
          <cell r="B519" t="str">
            <v>RETIRADA DE BORBOLETAS OU LEVANTADORES TIPO "UNHA"</v>
          </cell>
          <cell r="C519" t="str">
            <v>UN</v>
          </cell>
          <cell r="D519">
            <v>3.85</v>
          </cell>
          <cell r="E519" t="str">
            <v>EDIF Jul/23</v>
          </cell>
        </row>
        <row r="520">
          <cell r="A520">
            <v>76070</v>
          </cell>
          <cell r="B520" t="str">
            <v>RETIRADA DE DOBRADIÇAS</v>
          </cell>
          <cell r="C520" t="str">
            <v>UN</v>
          </cell>
          <cell r="D520">
            <v>5.7</v>
          </cell>
          <cell r="E520" t="str">
            <v>EDIF Jul/23</v>
          </cell>
        </row>
        <row r="521">
          <cell r="A521">
            <v>77000</v>
          </cell>
          <cell r="B521" t="str">
            <v>RECOLOCAÇÕES</v>
          </cell>
          <cell r="C521" t="str">
            <v>.</v>
          </cell>
          <cell r="D521" t="str">
            <v>.</v>
          </cell>
          <cell r="E521" t="str">
            <v>EDIF Jul/23</v>
          </cell>
        </row>
        <row r="522">
          <cell r="A522">
            <v>77001</v>
          </cell>
          <cell r="B522" t="str">
            <v>RECOLOCAÇÃO DE FOLHAS DE PORTA DE PASSAGEM OU JANELA</v>
          </cell>
          <cell r="C522" t="str">
            <v>UN</v>
          </cell>
          <cell r="D522">
            <v>113.34</v>
          </cell>
          <cell r="E522" t="str">
            <v>EDIF Jul/23</v>
          </cell>
        </row>
        <row r="523">
          <cell r="A523">
            <v>77002</v>
          </cell>
          <cell r="B523" t="str">
            <v>RECOLOCAÇÃO DE BATENTES MADEIRA</v>
          </cell>
          <cell r="C523" t="str">
            <v>UN</v>
          </cell>
          <cell r="D523">
            <v>69.58</v>
          </cell>
          <cell r="E523" t="str">
            <v>EDIF Jul/23</v>
          </cell>
        </row>
        <row r="524">
          <cell r="A524">
            <v>77008</v>
          </cell>
          <cell r="B524" t="str">
            <v>RECOLOCAÇÃO DE GUARNIÇÕES OU MOLDURAS DE MADEIRA</v>
          </cell>
          <cell r="C524" t="str">
            <v>M</v>
          </cell>
          <cell r="D524">
            <v>2.58</v>
          </cell>
          <cell r="E524" t="str">
            <v>EDIF Jul/23</v>
          </cell>
        </row>
        <row r="525">
          <cell r="A525">
            <v>77010</v>
          </cell>
          <cell r="B525" t="str">
            <v>RECOLOCAÇÃO DE GUICHÊS, INCLUSIVE BATENTE E FERRAGENS</v>
          </cell>
          <cell r="C525" t="str">
            <v>UN</v>
          </cell>
          <cell r="D525">
            <v>97.82</v>
          </cell>
          <cell r="E525" t="str">
            <v>EDIF Jul/23</v>
          </cell>
        </row>
        <row r="526">
          <cell r="A526">
            <v>77050</v>
          </cell>
          <cell r="B526" t="str">
            <v>RECOLOCAÇÃO DE FECHADURAS DE EMBUTIR, COMPLETAS</v>
          </cell>
          <cell r="C526" t="str">
            <v>UN</v>
          </cell>
          <cell r="D526">
            <v>45.35</v>
          </cell>
          <cell r="E526" t="str">
            <v>EDIF Jul/23</v>
          </cell>
        </row>
        <row r="527">
          <cell r="A527">
            <v>77051</v>
          </cell>
          <cell r="B527" t="str">
            <v>RECOLOCAÇÃO DE FECHADURAS, FECHOS OU TARGETAS DE SOBREPOR</v>
          </cell>
          <cell r="C527" t="str">
            <v>UN</v>
          </cell>
          <cell r="D527">
            <v>22.82</v>
          </cell>
          <cell r="E527" t="str">
            <v>EDIF Jul/23</v>
          </cell>
        </row>
        <row r="528">
          <cell r="A528">
            <v>77065</v>
          </cell>
          <cell r="B528" t="str">
            <v>RECOLOCAÇÃO DE MAÇANETAS</v>
          </cell>
          <cell r="C528" t="str">
            <v>PAR</v>
          </cell>
          <cell r="D528">
            <v>4.8499999999999996</v>
          </cell>
          <cell r="E528" t="str">
            <v>EDIF Jul/23</v>
          </cell>
        </row>
        <row r="529">
          <cell r="A529">
            <v>77066</v>
          </cell>
          <cell r="B529" t="str">
            <v>RECOLOCAÇÃO DE ESPELHOS</v>
          </cell>
          <cell r="C529" t="str">
            <v>PAR</v>
          </cell>
          <cell r="D529">
            <v>4.8499999999999996</v>
          </cell>
          <cell r="E529" t="str">
            <v>EDIF Jul/23</v>
          </cell>
        </row>
        <row r="530">
          <cell r="A530">
            <v>77067</v>
          </cell>
          <cell r="B530" t="str">
            <v>RECOLOCAÇÃO DE ROSETAS OU ENTRADAS DE CHAVE GORGE</v>
          </cell>
          <cell r="C530" t="str">
            <v>PAR</v>
          </cell>
          <cell r="D530">
            <v>4.8499999999999996</v>
          </cell>
          <cell r="E530" t="str">
            <v>EDIF Jul/23</v>
          </cell>
        </row>
        <row r="531">
          <cell r="A531">
            <v>77068</v>
          </cell>
          <cell r="B531" t="str">
            <v>RECOLOCAÇÃO DE BORBOLETAS OU LEVANTADORES TIPO "UNHA"</v>
          </cell>
          <cell r="C531" t="str">
            <v>UN</v>
          </cell>
          <cell r="D531">
            <v>3.56</v>
          </cell>
          <cell r="E531" t="str">
            <v>EDIF Jul/23</v>
          </cell>
        </row>
        <row r="532">
          <cell r="A532">
            <v>77070</v>
          </cell>
          <cell r="B532" t="str">
            <v>RECOLOCAÇÃO DE DOBRADIÇAS</v>
          </cell>
          <cell r="C532" t="str">
            <v>UN</v>
          </cell>
          <cell r="D532">
            <v>4.8499999999999996</v>
          </cell>
          <cell r="E532" t="str">
            <v>EDIF Jul/23</v>
          </cell>
        </row>
        <row r="533">
          <cell r="A533">
            <v>78000</v>
          </cell>
          <cell r="B533" t="str">
            <v>SERVIÇOS PARCIAIS</v>
          </cell>
          <cell r="C533" t="str">
            <v>.</v>
          </cell>
          <cell r="D533" t="str">
            <v>.</v>
          </cell>
          <cell r="E533" t="str">
            <v>EDIF Jul/23</v>
          </cell>
        </row>
        <row r="534">
          <cell r="A534">
            <v>78001</v>
          </cell>
          <cell r="B534" t="str">
            <v>GUARNIÇÃO OU MOLDURA DE MADEIRA - 4,5CM</v>
          </cell>
          <cell r="C534" t="str">
            <v>M</v>
          </cell>
          <cell r="D534">
            <v>12.15</v>
          </cell>
          <cell r="E534" t="str">
            <v>EDIF Jul/23</v>
          </cell>
        </row>
        <row r="535">
          <cell r="A535">
            <v>78002</v>
          </cell>
          <cell r="B535" t="str">
            <v>GUARNIÇÃO OU MOLDURA DE MADEIRA - 7,5CM</v>
          </cell>
          <cell r="C535" t="str">
            <v>M</v>
          </cell>
          <cell r="D535">
            <v>16.13</v>
          </cell>
          <cell r="E535" t="str">
            <v>EDIF Jul/23</v>
          </cell>
        </row>
        <row r="536">
          <cell r="A536">
            <v>78003</v>
          </cell>
          <cell r="B536" t="str">
            <v>GUARNIÇÃO OU MOLDURA DE MADEIRA - 10,0CM</v>
          </cell>
          <cell r="C536" t="str">
            <v>M</v>
          </cell>
          <cell r="D536">
            <v>17.57</v>
          </cell>
          <cell r="E536" t="str">
            <v>EDIF Jul/23</v>
          </cell>
        </row>
        <row r="537">
          <cell r="A537">
            <v>78004</v>
          </cell>
          <cell r="B537" t="str">
            <v>GUARNIÇÃO OU MOLDURA DE MADEIRA - 15,0CM</v>
          </cell>
          <cell r="C537" t="str">
            <v>M</v>
          </cell>
          <cell r="D537">
            <v>33.72</v>
          </cell>
          <cell r="E537" t="str">
            <v>EDIF Jul/23</v>
          </cell>
        </row>
        <row r="538">
          <cell r="A538">
            <v>78010</v>
          </cell>
          <cell r="B538" t="str">
            <v>CONJUNTO DE FECHADURA DE CILINDRO (55MM) - TRÁFEGO INTENSO, MAÇANETA EM ZAMAC, GUARNIÇÕES EM AÇO, ACABAMENTO CROMADO BRILHANTE - INCLUSIVE ADAPTAÇÃO DA FURAÇÃO</v>
          </cell>
          <cell r="C538" t="str">
            <v>UN</v>
          </cell>
          <cell r="D538">
            <v>426.39</v>
          </cell>
          <cell r="E538" t="str">
            <v>EDIF Jul/23</v>
          </cell>
        </row>
        <row r="539">
          <cell r="A539">
            <v>78012</v>
          </cell>
          <cell r="B539" t="str">
            <v>CONJUNTO DE FECHADURA DE CILINDRO, CAIXA RASA (22MM) - PORTA COM MONTANTE ESTREITO - INCLUSIVE ADAPTAÇÃO DA FURAÇÃO</v>
          </cell>
          <cell r="C539" t="str">
            <v>UN</v>
          </cell>
          <cell r="D539">
            <v>323.75</v>
          </cell>
          <cell r="E539" t="str">
            <v>EDIF Jul/23</v>
          </cell>
        </row>
        <row r="540">
          <cell r="A540">
            <v>78013</v>
          </cell>
          <cell r="B540" t="str">
            <v>CONJUNTO DE FECHADURA DE CILINDRO, SÓ LINGUETA (55MM) - TRÁFEGO INTENSO - PORTA DE ABRIR -  INCLUSIVE ADAPTAÇÃO DA FURAÇÃO</v>
          </cell>
          <cell r="C540" t="str">
            <v>UN</v>
          </cell>
          <cell r="D540">
            <v>178.52</v>
          </cell>
          <cell r="E540" t="str">
            <v>EDIF Jul/23</v>
          </cell>
        </row>
        <row r="541">
          <cell r="A541">
            <v>78014</v>
          </cell>
          <cell r="B541" t="str">
            <v>CONJUNTO DE FECHADURA DE CILINDRO, BICO DE PAPAGAIO (22MM) - PORTA DE CORRER - INCUSIVE ADAPTAÇÃO DA FURAÇÃO</v>
          </cell>
          <cell r="C541" t="str">
            <v>UN</v>
          </cell>
          <cell r="D541">
            <v>338.31</v>
          </cell>
          <cell r="E541" t="str">
            <v>EDIF Jul/23</v>
          </cell>
        </row>
        <row r="542">
          <cell r="A542">
            <v>78015</v>
          </cell>
          <cell r="B542" t="str">
            <v>FECHADURA TIPO GORGE, 55MM, TRÁFEGO INTENSO, MAÇANETA EM ZAMAC, GUARNIÇÕES EM AÇO, ACABAMENTO CROMADO BRILHANTE - INCLUSIVE ADAPTAÇÃO DA FURAÇÃO</v>
          </cell>
          <cell r="C542" t="str">
            <v>UN</v>
          </cell>
          <cell r="D542">
            <v>325.02999999999997</v>
          </cell>
          <cell r="E542" t="str">
            <v>EDIF Jul/23</v>
          </cell>
        </row>
        <row r="543">
          <cell r="A543">
            <v>78016</v>
          </cell>
          <cell r="B543" t="str">
            <v>FECHADURA TIPO GORGE, SÓ LINGUETA, 55MM, TRÁFEGO INTENSO - INCLUSIVE ADAPTAÇÃO DA FURAÇÃO</v>
          </cell>
          <cell r="C543" t="str">
            <v>UN</v>
          </cell>
          <cell r="D543">
            <v>131.15</v>
          </cell>
          <cell r="E543" t="str">
            <v>EDIF Jul/23</v>
          </cell>
        </row>
        <row r="544">
          <cell r="A544">
            <v>78022</v>
          </cell>
          <cell r="B544" t="str">
            <v>TARGETA DE SOBREPOR, TIPO "LIVRE-OCUPADO" - 60X65MM - INCLUSIVE ADAPTAÇÃO E FURAÇÃO</v>
          </cell>
          <cell r="C544" t="str">
            <v>UN</v>
          </cell>
          <cell r="D544">
            <v>186.19</v>
          </cell>
          <cell r="E544" t="str">
            <v>EDIF Jul/23</v>
          </cell>
        </row>
        <row r="545">
          <cell r="A545">
            <v>78035</v>
          </cell>
          <cell r="B545" t="str">
            <v>MAÇANETA EM ZAMAC</v>
          </cell>
          <cell r="C545" t="str">
            <v>UN</v>
          </cell>
          <cell r="D545">
            <v>177.13</v>
          </cell>
          <cell r="E545" t="str">
            <v>EDIF Jul/23</v>
          </cell>
        </row>
        <row r="546">
          <cell r="A546">
            <v>78036</v>
          </cell>
          <cell r="B546" t="str">
            <v>ESPELHO RETANGULAR EM AÇO CROMADO BRILHANTE</v>
          </cell>
          <cell r="C546" t="str">
            <v>PAR</v>
          </cell>
          <cell r="D546">
            <v>111.89</v>
          </cell>
          <cell r="E546" t="str">
            <v>EDIF Jul/23</v>
          </cell>
        </row>
        <row r="547">
          <cell r="A547">
            <v>78037</v>
          </cell>
          <cell r="B547" t="str">
            <v>ROSETA OU ENTRADA DE CILINDRO COM CHAVE GORGE EM AÇO CROMADO BRILHANTE</v>
          </cell>
          <cell r="C547" t="str">
            <v>PAR</v>
          </cell>
          <cell r="D547">
            <v>23.81</v>
          </cell>
          <cell r="E547" t="str">
            <v>EDIF Jul/23</v>
          </cell>
        </row>
        <row r="548">
          <cell r="A548">
            <v>78050</v>
          </cell>
          <cell r="B548" t="str">
            <v>DOBRADIÇA EM AÇO LAMINADO, CROMADA - 3 1/2"X3"</v>
          </cell>
          <cell r="C548" t="str">
            <v>UN</v>
          </cell>
          <cell r="D548">
            <v>31.26</v>
          </cell>
          <cell r="E548" t="str">
            <v>EDIF Jul/23</v>
          </cell>
        </row>
        <row r="549">
          <cell r="A549">
            <v>80000</v>
          </cell>
          <cell r="B549" t="str">
            <v>ESQUADRIAS METALICAS</v>
          </cell>
          <cell r="C549"/>
          <cell r="D549"/>
          <cell r="E549" t="str">
            <v>EDIF Jul/23</v>
          </cell>
        </row>
        <row r="550">
          <cell r="A550">
            <v>80100</v>
          </cell>
          <cell r="B550" t="str">
            <v>PORTAS</v>
          </cell>
          <cell r="C550" t="str">
            <v>.</v>
          </cell>
          <cell r="D550" t="str">
            <v>.</v>
          </cell>
          <cell r="E550" t="str">
            <v>EDIF Jul/23</v>
          </cell>
        </row>
        <row r="551">
          <cell r="A551">
            <v>80101</v>
          </cell>
          <cell r="B551" t="str">
            <v>PP.01 - PORTA EM FERRO PERFILADO, DUPLA ALMOFADADA - ABRIR, 1 FOLHA</v>
          </cell>
          <cell r="C551" t="str">
            <v>M2</v>
          </cell>
          <cell r="D551">
            <v>1608.17</v>
          </cell>
          <cell r="E551" t="str">
            <v>EDIF Jul/23</v>
          </cell>
        </row>
        <row r="552">
          <cell r="A552">
            <v>80102</v>
          </cell>
          <cell r="B552" t="str">
            <v>PP.02 - PORTA EM FERRO PERFILADO, DUPLA ALMOFADADA - ABRIR, 2 FOLHA</v>
          </cell>
          <cell r="C552" t="str">
            <v>M2</v>
          </cell>
          <cell r="D552">
            <v>1228.49</v>
          </cell>
          <cell r="E552" t="str">
            <v>EDIF Jul/23</v>
          </cell>
        </row>
        <row r="553">
          <cell r="A553">
            <v>80104</v>
          </cell>
          <cell r="B553" t="str">
            <v>PP.04 - PORTA EM FERRO PERFILADO, MEIO VIDRO COM SUBDIVISÕES - ABRIR, 1 FOLHA</v>
          </cell>
          <cell r="C553" t="str">
            <v>M2</v>
          </cell>
          <cell r="D553">
            <v>1435.28</v>
          </cell>
          <cell r="E553" t="str">
            <v>EDIF Jul/23</v>
          </cell>
        </row>
        <row r="554">
          <cell r="A554">
            <v>80105</v>
          </cell>
          <cell r="B554" t="str">
            <v>PP.05 - PORTA EM FERRO PERFILADO, MEIO VIDRO COM SUBDIVISÕES - ABRIR, 2 FOLHAS</v>
          </cell>
          <cell r="C554" t="str">
            <v>M2</v>
          </cell>
          <cell r="D554">
            <v>765.34</v>
          </cell>
          <cell r="E554" t="str">
            <v>EDIF Jul/23</v>
          </cell>
        </row>
        <row r="555">
          <cell r="A555">
            <v>80106</v>
          </cell>
          <cell r="B555" t="str">
            <v>PP.06 - PORTA EM FERRO PERFILADO, MEIO VIDRO COM SUBDIVISÕES - CORRER</v>
          </cell>
          <cell r="C555" t="str">
            <v>M2</v>
          </cell>
          <cell r="D555">
            <v>909.38</v>
          </cell>
          <cell r="E555" t="str">
            <v>EDIF Jul/23</v>
          </cell>
        </row>
        <row r="556">
          <cell r="A556">
            <v>80110</v>
          </cell>
          <cell r="B556" t="str">
            <v>PP.01 - PORTA EM FERRO PERFILADO - INSTALAÇÃO SANITÁRIA PARA PORTADORES DE DEFICIÊNCIA - 90 X 210CM</v>
          </cell>
          <cell r="C556" t="str">
            <v>UN</v>
          </cell>
          <cell r="D556">
            <v>3660.43</v>
          </cell>
          <cell r="E556" t="str">
            <v>EDIF Jul/23</v>
          </cell>
        </row>
        <row r="557">
          <cell r="A557">
            <v>80119</v>
          </cell>
          <cell r="B557" t="str">
            <v>PF.10 - PORTA EM PERFIL DE CHAPA DOBRADA, MEIO VIDRO - ABRIR, 1 FOLHA</v>
          </cell>
          <cell r="C557" t="str">
            <v>M2</v>
          </cell>
          <cell r="D557">
            <v>882.1</v>
          </cell>
          <cell r="E557" t="str">
            <v>EDIF Jul/23</v>
          </cell>
        </row>
        <row r="558">
          <cell r="A558">
            <v>80125</v>
          </cell>
          <cell r="B558" t="str">
            <v>PF-23 - PORTA EM PERFIL DE CHAPA DOBRADA, VENEZIANA, ABRIR 1 FOLHA</v>
          </cell>
          <cell r="C558" t="str">
            <v>M2</v>
          </cell>
          <cell r="D558">
            <v>959.46</v>
          </cell>
          <cell r="E558" t="str">
            <v>EDIF Jul/23</v>
          </cell>
        </row>
        <row r="559">
          <cell r="A559">
            <v>80126</v>
          </cell>
          <cell r="B559" t="str">
            <v>PF-28 - PORTA EM PERFIL DE CHAPA DOBRADA, VENEZIANA, ABRIR 2 FOLHAS</v>
          </cell>
          <cell r="C559" t="str">
            <v>M2</v>
          </cell>
          <cell r="D559">
            <v>959.46</v>
          </cell>
          <cell r="E559" t="str">
            <v>EDIF Jul/23</v>
          </cell>
        </row>
        <row r="560">
          <cell r="A560">
            <v>80139</v>
          </cell>
          <cell r="B560" t="str">
            <v>PA.10 - PORTA EM ALUMÍNIO ANODIZADO, MEIO VIDRO - ABRIR, 1 FOLHA</v>
          </cell>
          <cell r="C560" t="str">
            <v>M2</v>
          </cell>
          <cell r="D560">
            <v>1001.03</v>
          </cell>
          <cell r="E560" t="str">
            <v>EDIF Jul/23</v>
          </cell>
        </row>
        <row r="561">
          <cell r="A561">
            <v>80140</v>
          </cell>
          <cell r="B561" t="str">
            <v>PA.11 - PORTA EM ALUMÍNIO ANODIZADO, MEIO VIDRO, DE ABRIR, 2 FOLHAS</v>
          </cell>
          <cell r="C561" t="str">
            <v>M2</v>
          </cell>
          <cell r="D561">
            <v>1100.75</v>
          </cell>
          <cell r="E561" t="str">
            <v>EDIF Jul/23</v>
          </cell>
        </row>
        <row r="562">
          <cell r="A562">
            <v>80141</v>
          </cell>
          <cell r="B562" t="str">
            <v>PA.12 - PORTA EM ALUMÍNIO ANODIZADO,MEIO VIDRO - CORRER</v>
          </cell>
          <cell r="C562" t="str">
            <v>M2</v>
          </cell>
          <cell r="D562">
            <v>1145.99</v>
          </cell>
          <cell r="E562" t="str">
            <v>EDIF Jul/23</v>
          </cell>
        </row>
        <row r="563">
          <cell r="A563">
            <v>80145</v>
          </cell>
          <cell r="B563" t="str">
            <v>PA.16 - PORTA EM ALUMÍNIO ANODIZADO, VENEZIANA - ABRIR, 1 FOLHA</v>
          </cell>
          <cell r="C563" t="str">
            <v>M2</v>
          </cell>
          <cell r="D563">
            <v>989.14</v>
          </cell>
          <cell r="E563" t="str">
            <v>EDIF Jul/23</v>
          </cell>
        </row>
        <row r="564">
          <cell r="A564">
            <v>80150</v>
          </cell>
          <cell r="B564" t="str">
            <v>PORTA DE ENROLAR, EM CHAPA ONDULADA N.22</v>
          </cell>
          <cell r="C564" t="str">
            <v>M2</v>
          </cell>
          <cell r="D564">
            <v>538.08000000000004</v>
          </cell>
          <cell r="E564" t="str">
            <v>EDIF Jul/23</v>
          </cell>
        </row>
        <row r="565">
          <cell r="A565">
            <v>80151</v>
          </cell>
          <cell r="B565" t="str">
            <v>PORTA DE ENROLAR, EM TIRAS ARTICULADAS E RAIADAS DE CHAPA N.22</v>
          </cell>
          <cell r="C565" t="str">
            <v>M2</v>
          </cell>
          <cell r="D565">
            <v>525.22</v>
          </cell>
          <cell r="E565" t="str">
            <v>EDIF Jul/23</v>
          </cell>
        </row>
        <row r="566">
          <cell r="A566">
            <v>80159</v>
          </cell>
          <cell r="B566" t="str">
            <v>COLUNA FIXA OU MÓVEL PARA PORTAS OU GRADES DE ENROLAR</v>
          </cell>
          <cell r="C566" t="str">
            <v>M</v>
          </cell>
          <cell r="D566">
            <v>188.96</v>
          </cell>
          <cell r="E566" t="str">
            <v>EDIF Jul/23</v>
          </cell>
        </row>
        <row r="567">
          <cell r="A567">
            <v>80161</v>
          </cell>
          <cell r="B567" t="str">
            <v>CAVALETE CENTRAL - PARA COLUNA MÓVEL DE PORTA DE ENROLAR</v>
          </cell>
          <cell r="C567" t="str">
            <v>UN</v>
          </cell>
          <cell r="D567">
            <v>263.26</v>
          </cell>
          <cell r="E567" t="str">
            <v>EDIF Jul/23</v>
          </cell>
        </row>
        <row r="568">
          <cell r="A568">
            <v>80170</v>
          </cell>
          <cell r="B568" t="str">
            <v>EF.01 - BATENTE ESPECIAL EM PERFIL DE CHAPA DOBRADA N. 14</v>
          </cell>
          <cell r="C568" t="str">
            <v>M</v>
          </cell>
          <cell r="D568">
            <v>247.71</v>
          </cell>
          <cell r="E568" t="str">
            <v>EDIF Jul/23</v>
          </cell>
        </row>
        <row r="569">
          <cell r="A569">
            <v>80171</v>
          </cell>
          <cell r="B569" t="str">
            <v>EF.02 - BATENTE ESPECIAL EM PERFIL DE CHAPA DOBRADA N. 14</v>
          </cell>
          <cell r="C569" t="str">
            <v>M</v>
          </cell>
          <cell r="D569">
            <v>247.71</v>
          </cell>
          <cell r="E569" t="str">
            <v>EDIF Jul/23</v>
          </cell>
        </row>
        <row r="570">
          <cell r="A570">
            <v>80174</v>
          </cell>
          <cell r="B570" t="str">
            <v>EF.03 - BATENTE EM PERFIL DE CHAPA DOBRADA Nº20,1 FOLHA, SEM BANDEIRA</v>
          </cell>
          <cell r="C570" t="str">
            <v>JG</v>
          </cell>
          <cell r="D570">
            <v>563.96</v>
          </cell>
          <cell r="E570" t="str">
            <v>EDIF Jul/23</v>
          </cell>
        </row>
        <row r="571">
          <cell r="A571">
            <v>80175</v>
          </cell>
          <cell r="B571" t="str">
            <v>EF.04 - BATENTE EM PERFIL DE CHAPA DOBRADA NÚMERO 20, 2 FOLHAS, SEM BANDEIRA</v>
          </cell>
          <cell r="C571" t="str">
            <v>JG</v>
          </cell>
          <cell r="D571">
            <v>685.24</v>
          </cell>
          <cell r="E571" t="str">
            <v>EDIF Jul/23</v>
          </cell>
        </row>
        <row r="572">
          <cell r="A572">
            <v>80180</v>
          </cell>
          <cell r="B572" t="str">
            <v>BATENTE DE ALUMÍNIO PARA DIVISÓRIA DE GRANILITE</v>
          </cell>
          <cell r="C572" t="str">
            <v>JG</v>
          </cell>
          <cell r="D572">
            <v>264.23</v>
          </cell>
          <cell r="E572" t="str">
            <v>EDIF Jul/23</v>
          </cell>
        </row>
        <row r="573">
          <cell r="A573">
            <v>80186</v>
          </cell>
          <cell r="B573" t="str">
            <v>EP.14/16 - BANDEIRA FIXA EM FERRO PERFILADO COM SUBDIVISÕES PARA VIDRO</v>
          </cell>
          <cell r="C573" t="str">
            <v>M2</v>
          </cell>
          <cell r="D573">
            <v>517.82000000000005</v>
          </cell>
          <cell r="E573" t="str">
            <v>EDIF Jul/23</v>
          </cell>
        </row>
        <row r="574">
          <cell r="A574">
            <v>80200</v>
          </cell>
          <cell r="B574" t="str">
            <v>CAIXILHOS</v>
          </cell>
          <cell r="C574" t="str">
            <v>.</v>
          </cell>
          <cell r="D574" t="str">
            <v>.</v>
          </cell>
          <cell r="E574" t="str">
            <v>EDIF Jul/23</v>
          </cell>
        </row>
        <row r="575">
          <cell r="A575">
            <v>80201</v>
          </cell>
          <cell r="B575" t="str">
            <v>CP.01 - CAIXILHO EM FERRO PERFILADO - FIXO, SEM VENTILAÇÃO PERMANENTE</v>
          </cell>
          <cell r="C575" t="str">
            <v>M2</v>
          </cell>
          <cell r="D575">
            <v>517.82000000000005</v>
          </cell>
          <cell r="E575" t="str">
            <v>EDIF Jul/23</v>
          </cell>
        </row>
        <row r="576">
          <cell r="A576">
            <v>80203</v>
          </cell>
          <cell r="B576" t="str">
            <v>CP.03/20/21 - CAIXILHO EM FERRO PERFILADO - FIXO, COM VENTILAÇÃO PERMANENTE</v>
          </cell>
          <cell r="C576" t="str">
            <v>M2</v>
          </cell>
          <cell r="D576">
            <v>666.43</v>
          </cell>
          <cell r="E576" t="str">
            <v>EDIF Jul/23</v>
          </cell>
        </row>
        <row r="577">
          <cell r="A577">
            <v>80205</v>
          </cell>
          <cell r="B577" t="str">
            <v>CP.05 - CAIXILHO EM FERRO PERFILADO - PIVOTANTE</v>
          </cell>
          <cell r="C577" t="str">
            <v>M2</v>
          </cell>
          <cell r="D577">
            <v>1351.97</v>
          </cell>
          <cell r="E577" t="str">
            <v>EDIF Jul/23</v>
          </cell>
        </row>
        <row r="578">
          <cell r="A578">
            <v>80209</v>
          </cell>
          <cell r="B578" t="str">
            <v>CP.09 - CAIXILHO EM FERRO PERFILADO - MAXIMAR</v>
          </cell>
          <cell r="C578" t="str">
            <v>M2</v>
          </cell>
          <cell r="D578">
            <v>1030.74</v>
          </cell>
          <cell r="E578" t="str">
            <v>EDIF Jul/23</v>
          </cell>
        </row>
        <row r="579">
          <cell r="A579">
            <v>80213</v>
          </cell>
          <cell r="B579" t="str">
            <v>CP.13/22/23 - CAIXILHO EM FERRO PERFILADO - BASCULANTE</v>
          </cell>
          <cell r="C579" t="str">
            <v>M2</v>
          </cell>
          <cell r="D579">
            <v>1049.3900000000001</v>
          </cell>
          <cell r="E579" t="str">
            <v>EDIF Jul/23</v>
          </cell>
        </row>
        <row r="580">
          <cell r="A580">
            <v>80217</v>
          </cell>
          <cell r="B580" t="str">
            <v>CP.17 - CAIXILHO EM FERRO PERFILADO - DE CORRER</v>
          </cell>
          <cell r="C580" t="str">
            <v>M2</v>
          </cell>
          <cell r="D580">
            <v>815.34</v>
          </cell>
          <cell r="E580" t="str">
            <v>EDIF Jul/23</v>
          </cell>
        </row>
        <row r="581">
          <cell r="A581">
            <v>80237</v>
          </cell>
          <cell r="B581" t="str">
            <v>CF.13 - CAIXILHO EM PERFIL DE CHAPA DOBRADA - BASCULANTE</v>
          </cell>
          <cell r="C581" t="str">
            <v>M2</v>
          </cell>
          <cell r="D581">
            <v>1325.76</v>
          </cell>
          <cell r="E581" t="str">
            <v>EDIF Jul/23</v>
          </cell>
        </row>
        <row r="582">
          <cell r="A582">
            <v>80243</v>
          </cell>
          <cell r="B582" t="str">
            <v>CF.19 - CAIXILHO EM PERFIL DE CHAPA DOBRADA, VENEZIANA, FIXO COM VENTILAÇÃO PERMANENTE</v>
          </cell>
          <cell r="C582" t="str">
            <v>M2</v>
          </cell>
          <cell r="D582">
            <v>1136.6400000000001</v>
          </cell>
          <cell r="E582" t="str">
            <v>EDIF Jul/23</v>
          </cell>
        </row>
        <row r="583">
          <cell r="A583">
            <v>80251</v>
          </cell>
          <cell r="B583" t="str">
            <v>CA.02 - CAIXILHO EM ALUMÍNIO ANODIZADO, FIXO, SEM VENTILAÇÃO PERMANENTE</v>
          </cell>
          <cell r="C583" t="str">
            <v>M2</v>
          </cell>
          <cell r="D583">
            <v>725.36</v>
          </cell>
          <cell r="E583" t="str">
            <v>EDIF Jul/23</v>
          </cell>
        </row>
        <row r="584">
          <cell r="A584">
            <v>80253</v>
          </cell>
          <cell r="B584" t="str">
            <v>CA.04 - CAIXILHO EM ALUMÍNIO ANODIZADO, FIXO, COM VENTILAÇÃO PERMANENTE</v>
          </cell>
          <cell r="C584" t="str">
            <v>M2</v>
          </cell>
          <cell r="D584">
            <v>934.63</v>
          </cell>
          <cell r="E584" t="str">
            <v>EDIF Jul/23</v>
          </cell>
        </row>
        <row r="585">
          <cell r="A585">
            <v>80254</v>
          </cell>
          <cell r="B585" t="str">
            <v>CA.05 - CAIXILHO EM ALUMÍNIO ANODIZADO - PIVOTANTE</v>
          </cell>
          <cell r="C585" t="str">
            <v>M2</v>
          </cell>
          <cell r="D585">
            <v>1426.53</v>
          </cell>
          <cell r="E585" t="str">
            <v>EDIF Jul/23</v>
          </cell>
        </row>
        <row r="586">
          <cell r="A586">
            <v>80258</v>
          </cell>
          <cell r="B586" t="str">
            <v>CA.09 - CAIXILHO EM ALUMÍNIO ANODIZADO - MAXIMAR</v>
          </cell>
          <cell r="C586" t="str">
            <v>M2</v>
          </cell>
          <cell r="D586">
            <v>1029.98</v>
          </cell>
          <cell r="E586" t="str">
            <v>EDIF Jul/23</v>
          </cell>
        </row>
        <row r="587">
          <cell r="A587">
            <v>80262</v>
          </cell>
          <cell r="B587" t="str">
            <v>CA.13 - CAIXILHO EM ALUMÍNIO ANODIZADO - BASCULANTE</v>
          </cell>
          <cell r="C587" t="str">
            <v>M2</v>
          </cell>
          <cell r="D587">
            <v>1513.65</v>
          </cell>
          <cell r="E587" t="str">
            <v>EDIF Jul/23</v>
          </cell>
        </row>
        <row r="588">
          <cell r="A588">
            <v>80266</v>
          </cell>
          <cell r="B588" t="str">
            <v>CA.17 - CAIXILHO EM ALUMÍNIO ANODIZADO - DE CORRER</v>
          </cell>
          <cell r="C588" t="str">
            <v>M2</v>
          </cell>
          <cell r="D588">
            <v>1104.27</v>
          </cell>
          <cell r="E588" t="str">
            <v>EDIF Jul/23</v>
          </cell>
        </row>
        <row r="589">
          <cell r="A589">
            <v>80274</v>
          </cell>
          <cell r="B589" t="str">
            <v>EP.06 - GRADE DE PROTEÇÃO EM FERRO REDONDO</v>
          </cell>
          <cell r="C589" t="str">
            <v>M2</v>
          </cell>
          <cell r="D589">
            <v>145.52000000000001</v>
          </cell>
          <cell r="E589" t="str">
            <v>EDIF Jul/23</v>
          </cell>
        </row>
        <row r="590">
          <cell r="A590">
            <v>80275</v>
          </cell>
          <cell r="B590" t="str">
            <v>EP.07 - GRADE DE PROTEÇÃO EM FERRO CHATO</v>
          </cell>
          <cell r="C590" t="str">
            <v>M2</v>
          </cell>
          <cell r="D590">
            <v>149.77000000000001</v>
          </cell>
          <cell r="E590" t="str">
            <v>EDIF Jul/23</v>
          </cell>
        </row>
        <row r="591">
          <cell r="A591">
            <v>80276</v>
          </cell>
          <cell r="B591" t="str">
            <v>GRADE DE PROTEÇÃO EM FERRO GALVANIZADO ELETROFUNDIDO - BARRA 25X2MM, MALHA 65X132MM</v>
          </cell>
          <cell r="C591" t="str">
            <v>M2</v>
          </cell>
          <cell r="D591">
            <v>339.45</v>
          </cell>
          <cell r="E591" t="str">
            <v>EDIF Jul/23</v>
          </cell>
        </row>
        <row r="592">
          <cell r="A592">
            <v>80280</v>
          </cell>
          <cell r="B592" t="str">
            <v>TELA DE PROTEÇÃO EM ARAME N.12, MALHA DE 1/2" - INCLUSIVE REQUADRO</v>
          </cell>
          <cell r="C592" t="str">
            <v>M2</v>
          </cell>
          <cell r="D592">
            <v>279.14999999999998</v>
          </cell>
          <cell r="E592" t="str">
            <v>EDIF Jul/23</v>
          </cell>
        </row>
        <row r="593">
          <cell r="A593">
            <v>80281</v>
          </cell>
          <cell r="B593" t="str">
            <v>EP.11 - TELA MOSQUITEIRO EM ARAME GALVANIZADO MALHA 14, FIO 28 INCLUSIVE  REQUADRO</v>
          </cell>
          <cell r="C593" t="str">
            <v>M2</v>
          </cell>
          <cell r="D593">
            <v>180.56</v>
          </cell>
          <cell r="E593" t="str">
            <v>EDIF Jul/23</v>
          </cell>
        </row>
        <row r="594">
          <cell r="A594">
            <v>80300</v>
          </cell>
          <cell r="B594" t="str">
            <v>PORTAS ESPECIAIS</v>
          </cell>
          <cell r="C594" t="str">
            <v>.</v>
          </cell>
          <cell r="D594" t="str">
            <v>.</v>
          </cell>
          <cell r="E594" t="str">
            <v>EDIF Jul/23</v>
          </cell>
        </row>
        <row r="595">
          <cell r="A595">
            <v>80301</v>
          </cell>
          <cell r="B595" t="str">
            <v>PP.47 - PORTA EM FERRO PERFILADO COM CHAPA PARA ENTRADA DE ÁGUA OU GÁS ENCANADO</v>
          </cell>
          <cell r="C595" t="str">
            <v>M2</v>
          </cell>
          <cell r="D595">
            <v>959.19</v>
          </cell>
          <cell r="E595" t="str">
            <v>EDIF Jul/23</v>
          </cell>
        </row>
        <row r="596">
          <cell r="A596">
            <v>80305</v>
          </cell>
          <cell r="B596" t="str">
            <v>PP.35 - PORTA EM FERRO PERFILADO COM CHAPA PARA ABRIGO DE LIXO</v>
          </cell>
          <cell r="C596" t="str">
            <v>M2</v>
          </cell>
          <cell r="D596">
            <v>480.65</v>
          </cell>
          <cell r="E596" t="str">
            <v>EDIF Jul/23</v>
          </cell>
        </row>
        <row r="597">
          <cell r="A597">
            <v>80306</v>
          </cell>
          <cell r="B597" t="str">
            <v>PP.36 - PORTA EM FERRO PERFILADO COM TELA PARA ABRIGO DE GÁS</v>
          </cell>
          <cell r="C597" t="str">
            <v>M2</v>
          </cell>
          <cell r="D597">
            <v>434.65</v>
          </cell>
          <cell r="E597" t="str">
            <v>EDIF Jul/23</v>
          </cell>
        </row>
        <row r="598">
          <cell r="A598">
            <v>80311</v>
          </cell>
          <cell r="B598" t="str">
            <v>PP.48 - PORTA EM FERRO PERFILADO COM CHAPA PARA PASSA-PRATOS</v>
          </cell>
          <cell r="C598" t="str">
            <v>M2</v>
          </cell>
          <cell r="D598">
            <v>1228.0999999999999</v>
          </cell>
          <cell r="E598" t="str">
            <v>EDIF Jul/23</v>
          </cell>
        </row>
        <row r="599">
          <cell r="A599">
            <v>80320</v>
          </cell>
          <cell r="B599" t="str">
            <v>PP.50 - ALÇAPÃO EM FERRO PERFILADO COM CHAPA</v>
          </cell>
          <cell r="C599" t="str">
            <v>M2</v>
          </cell>
          <cell r="D599">
            <v>513.54</v>
          </cell>
          <cell r="E599" t="str">
            <v>EDIF Jul/23</v>
          </cell>
        </row>
        <row r="600">
          <cell r="A600">
            <v>86000</v>
          </cell>
          <cell r="B600" t="str">
            <v>RETIRADAS</v>
          </cell>
          <cell r="C600" t="str">
            <v>.</v>
          </cell>
          <cell r="D600" t="str">
            <v>.</v>
          </cell>
          <cell r="E600" t="str">
            <v>EDIF Jul/23</v>
          </cell>
        </row>
        <row r="601">
          <cell r="A601">
            <v>86001</v>
          </cell>
          <cell r="B601" t="str">
            <v>RETIRADA DE ESQUADRIAS METÁLICAS EM GERAL, PORTAS OU CAIXILHOS</v>
          </cell>
          <cell r="C601" t="str">
            <v>M2</v>
          </cell>
          <cell r="D601">
            <v>35.99</v>
          </cell>
          <cell r="E601" t="str">
            <v>EDIF Jul/23</v>
          </cell>
        </row>
        <row r="602">
          <cell r="A602">
            <v>86005</v>
          </cell>
          <cell r="B602" t="str">
            <v>RETIRADA DE BATENTES METÁLICOS</v>
          </cell>
          <cell r="C602" t="str">
            <v>UN</v>
          </cell>
          <cell r="D602">
            <v>61.7</v>
          </cell>
          <cell r="E602" t="str">
            <v>EDIF Jul/23</v>
          </cell>
        </row>
        <row r="603">
          <cell r="A603">
            <v>86020</v>
          </cell>
          <cell r="B603" t="str">
            <v>RETIRADA DE BRAÇO DE ALAVANCA</v>
          </cell>
          <cell r="C603" t="str">
            <v>UN</v>
          </cell>
          <cell r="D603">
            <v>18.71</v>
          </cell>
          <cell r="E603" t="str">
            <v>EDIF Jul/23</v>
          </cell>
        </row>
        <row r="604">
          <cell r="A604">
            <v>86021</v>
          </cell>
          <cell r="B604" t="str">
            <v>RETIRADA DE ALAVANCA</v>
          </cell>
          <cell r="C604" t="str">
            <v>UN</v>
          </cell>
          <cell r="D604">
            <v>14.97</v>
          </cell>
          <cell r="E604" t="str">
            <v>EDIF Jul/23</v>
          </cell>
        </row>
        <row r="605">
          <cell r="A605">
            <v>86022</v>
          </cell>
          <cell r="B605" t="str">
            <v>RETIRADA DE PUXADOR DE ENGATE, PARA CAIXILHOS DE CORRER</v>
          </cell>
          <cell r="C605" t="str">
            <v>UN</v>
          </cell>
          <cell r="D605">
            <v>5.24</v>
          </cell>
          <cell r="E605" t="str">
            <v>EDIF Jul/23</v>
          </cell>
        </row>
        <row r="606">
          <cell r="A606">
            <v>87000</v>
          </cell>
          <cell r="B606" t="str">
            <v>RECOLOCAÇÕES</v>
          </cell>
          <cell r="C606" t="str">
            <v>.</v>
          </cell>
          <cell r="D606" t="str">
            <v>.</v>
          </cell>
          <cell r="E606" t="str">
            <v>EDIF Jul/23</v>
          </cell>
        </row>
        <row r="607">
          <cell r="A607">
            <v>87001</v>
          </cell>
          <cell r="B607" t="str">
            <v>RECOLOCAÇÃO DE ESQUADRIAS METÁLICAS EM GERAL, PORTAS OU CAIXILHOS</v>
          </cell>
          <cell r="C607" t="str">
            <v>M2</v>
          </cell>
          <cell r="D607">
            <v>51.42</v>
          </cell>
          <cell r="E607" t="str">
            <v>EDIF Jul/23</v>
          </cell>
        </row>
        <row r="608">
          <cell r="A608">
            <v>87005</v>
          </cell>
          <cell r="B608" t="str">
            <v>RECOLOCAÇÃO DE BATENTES METÁLICOS</v>
          </cell>
          <cell r="C608" t="str">
            <v>UN</v>
          </cell>
          <cell r="D608">
            <v>66.84</v>
          </cell>
          <cell r="E608" t="str">
            <v>EDIF Jul/23</v>
          </cell>
        </row>
        <row r="609">
          <cell r="A609">
            <v>87020</v>
          </cell>
          <cell r="B609" t="str">
            <v>RECOLOCAÇÃO DE BRAÇO DE ALAVANCA</v>
          </cell>
          <cell r="C609" t="str">
            <v>M</v>
          </cell>
          <cell r="D609">
            <v>44.91</v>
          </cell>
          <cell r="E609" t="str">
            <v>EDIF Jul/23</v>
          </cell>
        </row>
        <row r="610">
          <cell r="A610">
            <v>87021</v>
          </cell>
          <cell r="B610" t="str">
            <v>RECOLOCAÇÃO DE ALAVANCA</v>
          </cell>
          <cell r="C610" t="str">
            <v>UN</v>
          </cell>
          <cell r="D610">
            <v>41.17</v>
          </cell>
          <cell r="E610" t="str">
            <v>EDIF Jul/23</v>
          </cell>
        </row>
        <row r="611">
          <cell r="A611">
            <v>87022</v>
          </cell>
          <cell r="B611" t="str">
            <v>RECOLOCAÇÃO DE PUXADOR DE ENGATE, PARA CAIXILHOS DE CORRER</v>
          </cell>
          <cell r="C611" t="str">
            <v>UN</v>
          </cell>
          <cell r="D611">
            <v>7.49</v>
          </cell>
          <cell r="E611" t="str">
            <v>EDIF Jul/23</v>
          </cell>
        </row>
        <row r="612">
          <cell r="A612">
            <v>88000</v>
          </cell>
          <cell r="B612" t="str">
            <v>SERVIÇOS PARCIAIS</v>
          </cell>
          <cell r="C612" t="str">
            <v>.</v>
          </cell>
          <cell r="D612" t="str">
            <v>.</v>
          </cell>
          <cell r="E612" t="str">
            <v>EDIF Jul/23</v>
          </cell>
        </row>
        <row r="613">
          <cell r="A613">
            <v>88020</v>
          </cell>
          <cell r="B613" t="str">
            <v>BRAÇO DE ALAVANCA EM FERRO CHATO</v>
          </cell>
          <cell r="C613" t="str">
            <v>M</v>
          </cell>
          <cell r="D613">
            <v>51.54</v>
          </cell>
          <cell r="E613" t="str">
            <v>EDIF Jul/23</v>
          </cell>
        </row>
        <row r="614">
          <cell r="A614">
            <v>88021</v>
          </cell>
          <cell r="B614" t="str">
            <v>ALAVANCA EM METAL CROMADO, PARA CAIXILHOS BASCULANTES</v>
          </cell>
          <cell r="C614" t="str">
            <v>UN</v>
          </cell>
          <cell r="D614">
            <v>67.37</v>
          </cell>
          <cell r="E614" t="str">
            <v>EDIF Jul/23</v>
          </cell>
        </row>
        <row r="615">
          <cell r="A615">
            <v>88049</v>
          </cell>
          <cell r="B615" t="str">
            <v>CAIXILHOS E TROCA DE REBITES</v>
          </cell>
          <cell r="C615" t="str">
            <v>M2</v>
          </cell>
          <cell r="D615">
            <v>5.52</v>
          </cell>
          <cell r="E615" t="str">
            <v>EDIF Jul/23</v>
          </cell>
        </row>
        <row r="616">
          <cell r="A616">
            <v>88050</v>
          </cell>
          <cell r="B616" t="str">
            <v>FERRO TRABALHADO - CAIXILHOS E PEQUENAS PEÇAS DE SERRALHERIA</v>
          </cell>
          <cell r="C616" t="str">
            <v>KG</v>
          </cell>
          <cell r="D616">
            <v>14.18</v>
          </cell>
          <cell r="E616" t="str">
            <v>EDIF Jul/23</v>
          </cell>
        </row>
        <row r="617">
          <cell r="A617">
            <v>88051</v>
          </cell>
          <cell r="B617" t="str">
            <v>ALUMÍNIO EXTRUDADO TRABALHADO - CAIXILHOS E PEQUENAS PEÇAS DE SERRALHERIA</v>
          </cell>
          <cell r="C617" t="str">
            <v>KG</v>
          </cell>
          <cell r="D617">
            <v>101.29</v>
          </cell>
          <cell r="E617" t="str">
            <v>EDIF Jul/23</v>
          </cell>
        </row>
        <row r="618">
          <cell r="A618">
            <v>90000</v>
          </cell>
          <cell r="B618" t="str">
            <v>INSTALACOES ELETRICAS</v>
          </cell>
          <cell r="C618"/>
          <cell r="D618"/>
          <cell r="E618" t="str">
            <v>EDIF Jul/23</v>
          </cell>
        </row>
        <row r="619">
          <cell r="A619">
            <v>90100</v>
          </cell>
          <cell r="B619" t="str">
            <v>ENTRADA DE ENERGIA E TELEFONE</v>
          </cell>
          <cell r="C619" t="str">
            <v>.</v>
          </cell>
          <cell r="D619" t="str">
            <v>.</v>
          </cell>
          <cell r="E619" t="str">
            <v>EDIF Jul/23</v>
          </cell>
        </row>
        <row r="620">
          <cell r="A620">
            <v>90153</v>
          </cell>
          <cell r="B620" t="str">
            <v>ENTRADA AÉREA DE ENERGIA E TELEFONE - 13 À 16KVA</v>
          </cell>
          <cell r="C620" t="str">
            <v>UN</v>
          </cell>
          <cell r="D620">
            <v>4076.96</v>
          </cell>
          <cell r="E620" t="str">
            <v>EDIF Jul/23</v>
          </cell>
        </row>
        <row r="621">
          <cell r="A621">
            <v>90154</v>
          </cell>
          <cell r="B621" t="str">
            <v>ENTRADA AÉREA DE ENERGIA E TELEFONE - 17 À 20KVA</v>
          </cell>
          <cell r="C621" t="str">
            <v>UN</v>
          </cell>
          <cell r="D621">
            <v>4076.96</v>
          </cell>
          <cell r="E621" t="str">
            <v>EDIF Jul/23</v>
          </cell>
        </row>
        <row r="622">
          <cell r="A622">
            <v>90155</v>
          </cell>
          <cell r="B622" t="str">
            <v>ENTRADA AÉREA DE ENERGIA E TELEFONE - 21 À 23KVA</v>
          </cell>
          <cell r="C622" t="str">
            <v>UN</v>
          </cell>
          <cell r="D622">
            <v>4804.82</v>
          </cell>
          <cell r="E622" t="str">
            <v>EDIF Jul/23</v>
          </cell>
        </row>
        <row r="623">
          <cell r="A623">
            <v>90156</v>
          </cell>
          <cell r="B623" t="str">
            <v>ENTRADA AÉREA DE ENERGIA E TELEFONE - 24 À 30KVA</v>
          </cell>
          <cell r="C623" t="str">
            <v>UN</v>
          </cell>
          <cell r="D623">
            <v>7914.39</v>
          </cell>
          <cell r="E623" t="str">
            <v>EDIF Jul/23</v>
          </cell>
        </row>
        <row r="624">
          <cell r="A624">
            <v>90157</v>
          </cell>
          <cell r="B624" t="str">
            <v>ENTRADA AÉREA DE ENERGIA E TELEFONE - 31 À 39KVA</v>
          </cell>
          <cell r="C624" t="str">
            <v>UN</v>
          </cell>
          <cell r="D624">
            <v>9112.07</v>
          </cell>
          <cell r="E624" t="str">
            <v>EDIF Jul/23</v>
          </cell>
        </row>
        <row r="625">
          <cell r="A625">
            <v>90158</v>
          </cell>
          <cell r="B625" t="str">
            <v>ENTRADA AÉREA DE ENERGIA E TELEFONE - 40 À 47KVA</v>
          </cell>
          <cell r="C625" t="str">
            <v>UN</v>
          </cell>
          <cell r="D625">
            <v>10003.280000000001</v>
          </cell>
          <cell r="E625" t="str">
            <v>EDIF Jul/23</v>
          </cell>
        </row>
        <row r="626">
          <cell r="A626">
            <v>90159</v>
          </cell>
          <cell r="B626" t="str">
            <v>ENTRADA AÉREA DE ENERGIA E TELEFONE - 48 À 54KVA</v>
          </cell>
          <cell r="C626" t="str">
            <v>UN</v>
          </cell>
          <cell r="D626">
            <v>11830.21</v>
          </cell>
          <cell r="E626" t="str">
            <v>EDIF Jul/23</v>
          </cell>
        </row>
        <row r="627">
          <cell r="A627">
            <v>90160</v>
          </cell>
          <cell r="B627" t="str">
            <v>ENTRADA AÉREA DE ENERGIA E TELEFONE - 55 À 62KVA</v>
          </cell>
          <cell r="C627" t="str">
            <v>UN</v>
          </cell>
          <cell r="D627">
            <v>12492.6</v>
          </cell>
          <cell r="E627" t="str">
            <v>EDIF Jul/23</v>
          </cell>
        </row>
        <row r="628">
          <cell r="A628">
            <v>90161</v>
          </cell>
          <cell r="B628" t="str">
            <v>ENTRADA AÉREA DE ENERGIA E TELEFONE - 63 À 70KVA</v>
          </cell>
          <cell r="C628" t="str">
            <v>UN</v>
          </cell>
          <cell r="D628">
            <v>13669.16</v>
          </cell>
          <cell r="E628" t="str">
            <v>EDIF Jul/23</v>
          </cell>
        </row>
        <row r="629">
          <cell r="A629">
            <v>90162</v>
          </cell>
          <cell r="B629" t="str">
            <v>ENTRADA AÉREA DE ENERGIA E TELEFONE - 71 À 75KVA</v>
          </cell>
          <cell r="C629" t="str">
            <v>UN</v>
          </cell>
          <cell r="D629">
            <v>15092.06</v>
          </cell>
          <cell r="E629" t="str">
            <v>EDIF Jul/23</v>
          </cell>
        </row>
        <row r="630">
          <cell r="A630">
            <v>90190</v>
          </cell>
          <cell r="B630" t="str">
            <v>ENTRADA AÉREA DE TELEFONE</v>
          </cell>
          <cell r="C630" t="str">
            <v>UN</v>
          </cell>
          <cell r="D630">
            <v>1566.65</v>
          </cell>
          <cell r="E630" t="str">
            <v>EDIF Jul/23</v>
          </cell>
        </row>
        <row r="631">
          <cell r="A631">
            <v>90200</v>
          </cell>
          <cell r="B631" t="str">
            <v>ELETRODUTOS - BT</v>
          </cell>
          <cell r="C631" t="str">
            <v>.</v>
          </cell>
          <cell r="D631" t="str">
            <v>.</v>
          </cell>
          <cell r="E631" t="str">
            <v>EDIF Jul/23</v>
          </cell>
        </row>
        <row r="632">
          <cell r="A632">
            <v>90201</v>
          </cell>
          <cell r="B632" t="str">
            <v>ELETRODUTO DE PVC RÍGIDO, ROSCÁVEL - 20MM (1/2")</v>
          </cell>
          <cell r="C632" t="str">
            <v>M</v>
          </cell>
          <cell r="D632">
            <v>22.26</v>
          </cell>
          <cell r="E632" t="str">
            <v>EDIF Jul/23</v>
          </cell>
        </row>
        <row r="633">
          <cell r="A633">
            <v>90202</v>
          </cell>
          <cell r="B633" t="str">
            <v>ELETRODUTO DE PVC RÍGIDO, ROSCÁVEL - 25MM (3/4")</v>
          </cell>
          <cell r="C633" t="str">
            <v>M</v>
          </cell>
          <cell r="D633">
            <v>23.39</v>
          </cell>
          <cell r="E633" t="str">
            <v>EDIF Jul/23</v>
          </cell>
        </row>
        <row r="634">
          <cell r="A634">
            <v>90203</v>
          </cell>
          <cell r="B634" t="str">
            <v>ELETRODUTO DE PVC RÍGIDO, ROSCÁVEL - 32MM (1")</v>
          </cell>
          <cell r="C634" t="str">
            <v>M</v>
          </cell>
          <cell r="D634">
            <v>26.38</v>
          </cell>
          <cell r="E634" t="str">
            <v>EDIF Jul/23</v>
          </cell>
        </row>
        <row r="635">
          <cell r="A635">
            <v>90204</v>
          </cell>
          <cell r="B635" t="str">
            <v>ELETRODUTO DE PVC RÍGIDO, ROSCÁVEL - 40MM (1 1/4")</v>
          </cell>
          <cell r="C635" t="str">
            <v>M</v>
          </cell>
          <cell r="D635">
            <v>39.35</v>
          </cell>
          <cell r="E635" t="str">
            <v>EDIF Jul/23</v>
          </cell>
        </row>
        <row r="636">
          <cell r="A636">
            <v>90205</v>
          </cell>
          <cell r="B636" t="str">
            <v>ELETRODUTO DE PVC RÍGIDO, ROSCÁVEL - 50MM (1 1/2")</v>
          </cell>
          <cell r="C636" t="str">
            <v>M</v>
          </cell>
          <cell r="D636">
            <v>39.29</v>
          </cell>
          <cell r="E636" t="str">
            <v>EDIF Jul/23</v>
          </cell>
        </row>
        <row r="637">
          <cell r="A637">
            <v>90206</v>
          </cell>
          <cell r="B637" t="str">
            <v>ELETRODUTO DE PVC RÍGIDO, ROSCÁVEL - 60MM (2")</v>
          </cell>
          <cell r="C637" t="str">
            <v>M</v>
          </cell>
          <cell r="D637">
            <v>43.71</v>
          </cell>
          <cell r="E637" t="str">
            <v>EDIF Jul/23</v>
          </cell>
        </row>
        <row r="638">
          <cell r="A638">
            <v>90207</v>
          </cell>
          <cell r="B638" t="str">
            <v>ELETRODUTO DE PVC RÍGIDO, ROSCÁVEL - 75MM (2 1/2")</v>
          </cell>
          <cell r="C638" t="str">
            <v>M</v>
          </cell>
          <cell r="D638">
            <v>63.99</v>
          </cell>
          <cell r="E638" t="str">
            <v>EDIF Jul/23</v>
          </cell>
        </row>
        <row r="639">
          <cell r="A639">
            <v>90208</v>
          </cell>
          <cell r="B639" t="str">
            <v>ELETRODUTO DE PVC RÍGIDO, ROSCÁVEL - 85MM (3")</v>
          </cell>
          <cell r="C639" t="str">
            <v>M</v>
          </cell>
          <cell r="D639">
            <v>77.290000000000006</v>
          </cell>
          <cell r="E639" t="str">
            <v>EDIF Jul/23</v>
          </cell>
        </row>
        <row r="640">
          <cell r="A640">
            <v>90209</v>
          </cell>
          <cell r="B640" t="str">
            <v>ELETRODUTO DE PVC RÍGIDO, ROSCÁVEL - 110MM (4")</v>
          </cell>
          <cell r="C640" t="str">
            <v>M</v>
          </cell>
          <cell r="D640">
            <v>96.44</v>
          </cell>
          <cell r="E640" t="str">
            <v>EDIF Jul/23</v>
          </cell>
        </row>
        <row r="641">
          <cell r="A641">
            <v>90211</v>
          </cell>
          <cell r="B641" t="str">
            <v>ELETRODUTO DE AÇO GALVANIZADO ELETROLÍTICO, TIPO LEVE I - 3/4"</v>
          </cell>
          <cell r="C641" t="str">
            <v>M</v>
          </cell>
          <cell r="D641">
            <v>40.49</v>
          </cell>
          <cell r="E641" t="str">
            <v>EDIF Jul/23</v>
          </cell>
        </row>
        <row r="642">
          <cell r="A642">
            <v>90212</v>
          </cell>
          <cell r="B642" t="str">
            <v>ELETRODUTO DE AÇO GALVANIZADO ELETROLÍTICO, TIPO LEVE I - 1"</v>
          </cell>
          <cell r="C642" t="str">
            <v>M</v>
          </cell>
          <cell r="D642">
            <v>45.27</v>
          </cell>
          <cell r="E642" t="str">
            <v>EDIF Jul/23</v>
          </cell>
        </row>
        <row r="643">
          <cell r="A643">
            <v>90213</v>
          </cell>
          <cell r="B643" t="str">
            <v>ELETRODUTO DE AÇO GALVANIZADO ELETROLÍTICO, TIPO LEVE I - 1 1/4"</v>
          </cell>
          <cell r="C643" t="str">
            <v>M</v>
          </cell>
          <cell r="D643">
            <v>60.07</v>
          </cell>
          <cell r="E643" t="str">
            <v>EDIF Jul/23</v>
          </cell>
        </row>
        <row r="644">
          <cell r="A644">
            <v>90214</v>
          </cell>
          <cell r="B644" t="str">
            <v>ELETRODUTO DE AÇO GALVANIZADO ELETROLÍTICO, TIPO LEVE I - 1 1/2"</v>
          </cell>
          <cell r="C644" t="str">
            <v>M</v>
          </cell>
          <cell r="D644">
            <v>62.74</v>
          </cell>
          <cell r="E644" t="str">
            <v>EDIF Jul/23</v>
          </cell>
        </row>
        <row r="645">
          <cell r="A645">
            <v>90215</v>
          </cell>
          <cell r="B645" t="str">
            <v>ELETRODUTO DE AÇO GALVANIZADO ELETROLÍTICO, TIPO LEVE I - 2"</v>
          </cell>
          <cell r="C645" t="str">
            <v>M</v>
          </cell>
          <cell r="D645">
            <v>85.33</v>
          </cell>
          <cell r="E645" t="str">
            <v>EDIF Jul/23</v>
          </cell>
        </row>
        <row r="646">
          <cell r="A646">
            <v>90216</v>
          </cell>
          <cell r="B646" t="str">
            <v>ELETRODUTO DE AÇO GALVANIZADO ELETROLÍTICO, TIPO LEVE I - 2 1/2"</v>
          </cell>
          <cell r="C646" t="str">
            <v>M</v>
          </cell>
          <cell r="D646">
            <v>108.9</v>
          </cell>
          <cell r="E646" t="str">
            <v>EDIF Jul/23</v>
          </cell>
        </row>
        <row r="647">
          <cell r="A647">
            <v>90217</v>
          </cell>
          <cell r="B647" t="str">
            <v>ELETRODUTO DE AÇO GALVANIZADO ELETROLÍTICO, TIPO LEVE I - 3"</v>
          </cell>
          <cell r="C647" t="str">
            <v>M</v>
          </cell>
          <cell r="D647">
            <v>115.84</v>
          </cell>
          <cell r="E647" t="str">
            <v>EDIF Jul/23</v>
          </cell>
        </row>
        <row r="648">
          <cell r="A648">
            <v>90219</v>
          </cell>
          <cell r="B648" t="str">
            <v>ELETRODUTO DE AÇO GALVANIZADO ELETROLÍTICO, TIPO LEVE I - 4"</v>
          </cell>
          <cell r="C648" t="str">
            <v>M</v>
          </cell>
          <cell r="D648">
            <v>133.68</v>
          </cell>
          <cell r="E648" t="str">
            <v>EDIF Jul/23</v>
          </cell>
        </row>
        <row r="649">
          <cell r="A649">
            <v>90220</v>
          </cell>
          <cell r="B649" t="str">
            <v>ELETRODUTO DE AÇO GALVANIZADO A FOGO, TIPO SEMI-PESADO/ MÉDIO - 1/2"</v>
          </cell>
          <cell r="C649" t="str">
            <v>M</v>
          </cell>
          <cell r="D649">
            <v>47.4</v>
          </cell>
          <cell r="E649" t="str">
            <v>EDIF Jul/23</v>
          </cell>
        </row>
        <row r="650">
          <cell r="A650">
            <v>90221</v>
          </cell>
          <cell r="B650" t="str">
            <v>ELETRODUTO DE AÇO GALVANIZADO A FOGO, TIPO SEMI-PESADO/ MÉDIO - 3/4"</v>
          </cell>
          <cell r="C650" t="str">
            <v>M</v>
          </cell>
          <cell r="D650">
            <v>52.27</v>
          </cell>
          <cell r="E650" t="str">
            <v>EDIF Jul/23</v>
          </cell>
        </row>
        <row r="651">
          <cell r="A651">
            <v>90223</v>
          </cell>
          <cell r="B651" t="str">
            <v>ELETRODUTO DE AÇO GALVANIZADO A FOGO, TIPO SEMI-PESADO/ MÉDIO - 1 1/4"</v>
          </cell>
          <cell r="C651" t="str">
            <v>M</v>
          </cell>
          <cell r="D651">
            <v>69.08</v>
          </cell>
          <cell r="E651" t="str">
            <v>EDIF Jul/23</v>
          </cell>
        </row>
        <row r="652">
          <cell r="A652">
            <v>90224</v>
          </cell>
          <cell r="B652" t="str">
            <v>ELETRODUTO DE AÇO GALVANIZADO A FOGO, TIPO SEMI-PESADO/ MÉDIO - 1 1/2"</v>
          </cell>
          <cell r="C652" t="str">
            <v>M</v>
          </cell>
          <cell r="D652">
            <v>73.58</v>
          </cell>
          <cell r="E652" t="str">
            <v>EDIF Jul/23</v>
          </cell>
        </row>
        <row r="653">
          <cell r="A653">
            <v>90225</v>
          </cell>
          <cell r="B653" t="str">
            <v>ELETRODUTO DE AÇO GALVANIZADO A FOGO, TIPO SEMI-PESADO/ MÉDIO - 2"</v>
          </cell>
          <cell r="C653" t="str">
            <v>M</v>
          </cell>
          <cell r="D653">
            <v>81.45</v>
          </cell>
          <cell r="E653" t="str">
            <v>EDIF Jul/23</v>
          </cell>
        </row>
        <row r="654">
          <cell r="A654">
            <v>90226</v>
          </cell>
          <cell r="B654" t="str">
            <v>ELETRODUTO DE AÇO GALVANIZADO A FOGO, TIPO SEMI-PESADO/ MÉDIO - 2 1/2"</v>
          </cell>
          <cell r="C654" t="str">
            <v>M</v>
          </cell>
          <cell r="D654">
            <v>123.42</v>
          </cell>
          <cell r="E654" t="str">
            <v>EDIF Jul/23</v>
          </cell>
        </row>
        <row r="655">
          <cell r="A655">
            <v>90227</v>
          </cell>
          <cell r="B655" t="str">
            <v>ELETRODUTO DE AÇO GALVANIZADO A FOGO, TIPO SEMI-PESADO/ MÉDIO - 3"</v>
          </cell>
          <cell r="C655" t="str">
            <v>M</v>
          </cell>
          <cell r="D655">
            <v>138.77000000000001</v>
          </cell>
          <cell r="E655" t="str">
            <v>EDIF Jul/23</v>
          </cell>
        </row>
        <row r="656">
          <cell r="A656">
            <v>90229</v>
          </cell>
          <cell r="B656" t="str">
            <v>ELETRODUTO DE AÇO GALVANIZADO A FOGO, TIPO SEMI-PESADO/ MÉDIO - 4"</v>
          </cell>
          <cell r="C656" t="str">
            <v>M</v>
          </cell>
          <cell r="D656">
            <v>174.99</v>
          </cell>
          <cell r="E656" t="str">
            <v>EDIF Jul/23</v>
          </cell>
        </row>
        <row r="657">
          <cell r="A657">
            <v>90251</v>
          </cell>
          <cell r="B657" t="str">
            <v>ELETRODUTO DE POLIETILENO FLEXÍVEL, ALTA RESISTÊNCIA - 3"</v>
          </cell>
          <cell r="C657" t="str">
            <v>M</v>
          </cell>
          <cell r="D657">
            <v>50.18</v>
          </cell>
          <cell r="E657" t="str">
            <v>EDIF Jul/23</v>
          </cell>
        </row>
        <row r="658">
          <cell r="A658">
            <v>90252</v>
          </cell>
          <cell r="B658" t="str">
            <v>ELETRODUTO DE POLIETILENO FLEXÍVEL, ALTA RESISTÊNCIA - 4"</v>
          </cell>
          <cell r="C658" t="str">
            <v>M</v>
          </cell>
          <cell r="D658">
            <v>54.53</v>
          </cell>
          <cell r="E658" t="str">
            <v>EDIF Jul/23</v>
          </cell>
        </row>
        <row r="659">
          <cell r="A659">
            <v>90253</v>
          </cell>
          <cell r="B659" t="str">
            <v>ELETRODUTO DE POLIETILENO FLEXÍVEL, ALTA RESISTÊNCIA - 2"</v>
          </cell>
          <cell r="C659" t="str">
            <v>M</v>
          </cell>
          <cell r="D659">
            <v>34.54</v>
          </cell>
          <cell r="E659" t="str">
            <v>EDIF Jul/23</v>
          </cell>
        </row>
        <row r="660">
          <cell r="A660">
            <v>90254</v>
          </cell>
          <cell r="B660" t="str">
            <v>ELETRODUTO DE PVC CORRUGADO REFORÇADO, ANTICHAMA - 20MM (1/2")</v>
          </cell>
          <cell r="C660" t="str">
            <v>M</v>
          </cell>
          <cell r="D660">
            <v>7.89</v>
          </cell>
          <cell r="E660" t="str">
            <v>EDIF Jul/23</v>
          </cell>
        </row>
        <row r="661">
          <cell r="A661">
            <v>90255</v>
          </cell>
          <cell r="B661" t="str">
            <v>ELETRODUTO DE PVC CORRUGADO REFORÇADO, ANTICHAMA - 25MM (3/4")</v>
          </cell>
          <cell r="C661" t="str">
            <v>M</v>
          </cell>
          <cell r="D661">
            <v>8.52</v>
          </cell>
          <cell r="E661" t="str">
            <v>EDIF Jul/23</v>
          </cell>
        </row>
        <row r="662">
          <cell r="A662">
            <v>90261</v>
          </cell>
          <cell r="B662" t="str">
            <v>TUBO METÁLICO FLEXÍVEL REVESTIDO COM PVC-3/4"</v>
          </cell>
          <cell r="C662" t="str">
            <v>M</v>
          </cell>
          <cell r="D662">
            <v>19.13</v>
          </cell>
          <cell r="E662" t="str">
            <v>EDIF Jul/23</v>
          </cell>
        </row>
        <row r="663">
          <cell r="A663">
            <v>90262</v>
          </cell>
          <cell r="B663" t="str">
            <v>TUBO METÁLICO FLEXÍVEL REVESTIDO COM PVC-1"</v>
          </cell>
          <cell r="C663" t="str">
            <v>M</v>
          </cell>
          <cell r="D663">
            <v>20.99</v>
          </cell>
          <cell r="E663" t="str">
            <v>EDIF Jul/23</v>
          </cell>
        </row>
        <row r="664">
          <cell r="A664">
            <v>90263</v>
          </cell>
          <cell r="B664" t="str">
            <v>TUBO METÁLICO FLEXÍVEL REVESTIDO COM PVC-1 1/2"</v>
          </cell>
          <cell r="C664" t="str">
            <v>M</v>
          </cell>
          <cell r="D664">
            <v>31.51</v>
          </cell>
          <cell r="E664" t="str">
            <v>EDIF Jul/23</v>
          </cell>
        </row>
        <row r="665">
          <cell r="A665">
            <v>90298</v>
          </cell>
          <cell r="B665" t="str">
            <v>ENVELOPAMENTO DE ELETRODUTO ENTERRADO, COM CONCRETO</v>
          </cell>
          <cell r="C665" t="str">
            <v>M</v>
          </cell>
          <cell r="D665">
            <v>38.520000000000003</v>
          </cell>
          <cell r="E665" t="str">
            <v>EDIF Jul/23</v>
          </cell>
        </row>
        <row r="666">
          <cell r="A666">
            <v>90299</v>
          </cell>
          <cell r="B666" t="str">
            <v>ENVELOPAMENTO DE ELETRODUTO ENTERRADO COM CONCRETO E AGREGADO RECICLADO</v>
          </cell>
          <cell r="C666" t="str">
            <v>M</v>
          </cell>
          <cell r="D666">
            <v>35.42</v>
          </cell>
          <cell r="E666" t="str">
            <v>EDIF Jul/23</v>
          </cell>
        </row>
        <row r="667">
          <cell r="A667">
            <v>90300</v>
          </cell>
          <cell r="B667" t="str">
            <v>CONDUTORES - BT</v>
          </cell>
          <cell r="C667" t="str">
            <v>.</v>
          </cell>
          <cell r="D667" t="str">
            <v>.</v>
          </cell>
          <cell r="E667" t="str">
            <v>EDIF Jul/23</v>
          </cell>
        </row>
        <row r="668">
          <cell r="A668">
            <v>90303</v>
          </cell>
          <cell r="B668" t="str">
            <v>CABO 1,00MM2 - ISOLAMENTO PARA 0,7KV - CLASSE 4 - FLEXÍVEL</v>
          </cell>
          <cell r="C668" t="str">
            <v>M</v>
          </cell>
          <cell r="D668">
            <v>3.33</v>
          </cell>
          <cell r="E668" t="str">
            <v>EDIF Jul/23</v>
          </cell>
        </row>
        <row r="669">
          <cell r="A669">
            <v>90304</v>
          </cell>
          <cell r="B669" t="str">
            <v>CABO 1,50MM2 - ISOLAMENTO PARA 0,7KV - CLASSE 4 - FLEXÍVEL</v>
          </cell>
          <cell r="C669" t="str">
            <v>M</v>
          </cell>
          <cell r="D669">
            <v>3.53</v>
          </cell>
          <cell r="E669" t="str">
            <v>EDIF Jul/23</v>
          </cell>
        </row>
        <row r="670">
          <cell r="A670">
            <v>90305</v>
          </cell>
          <cell r="B670" t="str">
            <v>CABO 2,50MM2 - ISOLAMENTO PARA 0,7KV - CLASSE 4 - FLEXÍVEL</v>
          </cell>
          <cell r="C670" t="str">
            <v>M</v>
          </cell>
          <cell r="D670">
            <v>4.82</v>
          </cell>
          <cell r="E670" t="str">
            <v>EDIF Jul/23</v>
          </cell>
        </row>
        <row r="671">
          <cell r="A671">
            <v>90306</v>
          </cell>
          <cell r="B671" t="str">
            <v>CABO 4,00MM2 - ISOLAMENTO PARA 0,7KV - CLASSE 4 - FLEXÍVEL</v>
          </cell>
          <cell r="C671" t="str">
            <v>M</v>
          </cell>
          <cell r="D671">
            <v>6.7</v>
          </cell>
          <cell r="E671" t="str">
            <v>EDIF Jul/23</v>
          </cell>
        </row>
        <row r="672">
          <cell r="A672">
            <v>90307</v>
          </cell>
          <cell r="B672" t="str">
            <v>CABO 6,00MM2 - ISOLAMENTO PARA 0,7KV - CLASSE 4 - FLEXÍVEL</v>
          </cell>
          <cell r="C672" t="str">
            <v>M</v>
          </cell>
          <cell r="D672">
            <v>8.83</v>
          </cell>
          <cell r="E672" t="str">
            <v>EDIF Jul/23</v>
          </cell>
        </row>
        <row r="673">
          <cell r="A673">
            <v>90308</v>
          </cell>
          <cell r="B673" t="str">
            <v>CABO 10,00MM2 - ISOLAMENTO PARA 0,7KV - CLASSE 4 - FLEXÍVEL</v>
          </cell>
          <cell r="C673" t="str">
            <v>M</v>
          </cell>
          <cell r="D673">
            <v>12.93</v>
          </cell>
          <cell r="E673" t="str">
            <v>EDIF Jul/23</v>
          </cell>
        </row>
        <row r="674">
          <cell r="A674">
            <v>90309</v>
          </cell>
          <cell r="B674" t="str">
            <v>CABO 16,00MM2 - ISOLAMENTO PARA 0,7KV - CLASSE 4 - FLEXÍVEL</v>
          </cell>
          <cell r="C674" t="str">
            <v>M</v>
          </cell>
          <cell r="D674">
            <v>17.61</v>
          </cell>
          <cell r="E674" t="str">
            <v>EDIF Jul/23</v>
          </cell>
        </row>
        <row r="675">
          <cell r="A675">
            <v>90310</v>
          </cell>
          <cell r="B675" t="str">
            <v>CABO 25,00MM2 - ISOLAMENTO PARA 0,7KV - CLASSE 4 - FLEXÍVEL</v>
          </cell>
          <cell r="C675" t="str">
            <v>M</v>
          </cell>
          <cell r="D675">
            <v>26.1</v>
          </cell>
          <cell r="E675" t="str">
            <v>EDIF Jul/23</v>
          </cell>
        </row>
        <row r="676">
          <cell r="A676">
            <v>90311</v>
          </cell>
          <cell r="B676" t="str">
            <v>CABO 35,00MM2 - ISOLAMENTO PARA 0,7KV - CLASSE 4 - FLEXÍVEL</v>
          </cell>
          <cell r="C676" t="str">
            <v>M</v>
          </cell>
          <cell r="D676">
            <v>37.479999999999997</v>
          </cell>
          <cell r="E676" t="str">
            <v>EDIF Jul/23</v>
          </cell>
        </row>
        <row r="677">
          <cell r="A677">
            <v>90312</v>
          </cell>
          <cell r="B677" t="str">
            <v>CABO 50,00MM2 - ISOLAMENTO PARA 0,7KV - CLASSE 4 - FLEXÍVEL</v>
          </cell>
          <cell r="C677" t="str">
            <v>M</v>
          </cell>
          <cell r="D677">
            <v>52.15</v>
          </cell>
          <cell r="E677" t="str">
            <v>EDIF Jul/23</v>
          </cell>
        </row>
        <row r="678">
          <cell r="A678">
            <v>90313</v>
          </cell>
          <cell r="B678" t="str">
            <v>CABO 70,00MM2 - ISOLAMENTO PARA 0,7KV - CLASSE 4 - FLEXÍVEL</v>
          </cell>
          <cell r="C678" t="str">
            <v>M</v>
          </cell>
          <cell r="D678">
            <v>69.900000000000006</v>
          </cell>
          <cell r="E678" t="str">
            <v>EDIF Jul/23</v>
          </cell>
        </row>
        <row r="679">
          <cell r="A679">
            <v>90314</v>
          </cell>
          <cell r="B679" t="str">
            <v>CABO 95,00MM2 - ISOLAMENTO PARA 0,7KV - CLASSE 4 - FLEXÍVEL</v>
          </cell>
          <cell r="C679" t="str">
            <v>M</v>
          </cell>
          <cell r="D679">
            <v>88.66</v>
          </cell>
          <cell r="E679" t="str">
            <v>EDIF Jul/23</v>
          </cell>
        </row>
        <row r="680">
          <cell r="A680">
            <v>90315</v>
          </cell>
          <cell r="B680" t="str">
            <v>CABO 120,00MM2 - ISOLAMENTO PARA 0,7KV - CLASSE 4 - FLEXÍVEL</v>
          </cell>
          <cell r="C680" t="str">
            <v>M</v>
          </cell>
          <cell r="D680">
            <v>111.31</v>
          </cell>
          <cell r="E680" t="str">
            <v>EDIF Jul/23</v>
          </cell>
        </row>
        <row r="681">
          <cell r="A681">
            <v>90316</v>
          </cell>
          <cell r="B681" t="str">
            <v>CABO 150,00MM2 - ISOLAMENTO PARA 0,7KV - CLASSE 4 - FLEXÍVEL</v>
          </cell>
          <cell r="C681" t="str">
            <v>M</v>
          </cell>
          <cell r="D681">
            <v>132.66999999999999</v>
          </cell>
          <cell r="E681" t="str">
            <v>EDIF Jul/23</v>
          </cell>
        </row>
        <row r="682">
          <cell r="A682">
            <v>90317</v>
          </cell>
          <cell r="B682" t="str">
            <v>CABO 185,00MM2 - ISOLAMENTO PARA 0,7KV - CLASSE 4 - FLEXÍVEL</v>
          </cell>
          <cell r="C682" t="str">
            <v>M</v>
          </cell>
          <cell r="D682">
            <v>165.1</v>
          </cell>
          <cell r="E682" t="str">
            <v>EDIF Jul/23</v>
          </cell>
        </row>
        <row r="683">
          <cell r="A683">
            <v>90318</v>
          </cell>
          <cell r="B683" t="str">
            <v>CABO 240,00MM2 - ISOLAMENTO PARA 0,7KV - CLASSE 4 - FLEXÍVEL</v>
          </cell>
          <cell r="C683" t="str">
            <v>M</v>
          </cell>
          <cell r="D683">
            <v>213.22</v>
          </cell>
          <cell r="E683" t="str">
            <v>EDIF Jul/23</v>
          </cell>
        </row>
        <row r="684">
          <cell r="A684">
            <v>90319</v>
          </cell>
          <cell r="B684" t="str">
            <v>CABO 300.00 MM2 - ISOLAMENTO PARA 0.7KV - CLASSE 4 - FLEXÍVEL</v>
          </cell>
          <cell r="C684" t="str">
            <v>M</v>
          </cell>
          <cell r="D684">
            <v>303.54000000000002</v>
          </cell>
          <cell r="E684" t="str">
            <v>EDIF Jul/23</v>
          </cell>
        </row>
        <row r="685">
          <cell r="A685">
            <v>90320</v>
          </cell>
          <cell r="B685" t="str">
            <v>CABO COBRE FLEXÍVEL, ISOL. 750V NÃO HALOGENADO - ANTICHAMA - 1,5MM2</v>
          </cell>
          <cell r="C685" t="str">
            <v>M</v>
          </cell>
          <cell r="D685">
            <v>3.44</v>
          </cell>
          <cell r="E685" t="str">
            <v>EDIF Jul/23</v>
          </cell>
        </row>
        <row r="686">
          <cell r="A686">
            <v>90321</v>
          </cell>
          <cell r="B686" t="str">
            <v>CABO COBRE FLEXÍVEL, ISOL. 750V NÃO HALOGENADO, ATICHAMA - 2,5MM2</v>
          </cell>
          <cell r="C686" t="str">
            <v>M</v>
          </cell>
          <cell r="D686">
            <v>4.78</v>
          </cell>
          <cell r="E686" t="str">
            <v>EDIF Jul/23</v>
          </cell>
        </row>
        <row r="687">
          <cell r="A687">
            <v>90322</v>
          </cell>
          <cell r="B687" t="str">
            <v>CABO COBRE FLEXÍVEL, ISOL. 750V NÃO HALOGENADO, ANTICHAMA - 4,0MM2</v>
          </cell>
          <cell r="C687" t="str">
            <v>M</v>
          </cell>
          <cell r="D687">
            <v>6.66</v>
          </cell>
          <cell r="E687" t="str">
            <v>EDIF Jul/23</v>
          </cell>
        </row>
        <row r="688">
          <cell r="A688">
            <v>90323</v>
          </cell>
          <cell r="B688" t="str">
            <v>CABO COBRE FLEXÍVEL, ISOL. 750V NÃO HALOGENADO, ANTICHAMA 6,0MM2</v>
          </cell>
          <cell r="C688" t="str">
            <v>M</v>
          </cell>
          <cell r="D688">
            <v>8.26</v>
          </cell>
          <cell r="E688" t="str">
            <v>EDIF Jul/23</v>
          </cell>
        </row>
        <row r="689">
          <cell r="A689">
            <v>90328</v>
          </cell>
          <cell r="B689" t="str">
            <v>CABO 1,50MM2 - ISOLAMENTO PARA 1,0KV - CLASSE 4 - FLEXÍVEL</v>
          </cell>
          <cell r="C689" t="str">
            <v>M</v>
          </cell>
          <cell r="D689">
            <v>3.24</v>
          </cell>
          <cell r="E689" t="str">
            <v>EDIF Jul/23</v>
          </cell>
        </row>
        <row r="690">
          <cell r="A690">
            <v>90329</v>
          </cell>
          <cell r="B690" t="str">
            <v>CABO 2,50MM2 - ISOLAMENTO PARA 1,0KV - CLASSE 4 - FLEXÍVEL</v>
          </cell>
          <cell r="C690" t="str">
            <v>M</v>
          </cell>
          <cell r="D690">
            <v>5.16</v>
          </cell>
          <cell r="E690" t="str">
            <v>EDIF Jul/23</v>
          </cell>
        </row>
        <row r="691">
          <cell r="A691">
            <v>90330</v>
          </cell>
          <cell r="B691" t="str">
            <v>CABO 4,00MM2 - ISOLAMENTO PARA 1,0KV - CLASSE 4 - FLEXÍVEL</v>
          </cell>
          <cell r="C691" t="str">
            <v>M</v>
          </cell>
          <cell r="D691">
            <v>7.03</v>
          </cell>
          <cell r="E691" t="str">
            <v>EDIF Jul/23</v>
          </cell>
        </row>
        <row r="692">
          <cell r="A692">
            <v>90331</v>
          </cell>
          <cell r="B692" t="str">
            <v>CABO 6,00MM2 - ISOLAMENTO PARA 1,0KV - CLASSE 4 - FLEXÍVEL</v>
          </cell>
          <cell r="C692" t="str">
            <v>M</v>
          </cell>
          <cell r="D692">
            <v>8.9</v>
          </cell>
          <cell r="E692" t="str">
            <v>EDIF Jul/23</v>
          </cell>
        </row>
        <row r="693">
          <cell r="A693">
            <v>90332</v>
          </cell>
          <cell r="B693" t="str">
            <v>CABO 10,00MM2 - ISOLAMENTO PARA 1,0KV - CLASSE 4 - FLEXÍVEL</v>
          </cell>
          <cell r="C693" t="str">
            <v>M</v>
          </cell>
          <cell r="D693">
            <v>12.27</v>
          </cell>
          <cell r="E693" t="str">
            <v>EDIF Jul/23</v>
          </cell>
        </row>
        <row r="694">
          <cell r="A694">
            <v>90333</v>
          </cell>
          <cell r="B694" t="str">
            <v>CABO 16,00MM2 - ISOLAMENTO PARA 1,0KV - CLASSE 4 - FLEXÍVEL</v>
          </cell>
          <cell r="C694" t="str">
            <v>M</v>
          </cell>
          <cell r="D694">
            <v>17.5</v>
          </cell>
          <cell r="E694" t="str">
            <v>EDIF Jul/23</v>
          </cell>
        </row>
        <row r="695">
          <cell r="A695">
            <v>90334</v>
          </cell>
          <cell r="B695" t="str">
            <v>CABO 25,00MM2 - ISOLAMENTO PARA 1,0KV - CLASSE 4 - FLEXÍVEL</v>
          </cell>
          <cell r="C695" t="str">
            <v>M</v>
          </cell>
          <cell r="D695">
            <v>23.77</v>
          </cell>
          <cell r="E695" t="str">
            <v>EDIF Jul/23</v>
          </cell>
        </row>
        <row r="696">
          <cell r="A696">
            <v>90335</v>
          </cell>
          <cell r="B696" t="str">
            <v>CABO 35,00MM2 - ISOLAMENTO PARA 1,0KV - CLASSE 4 - FLEXÍVEL</v>
          </cell>
          <cell r="C696" t="str">
            <v>M</v>
          </cell>
          <cell r="D696">
            <v>33.770000000000003</v>
          </cell>
          <cell r="E696" t="str">
            <v>EDIF Jul/23</v>
          </cell>
        </row>
        <row r="697">
          <cell r="A697">
            <v>90336</v>
          </cell>
          <cell r="B697" t="str">
            <v>CABO 50,00MM2 - ISOLAMENTO PARA 1,0KV - CLASSE 4 - FLEXÍVEL</v>
          </cell>
          <cell r="C697" t="str">
            <v>M</v>
          </cell>
          <cell r="D697">
            <v>49.76</v>
          </cell>
          <cell r="E697" t="str">
            <v>EDIF Jul/23</v>
          </cell>
        </row>
        <row r="698">
          <cell r="A698">
            <v>90337</v>
          </cell>
          <cell r="B698" t="str">
            <v>CABO 70,00MM2 - ISOLAMENTO PARA 1,0KV - CLASSE 4 - FLEXÍVEL</v>
          </cell>
          <cell r="C698" t="str">
            <v>M</v>
          </cell>
          <cell r="D698">
            <v>68.739999999999995</v>
          </cell>
          <cell r="E698" t="str">
            <v>EDIF Jul/23</v>
          </cell>
        </row>
        <row r="699">
          <cell r="A699">
            <v>90338</v>
          </cell>
          <cell r="B699" t="str">
            <v>CABO 95,00MM2 - ISOLAMENTO PARA 1,0KV - CLASSE 4 - FLEXÍVEL</v>
          </cell>
          <cell r="C699" t="str">
            <v>M</v>
          </cell>
          <cell r="D699">
            <v>83.53</v>
          </cell>
          <cell r="E699" t="str">
            <v>EDIF Jul/23</v>
          </cell>
        </row>
        <row r="700">
          <cell r="A700">
            <v>90339</v>
          </cell>
          <cell r="B700" t="str">
            <v>CABO 120,00MM2 - ISOLAMENTO PARA 1,0KV - CLASSE 4 - FLEXÍVEL</v>
          </cell>
          <cell r="C700" t="str">
            <v>M</v>
          </cell>
          <cell r="D700">
            <v>115.42</v>
          </cell>
          <cell r="E700" t="str">
            <v>EDIF Jul/23</v>
          </cell>
        </row>
        <row r="701">
          <cell r="A701">
            <v>90340</v>
          </cell>
          <cell r="B701" t="str">
            <v>CABO 150,00MM2 - ISOLAMENTO PARA 1,0KV - CLASSE 4 - FLEXÍVEL</v>
          </cell>
          <cell r="C701" t="str">
            <v>M</v>
          </cell>
          <cell r="D701">
            <v>138.05000000000001</v>
          </cell>
          <cell r="E701" t="str">
            <v>EDIF Jul/23</v>
          </cell>
        </row>
        <row r="702">
          <cell r="A702">
            <v>90341</v>
          </cell>
          <cell r="B702" t="str">
            <v>CABO 185,00MM2 - ISOLAMENTO PARA 1,0KV - CLASSE 4 - FLEXÍVEL</v>
          </cell>
          <cell r="C702" t="str">
            <v>M</v>
          </cell>
          <cell r="D702">
            <v>162.96</v>
          </cell>
          <cell r="E702" t="str">
            <v>EDIF Jul/23</v>
          </cell>
        </row>
        <row r="703">
          <cell r="A703">
            <v>90342</v>
          </cell>
          <cell r="B703" t="str">
            <v>CABO 240,00MM2 - ISOLAMENTO PARA 1,0KV - CLASSE 4 - FLEXÍVEL</v>
          </cell>
          <cell r="C703" t="str">
            <v>M</v>
          </cell>
          <cell r="D703">
            <v>248.01</v>
          </cell>
          <cell r="E703" t="str">
            <v>EDIF Jul/23</v>
          </cell>
        </row>
        <row r="704">
          <cell r="A704">
            <v>90343</v>
          </cell>
          <cell r="B704" t="str">
            <v>CABO 300.00 MM2 - ISOLAMENTO PARA 1.0KV - CLASSE 4 - FLEXÍVEL</v>
          </cell>
          <cell r="C704" t="str">
            <v>M</v>
          </cell>
          <cell r="D704">
            <v>317.57</v>
          </cell>
          <cell r="E704" t="str">
            <v>EDIF Jul/23</v>
          </cell>
        </row>
        <row r="705">
          <cell r="A705">
            <v>90360</v>
          </cell>
          <cell r="B705" t="str">
            <v>FIO TELEFÔNICO INTERNO TIPO FI-60 PAR TRANCADO</v>
          </cell>
          <cell r="C705" t="str">
            <v>M</v>
          </cell>
          <cell r="D705">
            <v>2.12</v>
          </cell>
          <cell r="E705" t="str">
            <v>EDIF Jul/23</v>
          </cell>
        </row>
        <row r="706">
          <cell r="A706">
            <v>90361</v>
          </cell>
          <cell r="B706" t="str">
            <v>FIO TELEFÔNICO EXTERNO TIPO FE-100 PAR PARALELO</v>
          </cell>
          <cell r="C706" t="str">
            <v>M</v>
          </cell>
          <cell r="D706">
            <v>2.9</v>
          </cell>
          <cell r="E706" t="str">
            <v>EDIF Jul/23</v>
          </cell>
        </row>
        <row r="707">
          <cell r="A707">
            <v>90370</v>
          </cell>
          <cell r="B707" t="str">
            <v>CABO FLEXÍVEL PVC-750V - 2 CONDUTORES - 1,5MM2</v>
          </cell>
          <cell r="C707" t="str">
            <v>M</v>
          </cell>
          <cell r="D707">
            <v>5.55</v>
          </cell>
          <cell r="E707" t="str">
            <v>EDIF Jul/23</v>
          </cell>
        </row>
        <row r="708">
          <cell r="A708">
            <v>90372</v>
          </cell>
          <cell r="B708" t="str">
            <v>CABO FLEXÍVEL PVC - 750V - 2 CONDUTORES - 4,00MM2</v>
          </cell>
          <cell r="C708" t="str">
            <v>M</v>
          </cell>
          <cell r="D708">
            <v>12.2</v>
          </cell>
          <cell r="E708" t="str">
            <v>EDIF Jul/23</v>
          </cell>
        </row>
        <row r="709">
          <cell r="A709">
            <v>90375</v>
          </cell>
          <cell r="B709" t="str">
            <v>CABO FLEXÍVEL PVC-750V - 3 CONDUTORES - 1,5MM2</v>
          </cell>
          <cell r="C709" t="str">
            <v>M</v>
          </cell>
          <cell r="D709">
            <v>6.96</v>
          </cell>
          <cell r="E709" t="str">
            <v>EDIF Jul/23</v>
          </cell>
        </row>
        <row r="710">
          <cell r="A710">
            <v>90376</v>
          </cell>
          <cell r="B710" t="str">
            <v>CABO FLEXÍVEL PVC - 750V - 3 CONDUTORES - 2,50MM2</v>
          </cell>
          <cell r="C710" t="str">
            <v>M</v>
          </cell>
          <cell r="D710">
            <v>10.199999999999999</v>
          </cell>
          <cell r="E710" t="str">
            <v>EDIF Jul/23</v>
          </cell>
        </row>
        <row r="711">
          <cell r="A711">
            <v>90380</v>
          </cell>
          <cell r="B711" t="str">
            <v>CABO FLEXÍVEL PVC-750V - 4 CONDUTORES - 1,5MM2</v>
          </cell>
          <cell r="C711" t="str">
            <v>M</v>
          </cell>
          <cell r="D711">
            <v>7.98</v>
          </cell>
          <cell r="E711" t="str">
            <v>EDIF Jul/23</v>
          </cell>
        </row>
        <row r="712">
          <cell r="A712">
            <v>90400</v>
          </cell>
          <cell r="B712" t="str">
            <v>COMPONENTES DE QUADROS ELÉTRICOS</v>
          </cell>
          <cell r="C712" t="str">
            <v>.</v>
          </cell>
          <cell r="D712" t="str">
            <v>.</v>
          </cell>
          <cell r="E712" t="str">
            <v>EDIF Jul/23</v>
          </cell>
        </row>
        <row r="713">
          <cell r="A713">
            <v>90402</v>
          </cell>
          <cell r="B713" t="str">
            <v>SINALIZADOR LUMINOSO DIÂMETRO 22MM, COM LÂMPADA</v>
          </cell>
          <cell r="C713" t="str">
            <v>UN</v>
          </cell>
          <cell r="D713">
            <v>156.72999999999999</v>
          </cell>
          <cell r="E713" t="str">
            <v>EDIF Jul/23</v>
          </cell>
        </row>
        <row r="714">
          <cell r="A714">
            <v>90403</v>
          </cell>
          <cell r="B714" t="str">
            <v>SINALIZADOR LUMINOSO DIÂMETRO 30 MM, COM LÂMPADA</v>
          </cell>
          <cell r="C714" t="str">
            <v>UN</v>
          </cell>
          <cell r="D714">
            <v>162.74</v>
          </cell>
          <cell r="E714" t="str">
            <v>EDIF Jul/23</v>
          </cell>
        </row>
        <row r="715">
          <cell r="A715">
            <v>90411</v>
          </cell>
          <cell r="B715" t="str">
            <v>VOLTÍMETRO 96X96MM 250V</v>
          </cell>
          <cell r="C715" t="str">
            <v>UN</v>
          </cell>
          <cell r="D715">
            <v>283.94</v>
          </cell>
          <cell r="E715" t="str">
            <v>EDIF Jul/23</v>
          </cell>
        </row>
        <row r="716">
          <cell r="A716">
            <v>90430</v>
          </cell>
          <cell r="B716" t="str">
            <v>CONTATOR TRIPOLAR I NOMINAL 12A</v>
          </cell>
          <cell r="C716" t="str">
            <v>UN</v>
          </cell>
          <cell r="D716">
            <v>497.7</v>
          </cell>
          <cell r="E716" t="str">
            <v>EDIF Jul/23</v>
          </cell>
        </row>
        <row r="717">
          <cell r="A717">
            <v>90431</v>
          </cell>
          <cell r="B717" t="str">
            <v>CONTATOR TRIPOLAR I NOMINAL 22A</v>
          </cell>
          <cell r="C717" t="str">
            <v>UN</v>
          </cell>
          <cell r="D717">
            <v>594.39</v>
          </cell>
          <cell r="E717" t="str">
            <v>EDIF Jul/23</v>
          </cell>
        </row>
        <row r="718">
          <cell r="A718">
            <v>90432</v>
          </cell>
          <cell r="B718" t="str">
            <v>CONTATOR TRIPOLAR I NOMINAL 40A</v>
          </cell>
          <cell r="C718" t="str">
            <v>UN</v>
          </cell>
          <cell r="D718">
            <v>1030.1400000000001</v>
          </cell>
          <cell r="E718" t="str">
            <v>EDIF Jul/23</v>
          </cell>
        </row>
        <row r="719">
          <cell r="A719">
            <v>90433</v>
          </cell>
          <cell r="B719" t="str">
            <v>CONTATOR TRIPOLAR I NOMINAL 55A</v>
          </cell>
          <cell r="C719" t="str">
            <v>UN</v>
          </cell>
          <cell r="D719">
            <v>1463.7</v>
          </cell>
          <cell r="E719" t="str">
            <v>EDIF Jul/23</v>
          </cell>
        </row>
        <row r="720">
          <cell r="A720">
            <v>90440</v>
          </cell>
          <cell r="B720" t="str">
            <v>RELÊ BIMETÁLICO DE SOBRECARGA AJUSTE DE 6 ATÉ 12.5A</v>
          </cell>
          <cell r="C720" t="str">
            <v>UN</v>
          </cell>
          <cell r="D720">
            <v>336.23</v>
          </cell>
          <cell r="E720" t="str">
            <v>EDIF Jul/23</v>
          </cell>
        </row>
        <row r="721">
          <cell r="A721">
            <v>90441</v>
          </cell>
          <cell r="B721" t="str">
            <v>RELÊ BIMETÁLICO DE SOBRECARGA AJUSTE DE 16 ATÉ 25A</v>
          </cell>
          <cell r="C721" t="str">
            <v>UN</v>
          </cell>
          <cell r="D721">
            <v>455.68</v>
          </cell>
          <cell r="E721" t="str">
            <v>EDIF Jul/23</v>
          </cell>
        </row>
        <row r="722">
          <cell r="A722">
            <v>90442</v>
          </cell>
          <cell r="B722" t="str">
            <v>RELÊ BIMETÁLICO DE SOBRECARGA AJUSTE DE 25 ATÉ 40A</v>
          </cell>
          <cell r="C722" t="str">
            <v>UN</v>
          </cell>
          <cell r="D722">
            <v>388.02</v>
          </cell>
          <cell r="E722" t="str">
            <v>EDIF Jul/23</v>
          </cell>
        </row>
        <row r="723">
          <cell r="A723">
            <v>90448</v>
          </cell>
          <cell r="B723" t="str">
            <v>RELÊ DE TEMPO ELETRÔNICO AJUSTE DE 6 ATÉ 60S</v>
          </cell>
          <cell r="C723" t="str">
            <v>UN</v>
          </cell>
          <cell r="D723">
            <v>178.8</v>
          </cell>
          <cell r="E723" t="str">
            <v>EDIF Jul/23</v>
          </cell>
        </row>
        <row r="724">
          <cell r="A724">
            <v>90460</v>
          </cell>
          <cell r="B724" t="str">
            <v>DISPOSITIVO DE PROTEÇÃO CONTRA SURTOS 275V - 15KA</v>
          </cell>
          <cell r="C724" t="str">
            <v>UN</v>
          </cell>
          <cell r="D724">
            <v>67.11</v>
          </cell>
          <cell r="E724" t="str">
            <v>EDIF Jul/23</v>
          </cell>
        </row>
        <row r="725">
          <cell r="A725">
            <v>90468</v>
          </cell>
          <cell r="B725" t="str">
            <v>INTERRUPTOR DIFERENCIAL RESIDUAL BIPOLAR 25A - SENSIBILIDADE 30MA - 220V</v>
          </cell>
          <cell r="C725" t="str">
            <v>UN</v>
          </cell>
          <cell r="D725">
            <v>335.09</v>
          </cell>
          <cell r="E725" t="str">
            <v>EDIF Jul/23</v>
          </cell>
        </row>
        <row r="726">
          <cell r="A726">
            <v>90469</v>
          </cell>
          <cell r="B726" t="str">
            <v>INTERRUPTOR DIFERENCIAL RESIDUAL BIPOLAR 40A - SENSIBILIDADE 30MA - 220V</v>
          </cell>
          <cell r="C726" t="str">
            <v>UN</v>
          </cell>
          <cell r="D726">
            <v>351.93</v>
          </cell>
          <cell r="E726" t="str">
            <v>EDIF Jul/23</v>
          </cell>
        </row>
        <row r="727">
          <cell r="A727">
            <v>90470</v>
          </cell>
          <cell r="B727" t="str">
            <v>INTERRUPTOR DIFERENCIAL RESIDUAL BIPOLAR 63A, SENSIBILIDADE 30MA - 220V</v>
          </cell>
          <cell r="C727" t="str">
            <v>UN</v>
          </cell>
          <cell r="D727">
            <v>336.69</v>
          </cell>
          <cell r="E727" t="str">
            <v>EDIF Jul/23</v>
          </cell>
        </row>
        <row r="728">
          <cell r="A728">
            <v>90472</v>
          </cell>
          <cell r="B728" t="str">
            <v>INTERRUPTOR DIFERENCIAL TETRAPOLAR - 40A - SENSIBILIDADE 30MA - 380V</v>
          </cell>
          <cell r="C728" t="str">
            <v>UN</v>
          </cell>
          <cell r="D728">
            <v>428.49</v>
          </cell>
          <cell r="E728" t="str">
            <v>EDIF Jul/23</v>
          </cell>
        </row>
        <row r="729">
          <cell r="A729">
            <v>90475</v>
          </cell>
          <cell r="B729" t="str">
            <v>INTERRUPTOR DIFERENCIAL TETRAPOLAR - 63A SENSIBILIDADE 30MA - 380V</v>
          </cell>
          <cell r="C729" t="str">
            <v>UN</v>
          </cell>
          <cell r="D729">
            <v>496.35</v>
          </cell>
          <cell r="E729" t="str">
            <v>EDIF Jul/23</v>
          </cell>
        </row>
        <row r="730">
          <cell r="A730">
            <v>90476</v>
          </cell>
          <cell r="B730" t="str">
            <v>INTERRUPTOR DIFERENCIAL TETRAPOLAR - 80A SENSIBILIDADE 30MA - 380V</v>
          </cell>
          <cell r="C730" t="str">
            <v>UN</v>
          </cell>
          <cell r="D730">
            <v>536.88</v>
          </cell>
          <cell r="E730" t="str">
            <v>EDIF Jul/23</v>
          </cell>
        </row>
        <row r="731">
          <cell r="A731">
            <v>90477</v>
          </cell>
          <cell r="B731" t="str">
            <v>INTERRUPTOR DIFERENCIAL TETRAPOLAR - 100A SENSIBILIDADE 30MA - 380V</v>
          </cell>
          <cell r="C731" t="str">
            <v>UN</v>
          </cell>
          <cell r="D731">
            <v>501.18</v>
          </cell>
          <cell r="E731" t="str">
            <v>EDIF Jul/23</v>
          </cell>
        </row>
        <row r="732">
          <cell r="A732">
            <v>90478</v>
          </cell>
          <cell r="B732" t="str">
            <v>INTERRUPTOR DIFERENCIAL TETRAPOLAR - 125A SENSIBILIDADE 30MA - 380V</v>
          </cell>
          <cell r="C732" t="str">
            <v>UN</v>
          </cell>
          <cell r="D732">
            <v>2243.29</v>
          </cell>
          <cell r="E732" t="str">
            <v>EDIF Jul/23</v>
          </cell>
        </row>
        <row r="733">
          <cell r="A733">
            <v>90487</v>
          </cell>
          <cell r="B733" t="str">
            <v>INTERRUPTOR DIFERENCIAL TETRAPOLAR - 63A SENSIBILIDADE 300MA - 380V</v>
          </cell>
          <cell r="C733" t="str">
            <v>UN</v>
          </cell>
          <cell r="D733">
            <v>504.01</v>
          </cell>
          <cell r="E733" t="str">
            <v>EDIF Jul/23</v>
          </cell>
        </row>
        <row r="734">
          <cell r="A734">
            <v>90488</v>
          </cell>
          <cell r="B734" t="str">
            <v>INTERRUPTOR DIFERENCIAL TETRAPOLAR - 80A SENSIBILIDADE 300MA - 380V</v>
          </cell>
          <cell r="C734" t="str">
            <v>UN</v>
          </cell>
          <cell r="D734">
            <v>546.44000000000005</v>
          </cell>
          <cell r="E734" t="str">
            <v>EDIF Jul/23</v>
          </cell>
        </row>
        <row r="735">
          <cell r="A735">
            <v>90489</v>
          </cell>
          <cell r="B735" t="str">
            <v>INTERRUPTOR DIFERENCIAL TETRAPOLAR - 100A SENSIBIL. 300MA - 380V</v>
          </cell>
          <cell r="C735" t="str">
            <v>UN</v>
          </cell>
          <cell r="D735">
            <v>528.32000000000005</v>
          </cell>
          <cell r="E735" t="str">
            <v>EDIF Jul/23</v>
          </cell>
        </row>
        <row r="736">
          <cell r="A736">
            <v>90490</v>
          </cell>
          <cell r="B736" t="str">
            <v>INTERRUPTOR DIFERENCIAL TETRAPOLAR - 125A SENSIBILIDADE 300MA - 380V</v>
          </cell>
          <cell r="C736" t="str">
            <v>UN</v>
          </cell>
          <cell r="D736">
            <v>2387.1999999999998</v>
          </cell>
          <cell r="E736" t="str">
            <v>EDIF Jul/23</v>
          </cell>
        </row>
        <row r="737">
          <cell r="A737">
            <v>90500</v>
          </cell>
          <cell r="B737" t="str">
            <v>QUADROS E CAIXAS</v>
          </cell>
          <cell r="C737" t="str">
            <v>.</v>
          </cell>
          <cell r="D737" t="str">
            <v>.</v>
          </cell>
          <cell r="E737" t="str">
            <v>EDIF Jul/23</v>
          </cell>
        </row>
        <row r="738">
          <cell r="A738">
            <v>90506</v>
          </cell>
          <cell r="B738" t="str">
            <v>QUADRO DE DISTRIBUIÇÃO EM CHAPA METÁLICA - PARA ATÉ 16 DISJUNTORES</v>
          </cell>
          <cell r="C738" t="str">
            <v>UN</v>
          </cell>
          <cell r="D738">
            <v>694.06</v>
          </cell>
          <cell r="E738" t="str">
            <v>EDIF Jul/23</v>
          </cell>
        </row>
        <row r="739">
          <cell r="A739">
            <v>90510</v>
          </cell>
          <cell r="B739" t="str">
            <v>QUADRO DE DISTRIBUIÇÃO EM CHAPA METÁLICA - PARA ATÉ 24 DISJUNTORES</v>
          </cell>
          <cell r="C739" t="str">
            <v>un</v>
          </cell>
          <cell r="D739">
            <v>1362.42</v>
          </cell>
          <cell r="E739" t="str">
            <v>EDIF Jul/23</v>
          </cell>
        </row>
        <row r="740">
          <cell r="A740">
            <v>90512</v>
          </cell>
          <cell r="B740" t="str">
            <v>QUADRO DE DISTRIBUIÇÃO EM CHAPA METÁLICA - PARA ATÉ 28 DISJUNTORES</v>
          </cell>
          <cell r="C740" t="str">
            <v>UN</v>
          </cell>
          <cell r="D740">
            <v>903.31</v>
          </cell>
          <cell r="E740" t="str">
            <v>EDIF Jul/23</v>
          </cell>
        </row>
        <row r="741">
          <cell r="A741">
            <v>90514</v>
          </cell>
          <cell r="B741" t="str">
            <v>QUADRO DE DISTRIBUIÇÃO EM CHAPA METÁLICA - PARA ATÉ 34 DISJUNTORES</v>
          </cell>
          <cell r="C741" t="str">
            <v>UN</v>
          </cell>
          <cell r="D741">
            <v>1448.04</v>
          </cell>
          <cell r="E741" t="str">
            <v>EDIF Jul/23</v>
          </cell>
        </row>
        <row r="742">
          <cell r="A742">
            <v>90517</v>
          </cell>
          <cell r="B742" t="str">
            <v>QUADRO DE DISTRIBUIÇÃO EM CHAPA METÁLICA - PARA ATÉ 44 DISJUNTORES</v>
          </cell>
          <cell r="C742" t="str">
            <v>UN</v>
          </cell>
          <cell r="D742">
            <v>1701.47</v>
          </cell>
          <cell r="E742" t="str">
            <v>EDIF Jul/23</v>
          </cell>
        </row>
        <row r="743">
          <cell r="A743">
            <v>90519</v>
          </cell>
          <cell r="B743" t="str">
            <v>QUADRO DE DISTRIBUIÇÃO EM CHAPA METÁLICA - PARA ATÉ 70 DISJUNTORES</v>
          </cell>
          <cell r="C743" t="str">
            <v>UN</v>
          </cell>
          <cell r="D743">
            <v>3311.19</v>
          </cell>
          <cell r="E743" t="str">
            <v>EDIF Jul/23</v>
          </cell>
        </row>
        <row r="744">
          <cell r="A744">
            <v>90520</v>
          </cell>
          <cell r="B744" t="str">
            <v>CAIXA DE PASSAGEM E LIGAÇÃO EM PVC OCTOGONAL FUNDO MOVEL 10X10CM, INCLUSIVE ESPELHO</v>
          </cell>
          <cell r="C744" t="str">
            <v>UN</v>
          </cell>
          <cell r="D744">
            <v>18.920000000000002</v>
          </cell>
          <cell r="E744" t="str">
            <v>EDIF Jul/23</v>
          </cell>
        </row>
        <row r="745">
          <cell r="A745">
            <v>90521</v>
          </cell>
          <cell r="B745" t="str">
            <v>CAIXA DE PASSAGEM E LIGAÇÃO EM PVC 7,5X7,5X5,0CM (3"X3"), INCLUSIVE ESPELHO</v>
          </cell>
          <cell r="C745" t="str">
            <v>UN</v>
          </cell>
          <cell r="D745">
            <v>18.82</v>
          </cell>
          <cell r="E745" t="str">
            <v>EDIF Jul/23</v>
          </cell>
        </row>
        <row r="746">
          <cell r="A746">
            <v>90522</v>
          </cell>
          <cell r="B746" t="str">
            <v>CAIXA DE PVC 10X5X5CM, INCLUSIVE ESPELHO</v>
          </cell>
          <cell r="C746" t="str">
            <v>UN</v>
          </cell>
          <cell r="D746">
            <v>17.16</v>
          </cell>
          <cell r="E746" t="str">
            <v>EDIF Jul/23</v>
          </cell>
        </row>
        <row r="747">
          <cell r="A747">
            <v>90523</v>
          </cell>
          <cell r="B747" t="str">
            <v>CAIXA E PVC 10X10X5CM, INCLUSIVE ESPELHO</v>
          </cell>
          <cell r="C747" t="str">
            <v>UN</v>
          </cell>
          <cell r="D747">
            <v>29.21</v>
          </cell>
          <cell r="E747" t="str">
            <v>EDIF Jul/23</v>
          </cell>
        </row>
        <row r="748">
          <cell r="A748">
            <v>90524</v>
          </cell>
          <cell r="B748" t="str">
            <v>CAIXA DE PASSAGEM EM FERRO ESTAMPADO - 3"X3", INCLUSIVE ESPELHO</v>
          </cell>
          <cell r="C748" t="str">
            <v>UN</v>
          </cell>
          <cell r="D748">
            <v>17.260000000000002</v>
          </cell>
          <cell r="E748" t="str">
            <v>EDIF Jul/23</v>
          </cell>
        </row>
        <row r="749">
          <cell r="A749">
            <v>90525</v>
          </cell>
          <cell r="B749" t="str">
            <v>CAIXA DE PASSAGEM EM FERRO ESTAMPADO - 4"X2", INCLUSIVE ESPELHO</v>
          </cell>
          <cell r="C749" t="str">
            <v>UN</v>
          </cell>
          <cell r="D749">
            <v>18.05</v>
          </cell>
          <cell r="E749" t="str">
            <v>EDIF Jul/23</v>
          </cell>
        </row>
        <row r="750">
          <cell r="A750">
            <v>90526</v>
          </cell>
          <cell r="B750" t="str">
            <v>CAIXA DE PASSAGEM EM FERRO ESTAMPADO - 4"X4", INCLUSIVE ESPELHO</v>
          </cell>
          <cell r="C750" t="str">
            <v>UN</v>
          </cell>
          <cell r="D750">
            <v>29.69</v>
          </cell>
          <cell r="E750" t="str">
            <v>EDIF Jul/23</v>
          </cell>
        </row>
        <row r="751">
          <cell r="A751">
            <v>90527</v>
          </cell>
          <cell r="B751" t="str">
            <v>CAIXA DE PASSAGEM EM FERRO ESTAMPADO COM FUNDO MÓVEL</v>
          </cell>
          <cell r="C751" t="str">
            <v>UN</v>
          </cell>
          <cell r="D751">
            <v>16.079999999999998</v>
          </cell>
          <cell r="E751" t="str">
            <v>EDIF Jul/23</v>
          </cell>
        </row>
        <row r="752">
          <cell r="A752">
            <v>90528</v>
          </cell>
          <cell r="B752" t="str">
            <v>CAIXA DE PASSAGEM TIPO CONDULETE - 1/2"</v>
          </cell>
          <cell r="C752" t="str">
            <v>UN</v>
          </cell>
          <cell r="D752">
            <v>33.03</v>
          </cell>
          <cell r="E752" t="str">
            <v>EDIF Jul/23</v>
          </cell>
        </row>
        <row r="753">
          <cell r="A753">
            <v>90529</v>
          </cell>
          <cell r="B753" t="str">
            <v>CAIXA DE PASSAGEM TIPO CONDULETE - 3/4"</v>
          </cell>
          <cell r="C753" t="str">
            <v>UN</v>
          </cell>
          <cell r="D753">
            <v>29.78</v>
          </cell>
          <cell r="E753" t="str">
            <v>EDIF Jul/23</v>
          </cell>
        </row>
        <row r="754">
          <cell r="A754">
            <v>90530</v>
          </cell>
          <cell r="B754" t="str">
            <v>CAIXA DE PASSAGEM TIPO CONDULETE - 1"</v>
          </cell>
          <cell r="C754" t="str">
            <v>UN</v>
          </cell>
          <cell r="D754">
            <v>36</v>
          </cell>
          <cell r="E754" t="str">
            <v>EDIF Jul/23</v>
          </cell>
        </row>
        <row r="755">
          <cell r="A755">
            <v>90531</v>
          </cell>
          <cell r="B755" t="str">
            <v>CAIXA DE PASSAGEM TIPO CONDULETE - 1 1/4"</v>
          </cell>
          <cell r="C755" t="str">
            <v>UN</v>
          </cell>
          <cell r="D755">
            <v>56.04</v>
          </cell>
          <cell r="E755" t="str">
            <v>EDIF Jul/23</v>
          </cell>
        </row>
        <row r="756">
          <cell r="A756">
            <v>90532</v>
          </cell>
          <cell r="B756" t="str">
            <v>CAIXA DE PASSAGEM TIPO CONDULETE - 1 1/2"</v>
          </cell>
          <cell r="C756" t="str">
            <v>UN</v>
          </cell>
          <cell r="D756">
            <v>67.31</v>
          </cell>
          <cell r="E756" t="str">
            <v>EDIF Jul/23</v>
          </cell>
        </row>
        <row r="757">
          <cell r="A757">
            <v>90533</v>
          </cell>
          <cell r="B757" t="str">
            <v>CAIXA DE PASSAGEM TIPO CONDULETE - 2"</v>
          </cell>
          <cell r="C757" t="str">
            <v>UN</v>
          </cell>
          <cell r="D757">
            <v>94.8</v>
          </cell>
          <cell r="E757" t="str">
            <v>EDIF Jul/23</v>
          </cell>
        </row>
        <row r="758">
          <cell r="A758">
            <v>90534</v>
          </cell>
          <cell r="B758" t="str">
            <v>CAIXA DE PASSAGEM TIPO CONDULETE - 2 1/2"</v>
          </cell>
          <cell r="C758" t="str">
            <v>UN</v>
          </cell>
          <cell r="D758">
            <v>207.95</v>
          </cell>
          <cell r="E758" t="str">
            <v>EDIF Jul/23</v>
          </cell>
        </row>
        <row r="759">
          <cell r="A759">
            <v>90535</v>
          </cell>
          <cell r="B759" t="str">
            <v>CAIXA DE PASSAGEM TIPO CONDULETE - 3"</v>
          </cell>
          <cell r="C759" t="str">
            <v>UN</v>
          </cell>
          <cell r="D759">
            <v>228.53</v>
          </cell>
          <cell r="E759" t="str">
            <v>EDIF Jul/23</v>
          </cell>
        </row>
        <row r="760">
          <cell r="A760">
            <v>90537</v>
          </cell>
          <cell r="B760" t="str">
            <v>CAIXA DE PASSAGEM TIPO CONDULETE - 4"</v>
          </cell>
          <cell r="C760" t="str">
            <v>UN</v>
          </cell>
          <cell r="D760">
            <v>460.58</v>
          </cell>
          <cell r="E760" t="str">
            <v>EDIF Jul/23</v>
          </cell>
        </row>
        <row r="761">
          <cell r="A761">
            <v>90539</v>
          </cell>
          <cell r="B761" t="str">
            <v>CAIXA DE PASSAGEM EM CHAPA METÁLICA COM TAMPA PARAFUSADA - 10X10X8CM</v>
          </cell>
          <cell r="C761" t="str">
            <v>UN</v>
          </cell>
          <cell r="D761">
            <v>39.619999999999997</v>
          </cell>
          <cell r="E761" t="str">
            <v>EDIF Jul/23</v>
          </cell>
        </row>
        <row r="762">
          <cell r="A762">
            <v>90540</v>
          </cell>
          <cell r="B762" t="str">
            <v>CAIXA DE PASSAGEM EM CHAPA METÁLICA COM TAMPA PARAFUSADA - 20X20X10CM</v>
          </cell>
          <cell r="C762" t="str">
            <v>UN</v>
          </cell>
          <cell r="D762">
            <v>75.08</v>
          </cell>
          <cell r="E762" t="str">
            <v>EDIF Jul/23</v>
          </cell>
        </row>
        <row r="763">
          <cell r="A763">
            <v>90541</v>
          </cell>
          <cell r="B763" t="str">
            <v>CAIXA DE PASSAGEM EM CHAPA METÁLICA COM TAMPA PARAFUSADA - 30X30X12CM</v>
          </cell>
          <cell r="C763" t="str">
            <v>UN</v>
          </cell>
          <cell r="D763">
            <v>113.88</v>
          </cell>
          <cell r="E763" t="str">
            <v>EDIF Jul/23</v>
          </cell>
        </row>
        <row r="764">
          <cell r="A764">
            <v>90542</v>
          </cell>
          <cell r="B764" t="str">
            <v>CAIXA DE PASSAGEM EM CHAPA METÁLICA COM TAMPA PARAFUSADA - 40X40X15CM</v>
          </cell>
          <cell r="C764" t="str">
            <v>UN</v>
          </cell>
          <cell r="D764">
            <v>167.36</v>
          </cell>
          <cell r="E764" t="str">
            <v>EDIF Jul/23</v>
          </cell>
        </row>
        <row r="765">
          <cell r="A765">
            <v>90543</v>
          </cell>
          <cell r="B765" t="str">
            <v>CAIXA DE PASSAGEM EM ALUMÍNIO COM TAMPA E VEDAÇÃO 20X20CM</v>
          </cell>
          <cell r="C765" t="str">
            <v>UN</v>
          </cell>
          <cell r="D765">
            <v>106.27</v>
          </cell>
          <cell r="E765" t="str">
            <v>EDIF Jul/23</v>
          </cell>
        </row>
        <row r="766">
          <cell r="A766">
            <v>90544</v>
          </cell>
          <cell r="B766" t="str">
            <v>CAIXA DE PASSAGEM EM ALUMÍNIO COM TAMPA E VEDAÇÃO 30X30CM</v>
          </cell>
          <cell r="C766" t="str">
            <v>UN</v>
          </cell>
          <cell r="D766">
            <v>243.23</v>
          </cell>
          <cell r="E766" t="str">
            <v>EDIF Jul/23</v>
          </cell>
        </row>
        <row r="767">
          <cell r="A767">
            <v>90545</v>
          </cell>
          <cell r="B767" t="str">
            <v>CAIXA DE PASSAGEM EM ALUMÍNIO COM TAMPA E VEDAÇÃO 40X40CM</v>
          </cell>
          <cell r="C767" t="str">
            <v>UN</v>
          </cell>
          <cell r="D767">
            <v>481.22</v>
          </cell>
          <cell r="E767" t="str">
            <v>EDIF Jul/23</v>
          </cell>
        </row>
        <row r="768">
          <cell r="A768">
            <v>90550</v>
          </cell>
          <cell r="B768" t="str">
            <v>CAIXA DE PASSAGEM EM CHAPA METÁLICA COM PORTA E FECHADURA - 40X40X15CM - USO PARA TELEFONIA</v>
          </cell>
          <cell r="C768" t="str">
            <v>UN</v>
          </cell>
          <cell r="D768">
            <v>371</v>
          </cell>
          <cell r="E768" t="str">
            <v>EDIF Jul/23</v>
          </cell>
        </row>
        <row r="769">
          <cell r="A769">
            <v>90551</v>
          </cell>
          <cell r="B769" t="str">
            <v>CAIXA DE PASSAGEM EM CHAPA METÁLICA COM PORTA E FECHADURA - 50X50X15CM - USO PARA TELEFONIA</v>
          </cell>
          <cell r="C769" t="str">
            <v>UN</v>
          </cell>
          <cell r="D769">
            <v>431.6</v>
          </cell>
          <cell r="E769" t="str">
            <v>EDIF Jul/23</v>
          </cell>
        </row>
        <row r="770">
          <cell r="A770">
            <v>90555</v>
          </cell>
          <cell r="B770" t="str">
            <v>CAIXA DE PASSAGEM EM ALVENARIA - ESCAVAÇÃO E APILOAMENTO</v>
          </cell>
          <cell r="C770" t="str">
            <v>M3</v>
          </cell>
          <cell r="D770">
            <v>62.24</v>
          </cell>
          <cell r="E770" t="str">
            <v>EDIF Jul/23</v>
          </cell>
        </row>
        <row r="771">
          <cell r="A771">
            <v>90556</v>
          </cell>
          <cell r="B771" t="str">
            <v>CAIXA DE PASSAGEM EM ALVENARIA - LASTRO DE BRITA (FUNDO)</v>
          </cell>
          <cell r="C771" t="str">
            <v>M3</v>
          </cell>
          <cell r="D771">
            <v>214.89</v>
          </cell>
          <cell r="E771" t="str">
            <v>EDIF Jul/23</v>
          </cell>
        </row>
        <row r="772">
          <cell r="A772">
            <v>90557</v>
          </cell>
          <cell r="B772" t="str">
            <v>CAIXA DE PASSAGEM EM ALVENARIA - LASTRO DE CONCRETO (FUNDO)</v>
          </cell>
          <cell r="C772" t="str">
            <v>M3</v>
          </cell>
          <cell r="D772">
            <v>530.1</v>
          </cell>
          <cell r="E772" t="str">
            <v>EDIF Jul/23</v>
          </cell>
        </row>
        <row r="773">
          <cell r="A773">
            <v>90558</v>
          </cell>
          <cell r="B773" t="str">
            <v>CAIXA DE PASSAGEM EM ALVENARIA - PAREDE DE 1/2 TIJOLO, REVESTIDA</v>
          </cell>
          <cell r="C773" t="str">
            <v>M2</v>
          </cell>
          <cell r="D773">
            <v>302.73</v>
          </cell>
          <cell r="E773" t="str">
            <v>EDIF Jul/23</v>
          </cell>
        </row>
        <row r="774">
          <cell r="A774">
            <v>90559</v>
          </cell>
          <cell r="B774" t="str">
            <v>CAIXA DE PASSAGEM EM ALVENARIA - PAREDE DE 1 TIJOLO, REVESTIDA</v>
          </cell>
          <cell r="C774" t="str">
            <v>M2</v>
          </cell>
          <cell r="D774">
            <v>411.97</v>
          </cell>
          <cell r="E774" t="str">
            <v>EDIF Jul/23</v>
          </cell>
        </row>
        <row r="775">
          <cell r="A775">
            <v>90560</v>
          </cell>
          <cell r="B775" t="str">
            <v>CAIXA DE PASSAGEM EM ALVENARIA - TAMPA DE CONCRETO</v>
          </cell>
          <cell r="C775" t="str">
            <v>M2</v>
          </cell>
          <cell r="D775">
            <v>253.95</v>
          </cell>
          <cell r="E775" t="str">
            <v>EDIF Jul/23</v>
          </cell>
        </row>
        <row r="776">
          <cell r="A776">
            <v>90562</v>
          </cell>
          <cell r="B776" t="str">
            <v>CAIXA TELEFÔNICA INTERNA PADRÃO TELESP N.2 20X20X12CM</v>
          </cell>
          <cell r="C776" t="str">
            <v>UN</v>
          </cell>
          <cell r="D776">
            <v>146.16</v>
          </cell>
          <cell r="E776" t="str">
            <v>EDIF Jul/23</v>
          </cell>
        </row>
        <row r="777">
          <cell r="A777">
            <v>90563</v>
          </cell>
          <cell r="B777" t="str">
            <v>CAIXA TELEFÔNICA INTERNA PADRÃO TELESP N.3 40X40X13,5CM</v>
          </cell>
          <cell r="C777" t="str">
            <v>UN</v>
          </cell>
          <cell r="D777">
            <v>271.85000000000002</v>
          </cell>
          <cell r="E777" t="str">
            <v>EDIF Jul/23</v>
          </cell>
        </row>
        <row r="778">
          <cell r="A778">
            <v>90564</v>
          </cell>
          <cell r="B778" t="str">
            <v>CAIXA TELEFÔNICA INTERNA PADRÃO TELESP N. 4 60X60X13,5CM</v>
          </cell>
          <cell r="C778" t="str">
            <v>UN</v>
          </cell>
          <cell r="D778">
            <v>480.07</v>
          </cell>
          <cell r="E778" t="str">
            <v>EDIF Jul/23</v>
          </cell>
        </row>
        <row r="779">
          <cell r="A779">
            <v>90565</v>
          </cell>
          <cell r="B779" t="str">
            <v>CAIXA TELEFÔNICA INTERNA PADRÃO TELESP N. 5 80X80X13,5CM</v>
          </cell>
          <cell r="C779" t="str">
            <v>UN</v>
          </cell>
          <cell r="D779">
            <v>773.67</v>
          </cell>
          <cell r="E779" t="str">
            <v>EDIF Jul/23</v>
          </cell>
        </row>
        <row r="780">
          <cell r="A780">
            <v>90566</v>
          </cell>
          <cell r="B780" t="str">
            <v>CAIXA TELEFÔNICA INTERNA PADRÃO TELESP N.6 120X120X13,5CM</v>
          </cell>
          <cell r="C780" t="str">
            <v>UN</v>
          </cell>
          <cell r="D780">
            <v>1572.55</v>
          </cell>
          <cell r="E780" t="str">
            <v>EDIF Jul/23</v>
          </cell>
        </row>
        <row r="781">
          <cell r="A781">
            <v>90567</v>
          </cell>
          <cell r="B781" t="str">
            <v>CAIXA TELEFÔNICA INTERNA PADRÃO TELESP N.7 150X150X17CM</v>
          </cell>
          <cell r="C781" t="str">
            <v>UN</v>
          </cell>
          <cell r="D781">
            <v>2909.14</v>
          </cell>
          <cell r="E781" t="str">
            <v>EDIF Jul/23</v>
          </cell>
        </row>
        <row r="782">
          <cell r="A782">
            <v>90568</v>
          </cell>
          <cell r="B782" t="str">
            <v>CAIXA DE PASSAGEM E TAMPA PRÉ-MOLDADAS EM CONCRETO, SEM FUNDO, 20X20CM</v>
          </cell>
          <cell r="C782" t="str">
            <v>UN</v>
          </cell>
          <cell r="D782">
            <v>156.41</v>
          </cell>
          <cell r="E782" t="str">
            <v>EDIF Jul/23</v>
          </cell>
        </row>
        <row r="783">
          <cell r="A783">
            <v>90569</v>
          </cell>
          <cell r="B783" t="str">
            <v>CAIXA DE PASSAGEM E TAMPA PRÉ-MOLDADAS EM CONCRETO, SEM FUNDO, 30X30CM</v>
          </cell>
          <cell r="C783" t="str">
            <v>UN</v>
          </cell>
          <cell r="D783">
            <v>165.4</v>
          </cell>
          <cell r="E783" t="str">
            <v>EDIF Jul/23</v>
          </cell>
        </row>
        <row r="784">
          <cell r="A784">
            <v>90570</v>
          </cell>
          <cell r="B784" t="str">
            <v>CAIXA DE PASSAGEM E TAMPA PRÉ-MOLDADAS EM CONCRETO, SEM FUNDO, 40X40CM</v>
          </cell>
          <cell r="C784" t="str">
            <v>UN</v>
          </cell>
          <cell r="D784">
            <v>208.27</v>
          </cell>
          <cell r="E784" t="str">
            <v>EDIF Jul/23</v>
          </cell>
        </row>
        <row r="785">
          <cell r="A785">
            <v>90571</v>
          </cell>
          <cell r="B785" t="str">
            <v>CAIXA DE PASSAGEM E TAMPA PRÉ-MOLDADAS EM CONCRETO, SEM FUNDO, 50X50CM</v>
          </cell>
          <cell r="C785" t="str">
            <v>UN</v>
          </cell>
          <cell r="D785">
            <v>277.10000000000002</v>
          </cell>
          <cell r="E785" t="str">
            <v>EDIF Jul/23</v>
          </cell>
        </row>
        <row r="786">
          <cell r="A786">
            <v>90572</v>
          </cell>
          <cell r="B786" t="str">
            <v>CAIXA DE PASSAGEM E TAMPA PRÉ-MOLDADAS EM CONCRETO, SEM FUNDO, 60X60CM</v>
          </cell>
          <cell r="C786" t="str">
            <v>UN</v>
          </cell>
          <cell r="D786">
            <v>362.18</v>
          </cell>
          <cell r="E786" t="str">
            <v>EDIF Jul/23</v>
          </cell>
        </row>
        <row r="787">
          <cell r="A787">
            <v>90573</v>
          </cell>
          <cell r="B787" t="str">
            <v>CAIXA DE PASSAGEM E TAMPA PRÉ-MOLDADAS EM CONCRETO, SEM FUNDO, 100X100</v>
          </cell>
          <cell r="C787" t="str">
            <v>UN</v>
          </cell>
          <cell r="D787">
            <v>925.64</v>
          </cell>
          <cell r="E787" t="str">
            <v>EDIF Jul/23</v>
          </cell>
        </row>
        <row r="788">
          <cell r="A788">
            <v>90590</v>
          </cell>
          <cell r="B788" t="str">
            <v>CAIXA DE ALUMÍNIO 10X10CM, ALTA COM TAMPA DE LATÃO PARA TOMADAS</v>
          </cell>
          <cell r="C788" t="str">
            <v>UN</v>
          </cell>
          <cell r="D788">
            <v>106.15</v>
          </cell>
          <cell r="E788" t="str">
            <v>EDIF Jul/23</v>
          </cell>
        </row>
        <row r="789">
          <cell r="A789">
            <v>90598</v>
          </cell>
          <cell r="B789" t="str">
            <v>QUADRO GERAL OU DE DISTRIBUIÇÃO, EM CHAPA METÁLICA N.14 ESMALTADA</v>
          </cell>
          <cell r="C789" t="str">
            <v>M2</v>
          </cell>
          <cell r="D789">
            <v>1409.32</v>
          </cell>
          <cell r="E789" t="str">
            <v>EDIF Jul/23</v>
          </cell>
        </row>
        <row r="790">
          <cell r="A790">
            <v>90600</v>
          </cell>
          <cell r="B790" t="str">
            <v>CHAVES, FUSÍVEIS E ATERRAMENTO</v>
          </cell>
          <cell r="C790" t="str">
            <v>.</v>
          </cell>
          <cell r="D790" t="str">
            <v>.</v>
          </cell>
          <cell r="E790" t="str">
            <v>EDIF Jul/23</v>
          </cell>
        </row>
        <row r="791">
          <cell r="A791">
            <v>90618</v>
          </cell>
          <cell r="B791" t="str">
            <v>CHAVE SECCIONADORA TRIPOLAR, ABERTURA SOB CARGA - SECA 250A/600V</v>
          </cell>
          <cell r="C791" t="str">
            <v>UN</v>
          </cell>
          <cell r="D791">
            <v>1845.05</v>
          </cell>
          <cell r="E791" t="str">
            <v>EDIF Jul/23</v>
          </cell>
        </row>
        <row r="792">
          <cell r="A792">
            <v>90619</v>
          </cell>
          <cell r="B792" t="str">
            <v>CHAVE SECCIONADORA TRIPOLAR, ABERTURA SOB CARGA - SECA 400A/600V</v>
          </cell>
          <cell r="C792" t="str">
            <v>UN</v>
          </cell>
          <cell r="D792">
            <v>2537.1799999999998</v>
          </cell>
          <cell r="E792" t="str">
            <v>EDIF Jul/23</v>
          </cell>
        </row>
        <row r="793">
          <cell r="A793">
            <v>90620</v>
          </cell>
          <cell r="B793" t="str">
            <v>CHAVE SECCIONADORA TRIPOLAR, ABERTURA SOB CARGA - SECA 630A/600V</v>
          </cell>
          <cell r="C793" t="str">
            <v>UN</v>
          </cell>
          <cell r="D793">
            <v>4229.42</v>
          </cell>
          <cell r="E793" t="str">
            <v>EDIF Jul/23</v>
          </cell>
        </row>
        <row r="794">
          <cell r="A794">
            <v>90623</v>
          </cell>
          <cell r="B794" t="str">
            <v>CHAVE SECCIONADORA TIPO NH, COM BASE E FUSÍVEIS - 125A (ABERTURA SEM CARGA)</v>
          </cell>
          <cell r="C794" t="str">
            <v>UN</v>
          </cell>
          <cell r="D794">
            <v>369.97</v>
          </cell>
          <cell r="E794" t="str">
            <v>EDIF Jul/23</v>
          </cell>
        </row>
        <row r="795">
          <cell r="A795">
            <v>90624</v>
          </cell>
          <cell r="B795" t="str">
            <v>CHAVE SECCIONADORA TIPO NH, COM BASE E FUSÍVEIS - 250A (ABERTURA SEM CARGA)</v>
          </cell>
          <cell r="C795" t="str">
            <v>UN</v>
          </cell>
          <cell r="D795">
            <v>853.68</v>
          </cell>
          <cell r="E795" t="str">
            <v>EDIF Jul/23</v>
          </cell>
        </row>
        <row r="796">
          <cell r="A796">
            <v>90625</v>
          </cell>
          <cell r="B796" t="str">
            <v>CHAVE SECCIONADORA TIPO NH, COM BASE E FUSÍVEIS - 400A (ABERTURA SEM CARGA)</v>
          </cell>
          <cell r="C796" t="str">
            <v>UN</v>
          </cell>
          <cell r="D796">
            <v>1174.53</v>
          </cell>
          <cell r="E796" t="str">
            <v>EDIF Jul/23</v>
          </cell>
        </row>
        <row r="797">
          <cell r="A797">
            <v>90626</v>
          </cell>
          <cell r="B797" t="str">
            <v>CHAVE SECCIONADORA TIPO NH, COM BASE E FUSÍVEIS - 630A (ABERTURA SEM CARGA)</v>
          </cell>
          <cell r="C797" t="str">
            <v>UN</v>
          </cell>
          <cell r="D797">
            <v>1582.84</v>
          </cell>
          <cell r="E797" t="str">
            <v>EDIF Jul/23</v>
          </cell>
        </row>
        <row r="798">
          <cell r="A798">
            <v>90627</v>
          </cell>
          <cell r="B798" t="str">
            <v>CHAVE SECCIONADORA TRIPOLAR, ABERTURA SOB CARGA, COM FUSÍVEIS NH00 - 125A/500V</v>
          </cell>
          <cell r="C798" t="str">
            <v>UN</v>
          </cell>
          <cell r="D798">
            <v>491.93</v>
          </cell>
          <cell r="E798" t="str">
            <v>EDIF Jul/23</v>
          </cell>
        </row>
        <row r="799">
          <cell r="A799">
            <v>90628</v>
          </cell>
          <cell r="B799" t="str">
            <v>CHAVE SECCIONADORA TRIPOLAR, ABERTURA SOB CARGA, COM FUSÍVEIS NH1 - 250A/500V</v>
          </cell>
          <cell r="C799" t="str">
            <v>UN</v>
          </cell>
          <cell r="D799">
            <v>1017.9</v>
          </cell>
          <cell r="E799" t="str">
            <v>EDIF Jul/23</v>
          </cell>
        </row>
        <row r="800">
          <cell r="A800">
            <v>90629</v>
          </cell>
          <cell r="B800" t="str">
            <v>CHAVE SECCIONADORA TRIPOLAR, ABERTURA SOB CARGA, COM FUSÍVEIS NH2 - 400A/500V</v>
          </cell>
          <cell r="C800" t="str">
            <v>UN</v>
          </cell>
          <cell r="D800">
            <v>1394</v>
          </cell>
          <cell r="E800" t="str">
            <v>EDIF Jul/23</v>
          </cell>
        </row>
        <row r="801">
          <cell r="A801">
            <v>90630</v>
          </cell>
          <cell r="B801" t="str">
            <v>CHAVE SECCIONADORA TRIPOLAR, ABERTURA SOB CARGA, COM FUSÍVEIS NH3 -630A/600V</v>
          </cell>
          <cell r="C801" t="str">
            <v>UN</v>
          </cell>
          <cell r="D801">
            <v>2431.79</v>
          </cell>
          <cell r="E801" t="str">
            <v>EDIF Jul/23</v>
          </cell>
        </row>
        <row r="802">
          <cell r="A802">
            <v>90633</v>
          </cell>
          <cell r="B802" t="str">
            <v>CHAVE SECCIONADORA ROTATIVA ABERT. SOB CARGA TP (PACCO) - 3X16A</v>
          </cell>
          <cell r="C802" t="str">
            <v>UN</v>
          </cell>
          <cell r="D802">
            <v>174.93</v>
          </cell>
          <cell r="E802" t="str">
            <v>EDIF Jul/23</v>
          </cell>
        </row>
        <row r="803">
          <cell r="A803">
            <v>90636</v>
          </cell>
          <cell r="B803" t="str">
            <v>CHAVE SECCIONADORA ROTATIVA ABERTURA SOB CARGA TIPO (PACCO) - 3X63A</v>
          </cell>
          <cell r="C803" t="str">
            <v>UN</v>
          </cell>
          <cell r="D803">
            <v>330.64</v>
          </cell>
          <cell r="E803" t="str">
            <v>EDIF Jul/23</v>
          </cell>
        </row>
        <row r="804">
          <cell r="A804">
            <v>90649</v>
          </cell>
          <cell r="B804" t="str">
            <v>FUSÍVEL TIPO "DIAZED", TIPO RÁPIDO OU RETARDADO - 2/25A</v>
          </cell>
          <cell r="C804" t="str">
            <v>UN</v>
          </cell>
          <cell r="D804">
            <v>11.75</v>
          </cell>
          <cell r="E804" t="str">
            <v>EDIF Jul/23</v>
          </cell>
        </row>
        <row r="805">
          <cell r="A805">
            <v>90658</v>
          </cell>
          <cell r="B805" t="str">
            <v>FUSÍVEL TIPO NH - 100/200A</v>
          </cell>
          <cell r="C805" t="str">
            <v>UN</v>
          </cell>
          <cell r="D805">
            <v>76.66</v>
          </cell>
          <cell r="E805" t="str">
            <v>EDIF Jul/23</v>
          </cell>
        </row>
        <row r="806">
          <cell r="A806">
            <v>90659</v>
          </cell>
          <cell r="B806" t="str">
            <v>FUSÍVEL TIPO NH - 224/355A</v>
          </cell>
          <cell r="C806" t="str">
            <v>UN</v>
          </cell>
          <cell r="D806">
            <v>103.12</v>
          </cell>
          <cell r="E806" t="str">
            <v>EDIF Jul/23</v>
          </cell>
        </row>
        <row r="807">
          <cell r="A807">
            <v>90660</v>
          </cell>
          <cell r="B807" t="str">
            <v>FUSÍVEL TIPO NH - 425/630A</v>
          </cell>
          <cell r="C807" t="str">
            <v>UN</v>
          </cell>
          <cell r="D807">
            <v>151.84</v>
          </cell>
          <cell r="E807" t="str">
            <v>EDIF Jul/23</v>
          </cell>
        </row>
        <row r="808">
          <cell r="A808">
            <v>90661</v>
          </cell>
          <cell r="B808" t="str">
            <v>FUSÍVEL TIPO NH TAMANHO 04 DE 800-1250A</v>
          </cell>
          <cell r="C808" t="str">
            <v>UN</v>
          </cell>
          <cell r="D808">
            <v>870.14</v>
          </cell>
          <cell r="E808" t="str">
            <v>EDIF Jul/23</v>
          </cell>
        </row>
        <row r="809">
          <cell r="A809">
            <v>90662</v>
          </cell>
          <cell r="B809" t="str">
            <v>BASE PARA FUSÍVEIS TIPO "DIAZED" - 2/25A</v>
          </cell>
          <cell r="C809" t="str">
            <v>UN</v>
          </cell>
          <cell r="D809">
            <v>74.739999999999995</v>
          </cell>
          <cell r="E809" t="str">
            <v>EDIF Jul/23</v>
          </cell>
        </row>
        <row r="810">
          <cell r="A810">
            <v>90663</v>
          </cell>
          <cell r="B810" t="str">
            <v>BASE PARA FUSÍVEIS TIPO "DIAZED" - 35/63A</v>
          </cell>
          <cell r="C810" t="str">
            <v>UN</v>
          </cell>
          <cell r="D810">
            <v>87.83</v>
          </cell>
          <cell r="E810" t="str">
            <v>EDIF Jul/23</v>
          </cell>
        </row>
        <row r="811">
          <cell r="A811">
            <v>90664</v>
          </cell>
          <cell r="B811" t="str">
            <v>BASE COM FUSÍVEIS TIPO NH - ATÉ 125A</v>
          </cell>
          <cell r="C811" t="str">
            <v>UN</v>
          </cell>
          <cell r="D811">
            <v>114.73</v>
          </cell>
          <cell r="E811" t="str">
            <v>EDIF Jul/23</v>
          </cell>
        </row>
        <row r="812">
          <cell r="A812">
            <v>90665</v>
          </cell>
          <cell r="B812" t="str">
            <v>BASE COM FUSÍVEIS TIPO NH - ATÉ 250A</v>
          </cell>
          <cell r="C812" t="str">
            <v>UN</v>
          </cell>
          <cell r="D812">
            <v>230.87</v>
          </cell>
          <cell r="E812" t="str">
            <v>EDIF Jul/23</v>
          </cell>
        </row>
        <row r="813">
          <cell r="A813">
            <v>90666</v>
          </cell>
          <cell r="B813" t="str">
            <v>BASE COM FUSÍVEIS TIPO NH - ATÉ 400A</v>
          </cell>
          <cell r="C813" t="str">
            <v>UN</v>
          </cell>
          <cell r="D813">
            <v>315.89999999999998</v>
          </cell>
          <cell r="E813" t="str">
            <v>EDIF Jul/23</v>
          </cell>
        </row>
        <row r="814">
          <cell r="A814">
            <v>90667</v>
          </cell>
          <cell r="B814" t="str">
            <v>BASE COM FUSÍVEIS TIPO NH - TAMANHO 03 DE 425 - 630A</v>
          </cell>
          <cell r="C814" t="str">
            <v>UN</v>
          </cell>
          <cell r="D814">
            <v>468.83</v>
          </cell>
          <cell r="E814" t="str">
            <v>EDIF Jul/23</v>
          </cell>
        </row>
        <row r="815">
          <cell r="A815">
            <v>90668</v>
          </cell>
          <cell r="B815" t="str">
            <v>BASE COM FUSÍVEIS TIPO NH - TAMANHO 04 DE 800 - 1250A</v>
          </cell>
          <cell r="C815" t="str">
            <v>UN</v>
          </cell>
          <cell r="D815">
            <v>1735.07</v>
          </cell>
          <cell r="E815" t="str">
            <v>EDIF Jul/23</v>
          </cell>
        </row>
        <row r="816">
          <cell r="A816">
            <v>90669</v>
          </cell>
          <cell r="B816" t="str">
            <v>ISOLADOR DE POLIÉSTER TIPO TONEL B.T. USO INTERNO - 15X20MM</v>
          </cell>
          <cell r="C816" t="str">
            <v>UN</v>
          </cell>
          <cell r="D816">
            <v>16.97</v>
          </cell>
          <cell r="E816" t="str">
            <v>EDIF Jul/23</v>
          </cell>
        </row>
        <row r="817">
          <cell r="A817">
            <v>90670</v>
          </cell>
          <cell r="B817" t="str">
            <v>ISOLADOR DE POLIÉSTER TIPO TONEL B.T. USO INTERNO - 40X50MM</v>
          </cell>
          <cell r="C817" t="str">
            <v>UN</v>
          </cell>
          <cell r="D817">
            <v>37.76</v>
          </cell>
          <cell r="E817" t="str">
            <v>EDIF Jul/23</v>
          </cell>
        </row>
        <row r="818">
          <cell r="A818">
            <v>90671</v>
          </cell>
          <cell r="B818" t="str">
            <v>ISOLADOR DE POLIÉSTER TIPO TONEL B.T. USO INTERNO - 60X60MM</v>
          </cell>
          <cell r="C818" t="str">
            <v>UN</v>
          </cell>
          <cell r="D818">
            <v>43.55</v>
          </cell>
          <cell r="E818" t="str">
            <v>EDIF Jul/23</v>
          </cell>
        </row>
        <row r="819">
          <cell r="A819">
            <v>90672</v>
          </cell>
          <cell r="B819" t="str">
            <v>ISOLADOR DE POLIÉSTER TIPO TONEL B.T. USO INTERNO - 60X75MM</v>
          </cell>
          <cell r="C819" t="str">
            <v>UN</v>
          </cell>
          <cell r="D819">
            <v>60.49</v>
          </cell>
          <cell r="E819" t="str">
            <v>EDIF Jul/23</v>
          </cell>
        </row>
        <row r="820">
          <cell r="A820">
            <v>90673</v>
          </cell>
          <cell r="B820" t="str">
            <v>BARRAMENTO DE COBRE PARA 30A - 6,35X1,58MM</v>
          </cell>
          <cell r="C820" t="str">
            <v>M</v>
          </cell>
          <cell r="D820">
            <v>17.22</v>
          </cell>
          <cell r="E820" t="str">
            <v>EDIF Jul/23</v>
          </cell>
        </row>
        <row r="821">
          <cell r="A821">
            <v>90674</v>
          </cell>
          <cell r="B821" t="str">
            <v>BARRAMENTO DE COBRE PARA 60A - 9,52X2,38MM</v>
          </cell>
          <cell r="C821" t="str">
            <v>M</v>
          </cell>
          <cell r="D821">
            <v>27.59</v>
          </cell>
          <cell r="E821" t="str">
            <v>EDIF Jul/23</v>
          </cell>
        </row>
        <row r="822">
          <cell r="A822">
            <v>90675</v>
          </cell>
          <cell r="B822" t="str">
            <v>BARRAMENTO DE COBRE PARA 100A - 15X3MM</v>
          </cell>
          <cell r="C822" t="str">
            <v>M</v>
          </cell>
          <cell r="D822">
            <v>62.17</v>
          </cell>
          <cell r="E822" t="str">
            <v>EDIF Jul/23</v>
          </cell>
        </row>
        <row r="823">
          <cell r="A823">
            <v>90676</v>
          </cell>
          <cell r="B823" t="str">
            <v>BARRAMENTO DE COBRE PARA 150A - 20X4MM</v>
          </cell>
          <cell r="C823" t="str">
            <v>M</v>
          </cell>
          <cell r="D823">
            <v>123.24</v>
          </cell>
          <cell r="E823" t="str">
            <v>EDIF Jul/23</v>
          </cell>
        </row>
        <row r="824">
          <cell r="A824">
            <v>90677</v>
          </cell>
          <cell r="B824" t="str">
            <v>BARRAMENTO DE COBRE PARA 200A - 25X4MM</v>
          </cell>
          <cell r="C824" t="str">
            <v>M</v>
          </cell>
          <cell r="D824">
            <v>138.29</v>
          </cell>
          <cell r="E824" t="str">
            <v>EDIF Jul/23</v>
          </cell>
        </row>
        <row r="825">
          <cell r="A825">
            <v>90678</v>
          </cell>
          <cell r="B825" t="str">
            <v>BARRAMENTO DE COBRE PARA 400A - 40X7MM</v>
          </cell>
          <cell r="C825" t="str">
            <v>M</v>
          </cell>
          <cell r="D825">
            <v>311.66000000000003</v>
          </cell>
          <cell r="E825" t="str">
            <v>EDIF Jul/23</v>
          </cell>
        </row>
        <row r="826">
          <cell r="A826">
            <v>90679</v>
          </cell>
          <cell r="B826" t="str">
            <v>BARRAMENTO DE COBRE PARA 600A - 7X60MM</v>
          </cell>
          <cell r="C826" t="str">
            <v>M</v>
          </cell>
          <cell r="D826">
            <v>632.95000000000005</v>
          </cell>
          <cell r="E826" t="str">
            <v>EDIF Jul/23</v>
          </cell>
        </row>
        <row r="827">
          <cell r="A827">
            <v>90680</v>
          </cell>
          <cell r="B827" t="str">
            <v>BARRAMENTO DE COBRE PARA 800A - 10X80MM</v>
          </cell>
          <cell r="C827" t="str">
            <v>M</v>
          </cell>
          <cell r="D827">
            <v>903.74</v>
          </cell>
          <cell r="E827" t="str">
            <v>EDIF Jul/23</v>
          </cell>
        </row>
        <row r="828">
          <cell r="A828">
            <v>90681</v>
          </cell>
          <cell r="B828" t="str">
            <v>BARRAMENTO DE COBRE PARA 1000A - 10X100MM</v>
          </cell>
          <cell r="C828" t="str">
            <v>M</v>
          </cell>
          <cell r="D828">
            <v>1191.95</v>
          </cell>
          <cell r="E828" t="str">
            <v>EDIF Jul/23</v>
          </cell>
        </row>
        <row r="829">
          <cell r="A829">
            <v>90682</v>
          </cell>
          <cell r="B829" t="str">
            <v>BARRAMENTO DE COBRE PARA 1200A - 9,5X127MM</v>
          </cell>
          <cell r="C829" t="str">
            <v>M</v>
          </cell>
          <cell r="D829">
            <v>1378.92</v>
          </cell>
          <cell r="E829" t="str">
            <v>EDIF Jul/23</v>
          </cell>
        </row>
        <row r="830">
          <cell r="A830">
            <v>90683</v>
          </cell>
          <cell r="B830" t="str">
            <v>BARRAMENTO DE COBRE PARA 1400A - 9,52X152MM</v>
          </cell>
          <cell r="C830" t="str">
            <v>M</v>
          </cell>
          <cell r="D830">
            <v>1588.06</v>
          </cell>
          <cell r="E830" t="str">
            <v>EDIF Jul/23</v>
          </cell>
        </row>
        <row r="831">
          <cell r="A831">
            <v>90688</v>
          </cell>
          <cell r="B831" t="str">
            <v>PROTEÇÃO PARA BARRAMENTO DE QUADROS EM POLICARBONATO COMPACTO 4MM</v>
          </cell>
          <cell r="C831" t="str">
            <v>M2</v>
          </cell>
          <cell r="D831">
            <v>459.04</v>
          </cell>
          <cell r="E831" t="str">
            <v>EDIF Jul/23</v>
          </cell>
        </row>
        <row r="832">
          <cell r="A832">
            <v>90690</v>
          </cell>
          <cell r="B832" t="str">
            <v>CABO DE COBRE NÚ, PARA ATERRAMENTO - 6,00MM2</v>
          </cell>
          <cell r="C832" t="str">
            <v>M</v>
          </cell>
          <cell r="D832">
            <v>10.08</v>
          </cell>
          <cell r="E832" t="str">
            <v>EDIF Jul/23</v>
          </cell>
        </row>
        <row r="833">
          <cell r="A833">
            <v>90691</v>
          </cell>
          <cell r="B833" t="str">
            <v>CABO DE COBRE NÚ, PARA ATERRAMENTO - 10,00MM2</v>
          </cell>
          <cell r="C833" t="str">
            <v>M</v>
          </cell>
          <cell r="D833">
            <v>12.46</v>
          </cell>
          <cell r="E833" t="str">
            <v>EDIF Jul/23</v>
          </cell>
        </row>
        <row r="834">
          <cell r="A834">
            <v>90692</v>
          </cell>
          <cell r="B834" t="str">
            <v>CABO DE COBRE NÚ, PARA ATERRAMENTO - 16,00MM2</v>
          </cell>
          <cell r="C834" t="str">
            <v>M</v>
          </cell>
          <cell r="D834">
            <v>19.77</v>
          </cell>
          <cell r="E834" t="str">
            <v>EDIF Jul/23</v>
          </cell>
        </row>
        <row r="835">
          <cell r="A835">
            <v>90693</v>
          </cell>
          <cell r="B835" t="str">
            <v>CABO DE COBRE NÚ, PARA ATERRAMENTO - 25,00MM2</v>
          </cell>
          <cell r="C835" t="str">
            <v>M</v>
          </cell>
          <cell r="D835">
            <v>27.34</v>
          </cell>
          <cell r="E835" t="str">
            <v>EDIF Jul/23</v>
          </cell>
        </row>
        <row r="836">
          <cell r="A836">
            <v>90694</v>
          </cell>
          <cell r="B836" t="str">
            <v>CABO DE COBRE NÚ, PARA ATERRAMENTO - 35,00MM2</v>
          </cell>
          <cell r="C836" t="str">
            <v>M</v>
          </cell>
          <cell r="D836">
            <v>38.270000000000003</v>
          </cell>
          <cell r="E836" t="str">
            <v>EDIF Jul/23</v>
          </cell>
        </row>
        <row r="837">
          <cell r="A837">
            <v>90695</v>
          </cell>
          <cell r="B837" t="str">
            <v>CABO DE COBRE NÚ, PARA ATERRAMENTO - 50,00MM2</v>
          </cell>
          <cell r="C837" t="str">
            <v>M</v>
          </cell>
          <cell r="D837">
            <v>55.39</v>
          </cell>
          <cell r="E837" t="str">
            <v>EDIF Jul/23</v>
          </cell>
        </row>
        <row r="838">
          <cell r="A838">
            <v>90696</v>
          </cell>
          <cell r="B838" t="str">
            <v>CABO DE COBRE NÚ, PARA ATERRAMENTO - 70.00MM2</v>
          </cell>
          <cell r="C838" t="str">
            <v>M</v>
          </cell>
          <cell r="D838">
            <v>71.23</v>
          </cell>
          <cell r="E838" t="str">
            <v>EDIF Jul/23</v>
          </cell>
        </row>
        <row r="839">
          <cell r="A839">
            <v>90697</v>
          </cell>
          <cell r="B839" t="str">
            <v>CABO DE COBRE NÚ, PARA ATERRAMENTO - 95,00MM2</v>
          </cell>
          <cell r="C839" t="str">
            <v>M</v>
          </cell>
          <cell r="D839">
            <v>110.02</v>
          </cell>
          <cell r="E839" t="str">
            <v>EDIF Jul/23</v>
          </cell>
        </row>
        <row r="840">
          <cell r="A840">
            <v>90698</v>
          </cell>
          <cell r="B840" t="str">
            <v>CABO DE COBRE NÚ, PARA ATERRAMENTO - 120,00MM2</v>
          </cell>
          <cell r="C840" t="str">
            <v>M</v>
          </cell>
          <cell r="D840">
            <v>121.01</v>
          </cell>
          <cell r="E840" t="str">
            <v>EDIF Jul/23</v>
          </cell>
        </row>
        <row r="841">
          <cell r="A841">
            <v>90699</v>
          </cell>
          <cell r="B841" t="str">
            <v>ATERRAMENTO DE QUADROS, EXCLUSIVE CABO</v>
          </cell>
          <cell r="C841" t="str">
            <v>UN</v>
          </cell>
          <cell r="D841">
            <v>413.52</v>
          </cell>
          <cell r="E841" t="str">
            <v>EDIF Jul/23</v>
          </cell>
        </row>
        <row r="842">
          <cell r="A842">
            <v>90700</v>
          </cell>
          <cell r="B842" t="str">
            <v>PONTOS DE ENERGIA</v>
          </cell>
          <cell r="C842" t="str">
            <v>.</v>
          </cell>
          <cell r="D842" t="str">
            <v>.</v>
          </cell>
          <cell r="E842" t="str">
            <v>EDIF Jul/23</v>
          </cell>
        </row>
        <row r="843">
          <cell r="A843">
            <v>90701</v>
          </cell>
          <cell r="B843" t="str">
            <v>PONTO COM INTERRUPTOR SIMPLES - 1 TECLA, EM CAIXA 4"X2"</v>
          </cell>
          <cell r="C843" t="str">
            <v>UN</v>
          </cell>
          <cell r="D843">
            <v>156.88999999999999</v>
          </cell>
          <cell r="E843" t="str">
            <v>EDIF Jul/23</v>
          </cell>
        </row>
        <row r="844">
          <cell r="A844">
            <v>90702</v>
          </cell>
          <cell r="B844" t="str">
            <v>PONTO COM INTERRUPTOR SIMPLES - 2 TECLAS, EM CAIXA 4"X2"</v>
          </cell>
          <cell r="C844" t="str">
            <v>UN</v>
          </cell>
          <cell r="D844">
            <v>241.58</v>
          </cell>
          <cell r="E844" t="str">
            <v>EDIF Jul/23</v>
          </cell>
        </row>
        <row r="845">
          <cell r="A845">
            <v>90703</v>
          </cell>
          <cell r="B845" t="str">
            <v>PONTO COM INTERRUPTOR SIMPLES - 3 TECLAS, EM CAIXA 4"X2"</v>
          </cell>
          <cell r="C845" t="str">
            <v>UN</v>
          </cell>
          <cell r="D845">
            <v>309.06</v>
          </cell>
          <cell r="E845" t="str">
            <v>EDIF Jul/23</v>
          </cell>
        </row>
        <row r="846">
          <cell r="A846">
            <v>90705</v>
          </cell>
          <cell r="B846" t="str">
            <v>PONTO COM INTERRUPTOR SIMPLES - 2 TECLAS, EM CAIXA 4"X4"</v>
          </cell>
          <cell r="C846" t="str">
            <v>UN</v>
          </cell>
          <cell r="D846">
            <v>246.68</v>
          </cell>
          <cell r="E846" t="str">
            <v>EDIF Jul/23</v>
          </cell>
        </row>
        <row r="847">
          <cell r="A847">
            <v>90706</v>
          </cell>
          <cell r="B847" t="str">
            <v>PONTO COM INTERRUPTOR SIMPLES - 3 TECLAS, EM CAIXA 4"X4"</v>
          </cell>
          <cell r="C847" t="str">
            <v>UN</v>
          </cell>
          <cell r="D847">
            <v>320.18</v>
          </cell>
          <cell r="E847" t="str">
            <v>EDIF Jul/23</v>
          </cell>
        </row>
        <row r="848">
          <cell r="A848">
            <v>90707</v>
          </cell>
          <cell r="B848" t="str">
            <v>PONTO COM INTERRUPTOR SIMPLES - 4 TECLAS, EM CAIXA 4"X4"</v>
          </cell>
          <cell r="C848" t="str">
            <v>UN</v>
          </cell>
          <cell r="D848">
            <v>399.27</v>
          </cell>
          <cell r="E848" t="str">
            <v>EDIF Jul/23</v>
          </cell>
        </row>
        <row r="849">
          <cell r="A849">
            <v>90708</v>
          </cell>
          <cell r="B849" t="str">
            <v>PONTO COM INTERRUPTOR SIMPLES E TOMADA 110V - EM CAIXA 4"X4"</v>
          </cell>
          <cell r="C849" t="str">
            <v>UN</v>
          </cell>
          <cell r="D849">
            <v>244.81</v>
          </cell>
          <cell r="E849" t="str">
            <v>EDIF Jul/23</v>
          </cell>
        </row>
        <row r="850">
          <cell r="A850">
            <v>90710</v>
          </cell>
          <cell r="B850" t="str">
            <v>PONTO COM INTERRUPTOR PARALELO - 1 TECLA, EM CAIXA 4"X2"</v>
          </cell>
          <cell r="C850" t="str">
            <v>UN</v>
          </cell>
          <cell r="D850">
            <v>226.45</v>
          </cell>
          <cell r="E850" t="str">
            <v>EDIF Jul/23</v>
          </cell>
        </row>
        <row r="851">
          <cell r="A851">
            <v>90715</v>
          </cell>
          <cell r="B851" t="str">
            <v>PONTO COM INTERRUPTOR SIMPLES BIPOLAR - EM CAIXA 4"X2"</v>
          </cell>
          <cell r="C851" t="str">
            <v>UN</v>
          </cell>
          <cell r="D851">
            <v>175.88</v>
          </cell>
          <cell r="E851" t="str">
            <v>EDIF Jul/23</v>
          </cell>
        </row>
        <row r="852">
          <cell r="A852">
            <v>90718</v>
          </cell>
          <cell r="B852" t="str">
            <v>PONTO COM INTERRUPTOR PARALELO BIPOLAR - EM CAIXA 4"X2"</v>
          </cell>
          <cell r="C852" t="str">
            <v>UN</v>
          </cell>
          <cell r="D852">
            <v>256.14999999999998</v>
          </cell>
          <cell r="E852" t="str">
            <v>EDIF Jul/23</v>
          </cell>
        </row>
        <row r="853">
          <cell r="A853">
            <v>90730</v>
          </cell>
          <cell r="B853" t="str">
            <v>PONTO COM DOIS INTERRUPTORES SIMPLES BIPOLAR - EM CAIXA 4"X4"</v>
          </cell>
          <cell r="C853" t="str">
            <v>UN</v>
          </cell>
          <cell r="D853">
            <v>284.66000000000003</v>
          </cell>
          <cell r="E853" t="str">
            <v>EDIF Jul/23</v>
          </cell>
        </row>
        <row r="854">
          <cell r="A854">
            <v>90735</v>
          </cell>
          <cell r="B854" t="str">
            <v>PONTO COM INTERRUPTOR SIMPLES - 1 TECLA, EM CONDULETE 3/4"</v>
          </cell>
          <cell r="C854" t="str">
            <v>UN</v>
          </cell>
          <cell r="D854">
            <v>180.89</v>
          </cell>
          <cell r="E854" t="str">
            <v>EDIF Jul/23</v>
          </cell>
        </row>
        <row r="855">
          <cell r="A855">
            <v>90736</v>
          </cell>
          <cell r="B855" t="str">
            <v>PONTO COM INTERRUPTOR SIMPLES - 2 TECLAS, EM CONDULETE 3/4"</v>
          </cell>
          <cell r="C855" t="str">
            <v>UN</v>
          </cell>
          <cell r="D855">
            <v>265.58</v>
          </cell>
          <cell r="E855" t="str">
            <v>EDIF Jul/23</v>
          </cell>
        </row>
        <row r="856">
          <cell r="A856">
            <v>90737</v>
          </cell>
          <cell r="B856" t="str">
            <v>PONTO COM INTERRUPTOR SIMPLES - 3 TECLAS, EM CONDULETE 3/4"</v>
          </cell>
          <cell r="C856" t="str">
            <v>UN</v>
          </cell>
          <cell r="D856">
            <v>333.06</v>
          </cell>
          <cell r="E856" t="str">
            <v>EDIF Jul/23</v>
          </cell>
        </row>
        <row r="857">
          <cell r="A857">
            <v>90738</v>
          </cell>
          <cell r="B857" t="str">
            <v>PONTO COM INTERRUPTOR SIMPLES - 4 TECLAS, EM CONDULETE 3/4" CORPO DUPLO</v>
          </cell>
          <cell r="C857" t="str">
            <v>UN</v>
          </cell>
          <cell r="D857">
            <v>427.91</v>
          </cell>
          <cell r="E857" t="str">
            <v>EDIF Jul/23</v>
          </cell>
        </row>
        <row r="858">
          <cell r="A858">
            <v>90740</v>
          </cell>
          <cell r="B858" t="str">
            <v>PONTO COM INTERRUPTOR PARALELO - 1 TECLA, EM CONDULETE 3/4"</v>
          </cell>
          <cell r="C858" t="str">
            <v>UN</v>
          </cell>
          <cell r="D858">
            <v>250.45</v>
          </cell>
          <cell r="E858" t="str">
            <v>EDIF Jul/23</v>
          </cell>
        </row>
        <row r="859">
          <cell r="A859">
            <v>90741</v>
          </cell>
          <cell r="B859" t="str">
            <v>PONTO COM INTERRUPTOR SIMPLES E TOMADA 110V - EM CONDULETE 3/4" CORPO DUPLO</v>
          </cell>
          <cell r="C859" t="str">
            <v>UN</v>
          </cell>
          <cell r="D859">
            <v>330.09</v>
          </cell>
          <cell r="E859" t="str">
            <v>EDIF Jul/23</v>
          </cell>
        </row>
        <row r="860">
          <cell r="A860">
            <v>90745</v>
          </cell>
          <cell r="B860" t="str">
            <v>PONTO COM INTERRUPTOR SIMPLES BIPOLAR - EM CONDULETE 3/4"</v>
          </cell>
          <cell r="C860" t="str">
            <v>UN</v>
          </cell>
          <cell r="D860">
            <v>199.88</v>
          </cell>
          <cell r="E860" t="str">
            <v>EDIF Jul/23</v>
          </cell>
        </row>
        <row r="861">
          <cell r="A861">
            <v>90750</v>
          </cell>
          <cell r="B861" t="str">
            <v>PONTO COM INTERRUPTOR PARALELO BIPOLAR - EM CONDULETE 3/4"</v>
          </cell>
          <cell r="C861" t="str">
            <v>UN</v>
          </cell>
          <cell r="D861">
            <v>280.14999999999998</v>
          </cell>
          <cell r="E861" t="str">
            <v>EDIF Jul/23</v>
          </cell>
        </row>
        <row r="862">
          <cell r="A862">
            <v>90755</v>
          </cell>
          <cell r="B862" t="str">
            <v>PONTO COM DOIS INTERRUPTORES SIMPLES BIPOLAR - EM CONDULETE 3/4"</v>
          </cell>
          <cell r="C862" t="str">
            <v>UN</v>
          </cell>
          <cell r="D862">
            <v>299.8</v>
          </cell>
          <cell r="E862" t="str">
            <v>EDIF Jul/23</v>
          </cell>
        </row>
        <row r="863">
          <cell r="A863">
            <v>90756</v>
          </cell>
          <cell r="B863" t="str">
            <v>PONTO COM TRÊS INTERRUPTORES SIMPLES BIPOLAR - EM CONDULETE 3/4" CORPO DUPLO</v>
          </cell>
          <cell r="C863" t="str">
            <v>UN</v>
          </cell>
          <cell r="D863">
            <v>402.03</v>
          </cell>
          <cell r="E863" t="str">
            <v>EDIF Jul/23</v>
          </cell>
        </row>
        <row r="864">
          <cell r="A864">
            <v>90760</v>
          </cell>
          <cell r="B864" t="str">
            <v>PONTO COM TOMADA SIMPLES DE EMBUTIR - 110/220V CAIXA 4"X2"</v>
          </cell>
          <cell r="C864" t="str">
            <v>UN</v>
          </cell>
          <cell r="D864">
            <v>160.62</v>
          </cell>
          <cell r="E864" t="str">
            <v>EDIF Jul/23</v>
          </cell>
        </row>
        <row r="865">
          <cell r="A865">
            <v>90761</v>
          </cell>
          <cell r="B865" t="str">
            <v>PONTO COM TOMADA SIMPLES 110/220V - EM CONDULETE 3/4"</v>
          </cell>
          <cell r="C865" t="str">
            <v>UN</v>
          </cell>
          <cell r="D865">
            <v>241.25</v>
          </cell>
          <cell r="E865" t="str">
            <v>EDIF Jul/23</v>
          </cell>
        </row>
        <row r="866">
          <cell r="A866">
            <v>90770</v>
          </cell>
          <cell r="B866" t="str">
            <v>PONTO COM TOMADA SIMPLES DE EMBUTIR - PARA PISO</v>
          </cell>
          <cell r="C866" t="str">
            <v>UN</v>
          </cell>
          <cell r="D866">
            <v>249.07</v>
          </cell>
          <cell r="E866" t="str">
            <v>EDIF Jul/23</v>
          </cell>
        </row>
        <row r="867">
          <cell r="A867">
            <v>90775</v>
          </cell>
          <cell r="B867" t="str">
            <v>PONTO SECO PARA TELEFONE - CAIXA 4"X4"</v>
          </cell>
          <cell r="C867" t="str">
            <v>UN</v>
          </cell>
          <cell r="D867">
            <v>272.32</v>
          </cell>
          <cell r="E867" t="str">
            <v>EDIF Jul/23</v>
          </cell>
        </row>
        <row r="868">
          <cell r="A868">
            <v>90776</v>
          </cell>
          <cell r="B868" t="str">
            <v>PONTO SECO PARA TELEFONE EM CONDULETE</v>
          </cell>
          <cell r="C868" t="str">
            <v>UN</v>
          </cell>
          <cell r="D868">
            <v>219.13</v>
          </cell>
          <cell r="E868" t="str">
            <v>EDIF Jul/23</v>
          </cell>
        </row>
        <row r="869">
          <cell r="A869">
            <v>90780</v>
          </cell>
          <cell r="B869" t="str">
            <v>PONTO COM BOTÃO PARA CAMPAINHA - USO AO TEMPO - CAIXA 4"X2"</v>
          </cell>
          <cell r="C869" t="str">
            <v>UN</v>
          </cell>
          <cell r="D869">
            <v>439.24</v>
          </cell>
          <cell r="E869" t="str">
            <v>EDIF Jul/23</v>
          </cell>
        </row>
        <row r="870">
          <cell r="A870">
            <v>90785</v>
          </cell>
          <cell r="B870" t="str">
            <v>PONTO COM CIGARRA DE SOBREPOR, TIPO COLEGIAL - CAIXA 3"X3"</v>
          </cell>
          <cell r="C870" t="str">
            <v>UN</v>
          </cell>
          <cell r="D870">
            <v>266.26</v>
          </cell>
          <cell r="E870" t="str">
            <v>EDIF Jul/23</v>
          </cell>
        </row>
        <row r="871">
          <cell r="A871">
            <v>90790</v>
          </cell>
          <cell r="B871" t="str">
            <v>PONTO DE LUZ - CAIXA FUNDO MÓVEL</v>
          </cell>
          <cell r="C871" t="str">
            <v>UN</v>
          </cell>
          <cell r="D871">
            <v>257.69</v>
          </cell>
          <cell r="E871" t="str">
            <v>EDIF Jul/23</v>
          </cell>
        </row>
        <row r="872">
          <cell r="A872">
            <v>90795</v>
          </cell>
          <cell r="B872" t="str">
            <v>PONTO DE LUZ - CONDULETE 3/4"</v>
          </cell>
          <cell r="C872" t="str">
            <v>UN</v>
          </cell>
          <cell r="D872">
            <v>301.08999999999997</v>
          </cell>
          <cell r="E872" t="str">
            <v>EDIF Jul/23</v>
          </cell>
        </row>
        <row r="873">
          <cell r="A873">
            <v>90800</v>
          </cell>
          <cell r="B873" t="str">
            <v>DISJUNTORES</v>
          </cell>
          <cell r="C873" t="str">
            <v>.</v>
          </cell>
          <cell r="D873" t="str">
            <v>.</v>
          </cell>
          <cell r="E873" t="str">
            <v>EDIF Jul/23</v>
          </cell>
        </row>
        <row r="874">
          <cell r="A874">
            <v>90810</v>
          </cell>
          <cell r="B874" t="str">
            <v>MINI DISJUNTOR - TIPO EUROPEU (IEC) - UNIPOLAR 6/25A</v>
          </cell>
          <cell r="C874" t="str">
            <v>UN</v>
          </cell>
          <cell r="D874">
            <v>30.74</v>
          </cell>
          <cell r="E874" t="str">
            <v>EDIF Jul/23</v>
          </cell>
        </row>
        <row r="875">
          <cell r="A875">
            <v>90811</v>
          </cell>
          <cell r="B875" t="str">
            <v>MINI DISJUNTOR - TIPO EUROPEU (IEC) - UNIPOLAR 32/50A</v>
          </cell>
          <cell r="C875" t="str">
            <v>UN</v>
          </cell>
          <cell r="D875">
            <v>29.99</v>
          </cell>
          <cell r="E875" t="str">
            <v>EDIF Jul/23</v>
          </cell>
        </row>
        <row r="876">
          <cell r="A876">
            <v>90812</v>
          </cell>
          <cell r="B876" t="str">
            <v>MINI DISJUNTOR - TIPO EUROPEU (IEC) - BIPOLAR 6/25A</v>
          </cell>
          <cell r="C876" t="str">
            <v>UN</v>
          </cell>
          <cell r="D876">
            <v>81.92</v>
          </cell>
          <cell r="E876" t="str">
            <v>EDIF Jul/23</v>
          </cell>
        </row>
        <row r="877">
          <cell r="A877">
            <v>90813</v>
          </cell>
          <cell r="B877" t="str">
            <v>MINI DISJUNTOR - TIPO EUROPEU (IEC) -  BIPOLAR 32/50A</v>
          </cell>
          <cell r="C877" t="str">
            <v>UN</v>
          </cell>
          <cell r="D877">
            <v>83.58</v>
          </cell>
          <cell r="E877" t="str">
            <v>EDIF Jul/23</v>
          </cell>
        </row>
        <row r="878">
          <cell r="A878">
            <v>90814</v>
          </cell>
          <cell r="B878" t="str">
            <v>MINI DISJUNTOR - TIPO EUROPEU (IEC) - TRIPOLAR 6/25A</v>
          </cell>
          <cell r="C878" t="str">
            <v>UN</v>
          </cell>
          <cell r="D878">
            <v>120.71</v>
          </cell>
          <cell r="E878" t="str">
            <v>EDIF Jul/23</v>
          </cell>
        </row>
        <row r="879">
          <cell r="A879">
            <v>90815</v>
          </cell>
          <cell r="B879" t="str">
            <v>MINI DISJUNTOR - TIPO EUROPEU (IEC) - TRIPOLAR 32/50A</v>
          </cell>
          <cell r="C879" t="str">
            <v>UN</v>
          </cell>
          <cell r="D879">
            <v>110.91</v>
          </cell>
          <cell r="E879" t="str">
            <v>EDIF Jul/23</v>
          </cell>
        </row>
        <row r="880">
          <cell r="A880">
            <v>90816</v>
          </cell>
          <cell r="B880" t="str">
            <v>MINI DISJUNTOR - TIPO EUROPEU (IEC) - TRIPOLAR 63A</v>
          </cell>
          <cell r="C880" t="str">
            <v>UN</v>
          </cell>
          <cell r="D880">
            <v>127.24</v>
          </cell>
          <cell r="E880" t="str">
            <v>EDIF Jul/23</v>
          </cell>
        </row>
        <row r="881">
          <cell r="A881">
            <v>90817</v>
          </cell>
          <cell r="B881" t="str">
            <v>MINI DISJUNTOR - TIPO EUROPEU (IEC) - TRIPOLAR 80A</v>
          </cell>
          <cell r="C881" t="str">
            <v>UN</v>
          </cell>
          <cell r="D881">
            <v>234.92</v>
          </cell>
          <cell r="E881" t="str">
            <v>EDIF Jul/23</v>
          </cell>
        </row>
        <row r="882">
          <cell r="A882">
            <v>90818</v>
          </cell>
          <cell r="B882" t="str">
            <v>MINI DISJUNTOR - TIPO EUROPEU (IEC) - TRIPOLAR 100A</v>
          </cell>
          <cell r="C882" t="str">
            <v>UN</v>
          </cell>
          <cell r="D882">
            <v>230.32</v>
          </cell>
          <cell r="E882" t="str">
            <v>EDIF Jul/23</v>
          </cell>
        </row>
        <row r="883">
          <cell r="A883">
            <v>90819</v>
          </cell>
          <cell r="B883" t="str">
            <v>MINI DISJUNTOR - TIPO EUROPEU (IEC) - BIPOLAR 63A</v>
          </cell>
          <cell r="C883" t="str">
            <v>UN</v>
          </cell>
          <cell r="D883">
            <v>84.19</v>
          </cell>
          <cell r="E883" t="str">
            <v>EDIF Jul/23</v>
          </cell>
        </row>
        <row r="884">
          <cell r="A884">
            <v>90820</v>
          </cell>
          <cell r="B884" t="str">
            <v>MINI DISJUNTOR - TIPO EUROPEU (IEC) - BIPOLAR 80A</v>
          </cell>
          <cell r="C884" t="str">
            <v>UN</v>
          </cell>
          <cell r="D884">
            <v>168.59</v>
          </cell>
          <cell r="E884" t="str">
            <v>EDIF Jul/23</v>
          </cell>
        </row>
        <row r="885">
          <cell r="A885">
            <v>90821</v>
          </cell>
          <cell r="B885" t="str">
            <v>DISJUNTOR AUTOMÁTICO TRIPOLAR A SECO  800A/600V</v>
          </cell>
          <cell r="C885" t="str">
            <v>UN</v>
          </cell>
          <cell r="D885">
            <v>40979.25</v>
          </cell>
          <cell r="E885" t="str">
            <v>EDIF Jul/23</v>
          </cell>
        </row>
        <row r="886">
          <cell r="A886">
            <v>90822</v>
          </cell>
          <cell r="B886" t="str">
            <v>DISJUNTOR AUTOMÁTICO TRIPOLAR A SECO 1000A/600V</v>
          </cell>
          <cell r="C886" t="str">
            <v>UN</v>
          </cell>
          <cell r="D886">
            <v>26717.99</v>
          </cell>
          <cell r="E886" t="str">
            <v>EDIF Jul/23</v>
          </cell>
        </row>
        <row r="887">
          <cell r="A887">
            <v>90823</v>
          </cell>
          <cell r="B887" t="str">
            <v>DISJUNTOR AUTOMÁTICO TRIPOLAR A SECO 1250A/600V</v>
          </cell>
          <cell r="C887" t="str">
            <v>UN</v>
          </cell>
          <cell r="D887">
            <v>35336.959999999999</v>
          </cell>
          <cell r="E887" t="str">
            <v>EDIF Jul/23</v>
          </cell>
        </row>
        <row r="888">
          <cell r="A888">
            <v>90824</v>
          </cell>
          <cell r="B888" t="str">
            <v>DISJUNTOR AUTOMÁTICO TRIPOLAR A SECO 1600A/600V</v>
          </cell>
          <cell r="C888" t="str">
            <v>UN</v>
          </cell>
          <cell r="D888">
            <v>30731.42</v>
          </cell>
          <cell r="E888" t="str">
            <v>EDIF Jul/23</v>
          </cell>
        </row>
        <row r="889">
          <cell r="A889">
            <v>90825</v>
          </cell>
          <cell r="B889" t="str">
            <v>DISJUNTOR AUTOMÁTICO TRIPOLAR A SECO 2000A/600V</v>
          </cell>
          <cell r="C889" t="str">
            <v>UN</v>
          </cell>
          <cell r="D889">
            <v>43988.15</v>
          </cell>
          <cell r="E889" t="str">
            <v>EDIF Jul/23</v>
          </cell>
        </row>
        <row r="890">
          <cell r="A890">
            <v>90826</v>
          </cell>
          <cell r="B890" t="str">
            <v>DISJUNTOR AUTOMÁTICO TRIPOLAR A SECO 2500A/600V</v>
          </cell>
          <cell r="C890" t="str">
            <v>UN</v>
          </cell>
          <cell r="D890">
            <v>85970.61</v>
          </cell>
          <cell r="E890" t="str">
            <v>EDIF Jul/23</v>
          </cell>
        </row>
        <row r="891">
          <cell r="A891">
            <v>90827</v>
          </cell>
          <cell r="B891" t="str">
            <v>DISJUNTOR AUTOMÁTICO TRIPOLAR A SECO 3200A/600V</v>
          </cell>
          <cell r="C891" t="str">
            <v>UN</v>
          </cell>
          <cell r="D891">
            <v>84959.57</v>
          </cell>
          <cell r="E891" t="str">
            <v>EDIF Jul/23</v>
          </cell>
        </row>
        <row r="892">
          <cell r="A892">
            <v>90828</v>
          </cell>
          <cell r="B892" t="str">
            <v>MINI DISJUNTOR - TIPO EUROPEU (IEC) - BIPOLAR 100A</v>
          </cell>
          <cell r="C892" t="str">
            <v>UN</v>
          </cell>
          <cell r="D892">
            <v>1272.5999999999999</v>
          </cell>
          <cell r="E892" t="str">
            <v>EDIF Jul/23</v>
          </cell>
        </row>
        <row r="893">
          <cell r="A893">
            <v>90829</v>
          </cell>
          <cell r="B893" t="str">
            <v>MINI DISJUNTOR - TIPO EUROPEU (IEC) - BIPOLAR 125A</v>
          </cell>
          <cell r="C893" t="str">
            <v>UN</v>
          </cell>
          <cell r="D893">
            <v>1189.26</v>
          </cell>
          <cell r="E893" t="str">
            <v>EDIF Jul/23</v>
          </cell>
        </row>
        <row r="894">
          <cell r="A894">
            <v>90831</v>
          </cell>
          <cell r="B894" t="str">
            <v>DISJUNTOR CAIXA MOLDADA BIPOLAR 100A COM DISPARADOR TERMOMAGNÉTICO AJUSTÁVEL</v>
          </cell>
          <cell r="C894" t="str">
            <v>UN</v>
          </cell>
          <cell r="D894">
            <v>1378.45</v>
          </cell>
          <cell r="E894" t="str">
            <v>EDIF Jul/23</v>
          </cell>
        </row>
        <row r="895">
          <cell r="A895">
            <v>90833</v>
          </cell>
          <cell r="B895" t="str">
            <v>DISJUNTOR CAIXA MOLDADA BIPOLAR 150A COM DISPARADOR TERMOMAGNÉTICO AJUSTÁVEL</v>
          </cell>
          <cell r="C895" t="str">
            <v>UN</v>
          </cell>
          <cell r="D895">
            <v>2941.6</v>
          </cell>
          <cell r="E895" t="str">
            <v>EDIF Jul/23</v>
          </cell>
        </row>
        <row r="896">
          <cell r="A896">
            <v>90835</v>
          </cell>
          <cell r="B896" t="str">
            <v>DISJUNTOR CAIXA MOLDADA BIPOLAR 200A COM DISPARADOR TERMOMAGNÉTICO AJUSTÁVEL</v>
          </cell>
          <cell r="C896" t="str">
            <v>UN</v>
          </cell>
          <cell r="D896">
            <v>5879.19</v>
          </cell>
          <cell r="E896" t="str">
            <v>EDIF Jul/23</v>
          </cell>
        </row>
        <row r="897">
          <cell r="A897">
            <v>90837</v>
          </cell>
          <cell r="B897" t="str">
            <v>DISJUNTOR CX MOLDADA BIPOLAR 250A C/ DISPARADOR TERM/MAGNET. AJUSTÁVEL</v>
          </cell>
          <cell r="C897" t="str">
            <v>UN</v>
          </cell>
          <cell r="D897">
            <v>6267.39</v>
          </cell>
          <cell r="E897" t="str">
            <v>EDIF Jul/23</v>
          </cell>
        </row>
        <row r="898">
          <cell r="A898">
            <v>90846</v>
          </cell>
          <cell r="B898" t="str">
            <v>DISJUNTOR CAIXA MOLDADA TRIPOLAR 100A COM DISPARADOR TERMOMAGNÉTICO AJUSTÁVEL</v>
          </cell>
          <cell r="C898" t="str">
            <v>UN</v>
          </cell>
          <cell r="D898">
            <v>1269.4000000000001</v>
          </cell>
          <cell r="E898" t="str">
            <v>EDIF Jul/23</v>
          </cell>
        </row>
        <row r="899">
          <cell r="A899">
            <v>90847</v>
          </cell>
          <cell r="B899" t="str">
            <v>DISJUNTOR CAIXA MOLDADA TRIPOLAR 125A COM DISPARADOR TERMOMAGNÉTICO AJUSTÁVEL</v>
          </cell>
          <cell r="C899" t="str">
            <v>UN</v>
          </cell>
          <cell r="D899">
            <v>1269.3900000000001</v>
          </cell>
          <cell r="E899" t="str">
            <v>EDIF Jul/23</v>
          </cell>
        </row>
        <row r="900">
          <cell r="A900">
            <v>90848</v>
          </cell>
          <cell r="B900" t="str">
            <v>DISJUNTOR CAIXA MOLDADA TRIPOLAR 150A COM DISPARADOR TERMOMAGNÉTICO AJUSTÁVEL</v>
          </cell>
          <cell r="C900" t="str">
            <v>UN</v>
          </cell>
          <cell r="D900">
            <v>1260.7</v>
          </cell>
          <cell r="E900" t="str">
            <v>EDIF Jul/23</v>
          </cell>
        </row>
        <row r="901">
          <cell r="A901">
            <v>90850</v>
          </cell>
          <cell r="B901" t="str">
            <v>DISJUNTOR CAIXA MOLDADA TRIPOLAR 200A COM DISPARADOR TERMOMAGNÉTICO AJUSTÁVEL</v>
          </cell>
          <cell r="C901" t="str">
            <v>UN</v>
          </cell>
          <cell r="D901">
            <v>2314.5700000000002</v>
          </cell>
          <cell r="E901" t="str">
            <v>EDIF Jul/23</v>
          </cell>
        </row>
        <row r="902">
          <cell r="A902">
            <v>90852</v>
          </cell>
          <cell r="B902" t="str">
            <v>DISJUNTOR CAIXA MOLDADA TRIPOLAR 250A COM DISPARADOR TERMOMAGNÉTICO AJUSTÁVEL</v>
          </cell>
          <cell r="C902" t="str">
            <v>UN</v>
          </cell>
          <cell r="D902">
            <v>2314.5700000000002</v>
          </cell>
          <cell r="E902" t="str">
            <v>EDIF Jul/23</v>
          </cell>
        </row>
        <row r="903">
          <cell r="A903">
            <v>90853</v>
          </cell>
          <cell r="B903" t="str">
            <v>DISJUNTOR CAIXA MOLDADA TRIPOLAR 300A COM DISPARADOR TERMOMAGNÉTICO AJUSTÁVEL</v>
          </cell>
          <cell r="C903" t="str">
            <v>UN</v>
          </cell>
          <cell r="D903">
            <v>2325.81</v>
          </cell>
          <cell r="E903" t="str">
            <v>EDIF Jul/23</v>
          </cell>
        </row>
        <row r="904">
          <cell r="A904">
            <v>90855</v>
          </cell>
          <cell r="B904" t="str">
            <v>DISJUNTOR CAIXA MOLDADA TRIPOLAR 400A COM DISPARADOR TERMOMAGNÉTICO AJUSTÁVEL</v>
          </cell>
          <cell r="C904" t="str">
            <v>UN</v>
          </cell>
          <cell r="D904">
            <v>2327.6</v>
          </cell>
          <cell r="E904" t="str">
            <v>EDIF Jul/23</v>
          </cell>
        </row>
        <row r="905">
          <cell r="A905">
            <v>90856</v>
          </cell>
          <cell r="B905" t="str">
            <v>DISJUNTOR CAIXA MOLDADA TRIPOLAR 450A COM DISPARADOR TERMOMAGNÉTICO AJUSTÁVEL</v>
          </cell>
          <cell r="C905" t="str">
            <v>UN</v>
          </cell>
          <cell r="D905">
            <v>4030.2</v>
          </cell>
          <cell r="E905" t="str">
            <v>EDIF Jul/23</v>
          </cell>
        </row>
        <row r="906">
          <cell r="A906">
            <v>90858</v>
          </cell>
          <cell r="B906" t="str">
            <v>DISJUNTOR CAIXA MOLDADA TRIPOLAR 630A COM DISPARADOR TERMOMAGNÉTICO AJUSTÁVEL</v>
          </cell>
          <cell r="C906" t="str">
            <v>UN</v>
          </cell>
          <cell r="D906">
            <v>4083.92</v>
          </cell>
          <cell r="E906" t="str">
            <v>EDIF Jul/23</v>
          </cell>
        </row>
        <row r="907">
          <cell r="A907">
            <v>90880</v>
          </cell>
          <cell r="B907" t="str">
            <v>DISJUNTOR TERMOMAGNÉTICO DIFERENCIAL BIPOLAR - 16A - SENSIBILIDADE 30MA - 230V</v>
          </cell>
          <cell r="C907" t="str">
            <v>UN</v>
          </cell>
          <cell r="D907">
            <v>791.06</v>
          </cell>
          <cell r="E907" t="str">
            <v>EDIF Jul/23</v>
          </cell>
        </row>
        <row r="908">
          <cell r="A908">
            <v>90881</v>
          </cell>
          <cell r="B908" t="str">
            <v>DISJUNTOR TERMOMAGNÉTICO DIFERENCIAL BIPOLAR - 20A - SENSIBILIDADE 30MA - 230V</v>
          </cell>
          <cell r="C908" t="str">
            <v>UN</v>
          </cell>
          <cell r="D908">
            <v>632.94000000000005</v>
          </cell>
          <cell r="E908" t="str">
            <v>EDIF Jul/23</v>
          </cell>
        </row>
        <row r="909">
          <cell r="A909">
            <v>90882</v>
          </cell>
          <cell r="B909" t="str">
            <v>DISJUNTOR TERMOMAGNÉTICO DIFERENCIAL BIPOLAR - 25A - SENSIBILIDADE 30MA - 240V</v>
          </cell>
          <cell r="C909" t="str">
            <v>UN</v>
          </cell>
          <cell r="D909">
            <v>806.48</v>
          </cell>
          <cell r="E909" t="str">
            <v>EDIF Jul/23</v>
          </cell>
        </row>
        <row r="910">
          <cell r="A910">
            <v>90883</v>
          </cell>
          <cell r="B910" t="str">
            <v>DISJUNTOR TERMOMAGNÉTICO DIFERENCIAL BIPOLAR - 32A - SENSIBILIDADE 30MA - 230V</v>
          </cell>
          <cell r="C910" t="str">
            <v>UN</v>
          </cell>
          <cell r="D910">
            <v>528.66999999999996</v>
          </cell>
          <cell r="E910" t="str">
            <v>EDIF Jul/23</v>
          </cell>
        </row>
        <row r="911">
          <cell r="A911">
            <v>90885</v>
          </cell>
          <cell r="B911" t="str">
            <v>DISJUNTOR TERMOMAGNÉTICO DIFERENCIAL BIPOLAR - 40A - SENSIBILIDADE 30MA - 240V</v>
          </cell>
          <cell r="C911" t="str">
            <v>UN</v>
          </cell>
          <cell r="D911">
            <v>818.22</v>
          </cell>
          <cell r="E911" t="str">
            <v>EDIF Jul/23</v>
          </cell>
        </row>
        <row r="912">
          <cell r="A912">
            <v>90886</v>
          </cell>
          <cell r="B912" t="str">
            <v>DISJUNTOR TERMOMAGNÉTICO DIFERENCIAL BIPOLAR - 63A - SENSIBILIDADE 30MA - 240V</v>
          </cell>
          <cell r="C912" t="str">
            <v>UN</v>
          </cell>
          <cell r="D912">
            <v>904.54</v>
          </cell>
          <cell r="E912" t="str">
            <v>EDIF Jul/23</v>
          </cell>
        </row>
        <row r="913">
          <cell r="A913">
            <v>90890</v>
          </cell>
          <cell r="B913" t="str">
            <v>DISJUNTOR TERMOMAGNÉTICO DIFERENCIAL TRIPOLAR - 63A - SENSIBILIDADE 30MA - 240V</v>
          </cell>
          <cell r="C913" t="str">
            <v>UN</v>
          </cell>
          <cell r="D913">
            <v>1218.8399999999999</v>
          </cell>
          <cell r="E913" t="str">
            <v>EDIF Jul/23</v>
          </cell>
        </row>
        <row r="914">
          <cell r="A914">
            <v>90900</v>
          </cell>
          <cell r="B914" t="str">
            <v>APARELHOS DE ILUMINAÇÃO</v>
          </cell>
          <cell r="C914" t="str">
            <v>.</v>
          </cell>
          <cell r="D914" t="str">
            <v>.</v>
          </cell>
          <cell r="E914" t="str">
            <v>EDIF Jul/23</v>
          </cell>
        </row>
        <row r="915">
          <cell r="A915">
            <v>90932</v>
          </cell>
          <cell r="B915" t="str">
            <v>LUMINÁRIA INDUSTRIAL, CORPO REFLETOR REPUXADO EM CHAPA DE ALUMÍNIO ANODIZADO E SELADO - FLANGE DE FIXAÇÃO EM LIGA DE ALUMÍNIO FUNDIDO  PARA LÂMPADA DE VAPOR DE MERCÚRIO ATÉ 400W</v>
          </cell>
          <cell r="C915" t="str">
            <v>UN</v>
          </cell>
          <cell r="D915">
            <v>539.1</v>
          </cell>
          <cell r="E915" t="str">
            <v>EDIF Jul/23</v>
          </cell>
        </row>
        <row r="916">
          <cell r="A916">
            <v>90935</v>
          </cell>
          <cell r="B916" t="str">
            <v>PROJETOR DE ALUMÍNIO FUNDIDO COM VIDRO PARA LÂMPADA ATÉ 500W</v>
          </cell>
          <cell r="C916" t="str">
            <v>UN</v>
          </cell>
          <cell r="D916">
            <v>766.93</v>
          </cell>
          <cell r="E916" t="str">
            <v>EDIF Jul/23</v>
          </cell>
        </row>
        <row r="917">
          <cell r="A917">
            <v>90936</v>
          </cell>
          <cell r="B917" t="str">
            <v>PROJETOR DE ALUMÍNIO FUNDIDO COM VIDRO PARA LÂMPADA ATÉ 1000W</v>
          </cell>
          <cell r="C917" t="str">
            <v>UN</v>
          </cell>
          <cell r="D917">
            <v>950.74</v>
          </cell>
          <cell r="E917" t="str">
            <v>EDIF Jul/23</v>
          </cell>
        </row>
        <row r="918">
          <cell r="A918">
            <v>90937</v>
          </cell>
          <cell r="B918" t="str">
            <v>PROJETOR DE ALUMÍNIO REPUXADO COM VIDRO PARA LÂMPADA ATÉ 400W</v>
          </cell>
          <cell r="C918" t="str">
            <v>UN</v>
          </cell>
          <cell r="D918">
            <v>704.03</v>
          </cell>
          <cell r="E918" t="str">
            <v>EDIF Jul/23</v>
          </cell>
        </row>
        <row r="919">
          <cell r="A919">
            <v>90938</v>
          </cell>
          <cell r="B919" t="str">
            <v>PROJETOR PARA USO EXTERNO COM LÂMPADA LED DE 100W - COMPLETA</v>
          </cell>
          <cell r="C919" t="str">
            <v>UN</v>
          </cell>
          <cell r="D919">
            <v>187.87</v>
          </cell>
          <cell r="E919" t="str">
            <v>EDIF Jul/23</v>
          </cell>
        </row>
        <row r="920">
          <cell r="A920">
            <v>90939</v>
          </cell>
          <cell r="B920" t="str">
            <v>PROJETOR PARA USO EXTERNO COM LÂMPADA LED DE 150W - COMPLETA</v>
          </cell>
          <cell r="C920" t="str">
            <v>UN</v>
          </cell>
          <cell r="D920">
            <v>302.02</v>
          </cell>
          <cell r="E920" t="str">
            <v>EDIF Jul/23</v>
          </cell>
        </row>
        <row r="921">
          <cell r="A921">
            <v>90943</v>
          </cell>
          <cell r="B921" t="str">
            <v>LUMINÁRIA BLINDADA EM ALUMÍNIO FUNDIDO DE EMBUTIR ATÉ 200W</v>
          </cell>
          <cell r="C921" t="str">
            <v>UN</v>
          </cell>
          <cell r="D921">
            <v>327.81</v>
          </cell>
          <cell r="E921" t="str">
            <v>EDIF Jul/23</v>
          </cell>
        </row>
        <row r="922">
          <cell r="A922">
            <v>90944</v>
          </cell>
          <cell r="B922" t="str">
            <v>LUMINÁRIA BLINDADA EM ALUMÍNIO FUNDIDO, DE SOBREPOR, TIPO "TARTARUGA" PARA 1 LÂMPADA DE ATÉ 200W</v>
          </cell>
          <cell r="C922" t="str">
            <v>UN</v>
          </cell>
          <cell r="D922">
            <v>476.86</v>
          </cell>
          <cell r="E922" t="str">
            <v>EDIF Jul/23</v>
          </cell>
        </row>
        <row r="923">
          <cell r="A923">
            <v>90950</v>
          </cell>
          <cell r="B923" t="str">
            <v>LUMINÁRIA COMERCIAL DE SOBREPOR COM DIFUSOR TRANSPARENTE OU FOSCO PARA 2 LÂMPADAS TUBULARES DE LED 9/10W - COMPLETA</v>
          </cell>
          <cell r="C923" t="str">
            <v>UN</v>
          </cell>
          <cell r="D923">
            <v>292.82</v>
          </cell>
          <cell r="E923" t="str">
            <v>EDIF Jul/23</v>
          </cell>
        </row>
        <row r="924">
          <cell r="A924">
            <v>90951</v>
          </cell>
          <cell r="B924" t="str">
            <v>LUMINÁRIA COMERCIAL DE SOBREPOR COM DIFUSOR TRANSPARENTE OU FOSCO PARA 2 LÂMPADAS TUBULARES DE LED 18/20W - COMPLETA</v>
          </cell>
          <cell r="C924" t="str">
            <v>UN</v>
          </cell>
          <cell r="D924">
            <v>244.6</v>
          </cell>
          <cell r="E924" t="str">
            <v>EDIF Jul/23</v>
          </cell>
        </row>
        <row r="925">
          <cell r="A925">
            <v>90952</v>
          </cell>
          <cell r="B925" t="str">
            <v>LUMINÁRIA COMERCIAL DE EMBUTIR COM DIFUSOR TRANSPARENTE OU FOSCO PARA 2 LÂMPADAS TUBULARES T8 DE 10W - BASE G13-IRC&gt;=80 - COMPLETA</v>
          </cell>
          <cell r="C925" t="str">
            <v>UN</v>
          </cell>
          <cell r="D925">
            <v>304.01</v>
          </cell>
          <cell r="E925" t="str">
            <v>EDIF Jul/23</v>
          </cell>
        </row>
        <row r="926">
          <cell r="A926">
            <v>90953</v>
          </cell>
          <cell r="B926" t="str">
            <v>LUMINÁRIA COMERCIAL DE EMBUTIR COM DIFUSOR TRANSPARENTE OU FOSCO PARA 2 LÂMPADAS TUBULARES DE LED 18/20W - COMPLETA</v>
          </cell>
          <cell r="C926" t="str">
            <v>UN</v>
          </cell>
          <cell r="D926">
            <v>255.79</v>
          </cell>
          <cell r="E926" t="str">
            <v>EDIF Jul/23</v>
          </cell>
        </row>
        <row r="927">
          <cell r="A927">
            <v>90954</v>
          </cell>
          <cell r="B927" t="str">
            <v>LUMINÁRIA COMERCIAL DE EMBUTIR COM CORPO, ALETAS PLANAS, TAMPA PORTA LÂMPADAS EM CHAPA DE AÇO TRATADA E PINTADA NA COR BRANCA, REFLETOR COM ACABAMENTO ESPECULAR DE ALTO BRILHO PARA 2 LÂMPADAS FLUORESCENTES DE 16/20W - COMPLETA</v>
          </cell>
          <cell r="C927" t="str">
            <v>UN</v>
          </cell>
          <cell r="D927">
            <v>270.72000000000003</v>
          </cell>
          <cell r="E927" t="str">
            <v>EDIF Jul/23</v>
          </cell>
        </row>
        <row r="928">
          <cell r="A928">
            <v>90955</v>
          </cell>
          <cell r="B928" t="str">
            <v>LUMINÁRIA COMERCIAL DE EMBUTIR COM CORPO, ALETAS PLANAS, TAMPA PORTA LÂMPADAS EM CHAPA DE AÇO TRATADA E PINTADA NA COR BRANCA, REFLETOR COM ACABAMENTO ESPECULAR DE ALTO BRILHO PARA 2 LÂMPADAS FLUORESCENTES DE 32/40W - COMPLETA</v>
          </cell>
          <cell r="C928" t="str">
            <v>UN</v>
          </cell>
          <cell r="D928">
            <v>359.03</v>
          </cell>
          <cell r="E928" t="str">
            <v>EDIF Jul/23</v>
          </cell>
        </row>
        <row r="929">
          <cell r="A929">
            <v>90957</v>
          </cell>
          <cell r="B929" t="str">
            <v>LUMINÁRIA HERMÉTICA EM ALUMÍNIO FUNDIDO PARA LÂMPADA ATÉ 250W - COM APROVAÇÃO DE ILUME/ PMSP</v>
          </cell>
          <cell r="C929" t="str">
            <v>UN</v>
          </cell>
          <cell r="D929">
            <v>575.03</v>
          </cell>
          <cell r="E929" t="str">
            <v>EDIF Jul/23</v>
          </cell>
        </row>
        <row r="930">
          <cell r="A930">
            <v>90967</v>
          </cell>
          <cell r="B930" t="str">
            <v>LUMINÁRIA INDUSTRIAL, CORPO EM CHAPA DE AÇO TRATADA, PINTADA E REFLETOR EM ALUMÍNIO ANODIZADO DE ALTO BRILHO - 1XT 14W</v>
          </cell>
          <cell r="C930" t="str">
            <v>UN</v>
          </cell>
          <cell r="D930">
            <v>200.72</v>
          </cell>
          <cell r="E930" t="str">
            <v>EDIF Jul/23</v>
          </cell>
        </row>
        <row r="931">
          <cell r="A931">
            <v>90969</v>
          </cell>
          <cell r="B931" t="str">
            <v>LUMINÁRIA INDUSTRIAL CORPO EM CHAPA DE AÇO TRATADA, PINTADA E REFLETOR EM ALUMÍNIO ANODIZADO E ALTO BRILHO - 2XT 14W</v>
          </cell>
          <cell r="C931" t="str">
            <v>UN</v>
          </cell>
          <cell r="D931">
            <v>258.45999999999998</v>
          </cell>
          <cell r="E931" t="str">
            <v>EDIF Jul/23</v>
          </cell>
        </row>
        <row r="932">
          <cell r="A932">
            <v>90971</v>
          </cell>
          <cell r="B932" t="str">
            <v>LUMINÁRIA INDUSTRIAL - 1 LÂMPADA FLUORESCENTE 16W</v>
          </cell>
          <cell r="C932" t="str">
            <v>UN</v>
          </cell>
          <cell r="D932">
            <v>179.74</v>
          </cell>
          <cell r="E932" t="str">
            <v>EDIF Jul/23</v>
          </cell>
        </row>
        <row r="933">
          <cell r="A933">
            <v>90972</v>
          </cell>
          <cell r="B933" t="str">
            <v>LUMINÁRIA INDUSTRIAL - 2 LÂMPADAS FLUORESCENTES 16/20W</v>
          </cell>
          <cell r="C933" t="str">
            <v>UN</v>
          </cell>
          <cell r="D933">
            <v>218.64</v>
          </cell>
          <cell r="E933" t="str">
            <v>EDIF Jul/23</v>
          </cell>
        </row>
        <row r="934">
          <cell r="A934">
            <v>90974</v>
          </cell>
          <cell r="B934" t="str">
            <v>LUMINÁRIA INDUSTRIAL - 1 LÂMPADA FLUORESCENTE 32W</v>
          </cell>
          <cell r="C934" t="str">
            <v>UN</v>
          </cell>
          <cell r="D934">
            <v>264.06</v>
          </cell>
          <cell r="E934" t="str">
            <v>EDIF Jul/23</v>
          </cell>
        </row>
        <row r="935">
          <cell r="A935">
            <v>90975</v>
          </cell>
          <cell r="B935" t="str">
            <v>LUMINÁRIA INDUSTRIAL - 2 LÂMPADAS FLUORESCENTE 32/40W</v>
          </cell>
          <cell r="C935" t="str">
            <v>UN</v>
          </cell>
          <cell r="D935">
            <v>321.25</v>
          </cell>
          <cell r="E935" t="str">
            <v>EDIF Jul/23</v>
          </cell>
        </row>
        <row r="936">
          <cell r="A936">
            <v>90976</v>
          </cell>
          <cell r="B936" t="str">
            <v>LUMINÁRIA TIPO PLAFONIER BRANCA PARA LÂMPADA FLUORESCENTE 2X32W, COM DIFUSOR EM POLIESTIRENO TRANSPARENTE E SOQUETES (REF. COVISA)</v>
          </cell>
          <cell r="C936" t="str">
            <v>UN</v>
          </cell>
          <cell r="D936">
            <v>370.05</v>
          </cell>
          <cell r="E936" t="str">
            <v>EDIF Jul/23</v>
          </cell>
        </row>
        <row r="937">
          <cell r="A937">
            <v>90978</v>
          </cell>
          <cell r="B937" t="str">
            <v>LUMINÁRIA INDUSTRIAL CORPO EM CHAPA DE AÇO TRATADA, PINTADA E REFLETOR EM ALUMÍNIO ANODIZADO DE ALTO BRILHO - 1XT 28W</v>
          </cell>
          <cell r="C937" t="str">
            <v>UN</v>
          </cell>
          <cell r="D937">
            <v>260.39999999999998</v>
          </cell>
          <cell r="E937" t="str">
            <v>EDIF Jul/23</v>
          </cell>
        </row>
        <row r="938">
          <cell r="A938">
            <v>90979</v>
          </cell>
          <cell r="B938" t="str">
            <v>LUMINÁRIA INDUSTRIAL CORPO EM CHAPA DE AÇO TRATADA, PINTADA E REFLETOR EM ALUMÍNIO ANODIZADO DE ALTO BRILHO - 2XT 28W</v>
          </cell>
          <cell r="C938" t="str">
            <v>UN</v>
          </cell>
          <cell r="D938">
            <v>310.73</v>
          </cell>
          <cell r="E938" t="str">
            <v>EDIF Jul/23</v>
          </cell>
        </row>
        <row r="939">
          <cell r="A939">
            <v>90987</v>
          </cell>
          <cell r="B939" t="str">
            <v>LUMINÁRIA COMERCIAL DE SOBREPOR, COM CORPO, ALETAS PLANAS E TAMPA PORTA LÂMPADAS EM CHAPA DE AÇO TRATADO E PINTURA NA COR BRANCA, REFLETOR COM ACABAMENTO ESPECULAR DE ALTO BRILHO - 2 LÂMPADAS FLUORESCENTES 16/20W</v>
          </cell>
          <cell r="C939" t="str">
            <v>UN</v>
          </cell>
          <cell r="D939">
            <v>266.22000000000003</v>
          </cell>
          <cell r="E939" t="str">
            <v>EDIF Jul/23</v>
          </cell>
        </row>
        <row r="940">
          <cell r="A940">
            <v>90988</v>
          </cell>
          <cell r="B940" t="str">
            <v>LUMINÁRIA COMERCIAL DE SOBREPOR, COM CORPO, ALETAS PLANAS E TAMPA PORTA LÂMPADAS EM CHAPA DE AÇO TRATADA E PINTURA NA COR BRANCA, REFLETOR COM ACABAMENTO ESPECULAR DE ALTO BRILHO - 2 LÂMPADAS FLUORESCENTES 32/40W</v>
          </cell>
          <cell r="C940" t="str">
            <v>UN</v>
          </cell>
          <cell r="D940">
            <v>337.44</v>
          </cell>
          <cell r="E940" t="str">
            <v>EDIF Jul/23</v>
          </cell>
        </row>
        <row r="941">
          <cell r="A941">
            <v>90991</v>
          </cell>
          <cell r="B941" t="str">
            <v>LUMINÁRIA COMERCIAL - 1 LÂMPADA FLUORESCENTE 54W</v>
          </cell>
          <cell r="C941" t="str">
            <v>UN</v>
          </cell>
          <cell r="D941">
            <v>324.8</v>
          </cell>
          <cell r="E941" t="str">
            <v>EDIF Jul/23</v>
          </cell>
        </row>
        <row r="942">
          <cell r="A942">
            <v>90992</v>
          </cell>
          <cell r="B942" t="str">
            <v>LUMINÁRIA COMERCIAL - 2 LÂMPADAS FLUORESCENTES 54W</v>
          </cell>
          <cell r="C942" t="str">
            <v>UN</v>
          </cell>
          <cell r="D942">
            <v>430.5</v>
          </cell>
          <cell r="E942" t="str">
            <v>EDIF Jul/23</v>
          </cell>
        </row>
        <row r="943">
          <cell r="A943">
            <v>90993</v>
          </cell>
          <cell r="B943" t="str">
            <v>LUMINÁRIA COMERCIAL - 1 LÂMPADA FLUORESCENTE DE 14W</v>
          </cell>
          <cell r="C943" t="str">
            <v>UN</v>
          </cell>
          <cell r="D943">
            <v>275.75</v>
          </cell>
          <cell r="E943" t="str">
            <v>EDIF Jul/23</v>
          </cell>
        </row>
        <row r="944">
          <cell r="A944">
            <v>90994</v>
          </cell>
          <cell r="B944" t="str">
            <v>LUMINÁRIA COMERCIAL - 1 LÂMPADA FLUORESCENTE DE 28W</v>
          </cell>
          <cell r="C944" t="str">
            <v>UN</v>
          </cell>
          <cell r="D944">
            <v>294.58</v>
          </cell>
          <cell r="E944" t="str">
            <v>EDIF Jul/23</v>
          </cell>
        </row>
        <row r="945">
          <cell r="A945">
            <v>90995</v>
          </cell>
          <cell r="B945" t="str">
            <v>LUMINÁRIA COMERCIAL - 2 LÂMPADAS FLUORESCENTES 14W</v>
          </cell>
          <cell r="C945" t="str">
            <v>UN</v>
          </cell>
          <cell r="D945">
            <v>298.82</v>
          </cell>
          <cell r="E945" t="str">
            <v>EDIF Jul/23</v>
          </cell>
        </row>
        <row r="946">
          <cell r="A946">
            <v>90996</v>
          </cell>
          <cell r="B946" t="str">
            <v>LUMINÁRIA COMERCIAL - 2 LÂMPADAS FLUORESCENTES 28W</v>
          </cell>
          <cell r="C946" t="str">
            <v>UN</v>
          </cell>
          <cell r="D946">
            <v>383.24</v>
          </cell>
          <cell r="E946" t="str">
            <v>EDIF Jul/23</v>
          </cell>
        </row>
        <row r="947">
          <cell r="A947">
            <v>91000</v>
          </cell>
          <cell r="B947" t="str">
            <v>EQUIPAMENTOS DE EMERGÊNCIA E SEGURANÇA</v>
          </cell>
          <cell r="C947" t="str">
            <v>.</v>
          </cell>
          <cell r="D947" t="str">
            <v>.</v>
          </cell>
          <cell r="E947" t="str">
            <v>EDIF Jul/23</v>
          </cell>
        </row>
        <row r="948">
          <cell r="A948">
            <v>91023</v>
          </cell>
          <cell r="B948" t="str">
            <v>LUMINÁRIA DE EMERGÊNCIA AUTÔNOMA COM LÂMPADA FLUORESCENTE 15W</v>
          </cell>
          <cell r="C948" t="str">
            <v>UN</v>
          </cell>
          <cell r="D948">
            <v>244.91</v>
          </cell>
          <cell r="E948" t="str">
            <v>EDIF Jul/23</v>
          </cell>
        </row>
        <row r="949">
          <cell r="A949">
            <v>91024</v>
          </cell>
          <cell r="B949" t="str">
            <v>LUMINÁRIA DE EMERGÊNCIA AUTÔNOMA COM 2 PROJETORES 55W/12VCC</v>
          </cell>
          <cell r="C949" t="str">
            <v>UN</v>
          </cell>
          <cell r="D949">
            <v>701.46</v>
          </cell>
          <cell r="E949" t="str">
            <v>EDIF Jul/23</v>
          </cell>
        </row>
        <row r="950">
          <cell r="A950">
            <v>91027</v>
          </cell>
          <cell r="B950" t="str">
            <v>LUMINÁRIA DE EMERGÊNCIA AUTÔNOMA COM LÂMPADA FLUORESCENTE 9W</v>
          </cell>
          <cell r="C950" t="str">
            <v>UN</v>
          </cell>
          <cell r="D950">
            <v>292.07</v>
          </cell>
          <cell r="E950" t="str">
            <v>EDIF Jul/23</v>
          </cell>
        </row>
        <row r="951">
          <cell r="A951">
            <v>91028</v>
          </cell>
          <cell r="B951" t="str">
            <v>LUMINÁRIA DE EMERGÊNCIA AUTÔNOMA COM 30 LEDS - 2W - AUTONOMIA MIN. 3H - COMPLETA</v>
          </cell>
          <cell r="C951" t="str">
            <v>UN</v>
          </cell>
          <cell r="D951">
            <v>92.17</v>
          </cell>
          <cell r="E951" t="str">
            <v>EDIF Jul/23</v>
          </cell>
        </row>
        <row r="952">
          <cell r="A952">
            <v>91031</v>
          </cell>
          <cell r="B952" t="str">
            <v>BATERIA AUTOMOTIVA SELADA SEM COMPLEMENTAÇÃO DE NÍVEL 40AH-12V</v>
          </cell>
          <cell r="C952" t="str">
            <v>UN</v>
          </cell>
          <cell r="D952">
            <v>486.8</v>
          </cell>
          <cell r="E952" t="str">
            <v>EDIF Jul/23</v>
          </cell>
        </row>
        <row r="953">
          <cell r="A953">
            <v>91050</v>
          </cell>
          <cell r="B953" t="str">
            <v>CENTRAL DE ALARME DE INCÊNDIO ATÉ 12 LAÇOS</v>
          </cell>
          <cell r="C953" t="str">
            <v>UN</v>
          </cell>
          <cell r="D953">
            <v>1166.5</v>
          </cell>
          <cell r="E953" t="str">
            <v>EDIF Jul/23</v>
          </cell>
        </row>
        <row r="954">
          <cell r="A954">
            <v>91053</v>
          </cell>
          <cell r="B954" t="str">
            <v>CENTRAL DE ALARME DE INCÊNDIO ATÉ 24 LAÇOS</v>
          </cell>
          <cell r="C954" t="str">
            <v>UN</v>
          </cell>
          <cell r="D954">
            <v>1623.38</v>
          </cell>
          <cell r="E954" t="str">
            <v>EDIF Jul/23</v>
          </cell>
        </row>
        <row r="955">
          <cell r="A955">
            <v>91054</v>
          </cell>
          <cell r="B955" t="str">
            <v>ACIONADOR LIGA-DESLIGA PARA BOMBA COM MARTELO QUEBRA VIDRO</v>
          </cell>
          <cell r="C955" t="str">
            <v>UN</v>
          </cell>
          <cell r="D955">
            <v>181.95</v>
          </cell>
          <cell r="E955" t="str">
            <v>EDIF Jul/23</v>
          </cell>
        </row>
        <row r="956">
          <cell r="A956">
            <v>91055</v>
          </cell>
          <cell r="B956" t="str">
            <v>ACIONADOR MANUAL TIPO "QUEBRE O VIDRO"</v>
          </cell>
          <cell r="C956" t="str">
            <v>UN</v>
          </cell>
          <cell r="D956">
            <v>97.03</v>
          </cell>
          <cell r="E956" t="str">
            <v>EDIF Jul/23</v>
          </cell>
        </row>
        <row r="957">
          <cell r="A957">
            <v>91058</v>
          </cell>
          <cell r="B957" t="str">
            <v>CAMPAINHA DE TIMBRE (SINO) 24V-95DB</v>
          </cell>
          <cell r="C957" t="str">
            <v>UN</v>
          </cell>
          <cell r="D957">
            <v>157.12</v>
          </cell>
          <cell r="E957" t="str">
            <v>EDIF Jul/23</v>
          </cell>
        </row>
        <row r="958">
          <cell r="A958">
            <v>91062</v>
          </cell>
          <cell r="B958" t="str">
            <v>SIRENE ELETRÔNICA SOM AGUDO ONDULANTE 24V-100 À 120DB, COM FLASH</v>
          </cell>
          <cell r="C958" t="str">
            <v>UN</v>
          </cell>
          <cell r="D958">
            <v>119.01</v>
          </cell>
          <cell r="E958" t="str">
            <v>EDIF Jul/23</v>
          </cell>
        </row>
        <row r="959">
          <cell r="A959">
            <v>91063</v>
          </cell>
          <cell r="B959" t="str">
            <v>SIRENE ELETRÔNICA BITONAL 24V-100 À 120DB, COM FLASH</v>
          </cell>
          <cell r="C959" t="str">
            <v>UN</v>
          </cell>
          <cell r="D959">
            <v>167.97</v>
          </cell>
          <cell r="E959" t="str">
            <v>EDIF Jul/23</v>
          </cell>
        </row>
        <row r="960">
          <cell r="A960">
            <v>91066</v>
          </cell>
          <cell r="B960" t="str">
            <v>DETECTOR ÓPTICO DE FUMAÇA PARA SISTEMAS ENDEREÇÁVEIS</v>
          </cell>
          <cell r="C960" t="str">
            <v>UN</v>
          </cell>
          <cell r="D960">
            <v>210.83</v>
          </cell>
          <cell r="E960" t="str">
            <v>EDIF Jul/23</v>
          </cell>
        </row>
        <row r="961">
          <cell r="A961">
            <v>91071</v>
          </cell>
          <cell r="B961" t="str">
            <v>DETECTOR DE PRESENÇA TIPO INFRAVERMELHO PASSIVO - 110VCA</v>
          </cell>
          <cell r="C961" t="str">
            <v>UN</v>
          </cell>
          <cell r="D961">
            <v>77.38</v>
          </cell>
          <cell r="E961" t="str">
            <v>EDIF Jul/23</v>
          </cell>
        </row>
        <row r="962">
          <cell r="A962">
            <v>91074</v>
          </cell>
          <cell r="B962" t="str">
            <v>NO-BREAK TRIFÁSICO - 15 KVA - AUTONOMIA DE 15MIN.</v>
          </cell>
          <cell r="C962" t="str">
            <v>UN</v>
          </cell>
          <cell r="D962">
            <v>45953.79</v>
          </cell>
          <cell r="E962" t="str">
            <v>EDIF Jul/23</v>
          </cell>
        </row>
        <row r="963">
          <cell r="A963">
            <v>91075</v>
          </cell>
          <cell r="B963" t="str">
            <v>NO BREAK BIFÁSICO 10 KVA - AUTONOMIA DE 15 MINUTOS</v>
          </cell>
          <cell r="C963" t="str">
            <v>UN</v>
          </cell>
          <cell r="D963">
            <v>23572.33</v>
          </cell>
          <cell r="E963" t="str">
            <v>EDIF Jul/23</v>
          </cell>
        </row>
        <row r="964">
          <cell r="A964">
            <v>91077</v>
          </cell>
          <cell r="B964" t="str">
            <v>ESTABILIZADOR ELETRÔNICO TRIFÁSICO - 15KVA</v>
          </cell>
          <cell r="C964" t="str">
            <v>UN</v>
          </cell>
          <cell r="D964">
            <v>21823.38</v>
          </cell>
          <cell r="E964" t="str">
            <v>EDIF Jul/23</v>
          </cell>
        </row>
        <row r="965">
          <cell r="A965">
            <v>91085</v>
          </cell>
          <cell r="B965" t="str">
            <v>GRUPO GERADOR 110KVA EXCITAÇÃO BRUSHLESS C/ QUADRO TRANSF. AUTOMÁTICA</v>
          </cell>
          <cell r="C965" t="str">
            <v>UN</v>
          </cell>
          <cell r="D965">
            <v>113754.38</v>
          </cell>
          <cell r="E965" t="str">
            <v>EDIF Jul/23</v>
          </cell>
        </row>
        <row r="966">
          <cell r="A966">
            <v>91086</v>
          </cell>
          <cell r="B966" t="str">
            <v>GRUPO GERADOR 150KVA EXCITAÇÃO BRUSHLESS C/ QUADRO TRANSF. AUTOMÁTICA</v>
          </cell>
          <cell r="C966" t="str">
            <v>UN</v>
          </cell>
          <cell r="D966">
            <v>120569.67</v>
          </cell>
          <cell r="E966" t="str">
            <v>EDIF Jul/23</v>
          </cell>
        </row>
        <row r="967">
          <cell r="A967">
            <v>91089</v>
          </cell>
          <cell r="B967" t="str">
            <v>GRUPO GERADOR 275KVA EXCITAÇÃO BRUSHLESS C/ QUADRO TRANSF. AUTOMÁTICA</v>
          </cell>
          <cell r="C967" t="str">
            <v>UN</v>
          </cell>
          <cell r="D967">
            <v>203793.89</v>
          </cell>
          <cell r="E967" t="str">
            <v>EDIF Jul/23</v>
          </cell>
        </row>
        <row r="968">
          <cell r="A968">
            <v>91100</v>
          </cell>
          <cell r="B968" t="str">
            <v>PÁRA-RAIOS</v>
          </cell>
          <cell r="C968" t="str">
            <v>.</v>
          </cell>
          <cell r="D968" t="str">
            <v>.</v>
          </cell>
          <cell r="E968" t="str">
            <v>EDIF Jul/23</v>
          </cell>
        </row>
        <row r="969">
          <cell r="A969">
            <v>91105</v>
          </cell>
          <cell r="B969" t="str">
            <v>PÁRA-RAIOS TIPO "FRANKLIN", EXCLUSIVE DESCIDA E ATERRAMENTO</v>
          </cell>
          <cell r="C969" t="str">
            <v>UN</v>
          </cell>
          <cell r="D969">
            <v>831.15</v>
          </cell>
          <cell r="E969" t="str">
            <v>EDIF Jul/23</v>
          </cell>
        </row>
        <row r="970">
          <cell r="A970">
            <v>91114</v>
          </cell>
          <cell r="B970" t="str">
            <v>CAIXA DE INSPEÇÃO DE ATERRAMENTO TIPO EMBUTIR COM TAMPA E ALÇA</v>
          </cell>
          <cell r="C970" t="str">
            <v>UN</v>
          </cell>
          <cell r="D970">
            <v>161</v>
          </cell>
          <cell r="E970" t="str">
            <v>EDIF Jul/23</v>
          </cell>
        </row>
        <row r="971">
          <cell r="A971">
            <v>91115</v>
          </cell>
          <cell r="B971" t="str">
            <v>CAIXA DE INSPEÇÃO DE ATERRAMENTO TIPO SUSPENSA EM PVC OU POLIPROPILENO</v>
          </cell>
          <cell r="C971" t="str">
            <v>UN</v>
          </cell>
          <cell r="D971">
            <v>98.42</v>
          </cell>
          <cell r="E971" t="str">
            <v>EDIF Jul/23</v>
          </cell>
        </row>
        <row r="972">
          <cell r="A972">
            <v>91117</v>
          </cell>
          <cell r="B972" t="str">
            <v>LUZ DE OBSTÁCULO SIMPLES COM FOTOCELULA SOLAR</v>
          </cell>
          <cell r="C972" t="str">
            <v>UN</v>
          </cell>
          <cell r="D972">
            <v>209.08</v>
          </cell>
          <cell r="E972" t="str">
            <v>EDIF Jul/23</v>
          </cell>
        </row>
        <row r="973">
          <cell r="A973">
            <v>91118</v>
          </cell>
          <cell r="B973" t="str">
            <v>LUZ DE OBSTÁCULO DUPLA COM FOTOCELULA SOLAR</v>
          </cell>
          <cell r="C973" t="str">
            <v>UN</v>
          </cell>
          <cell r="D973">
            <v>272.91000000000003</v>
          </cell>
          <cell r="E973" t="str">
            <v>EDIF Jul/23</v>
          </cell>
        </row>
        <row r="974">
          <cell r="A974">
            <v>91140</v>
          </cell>
          <cell r="B974" t="str">
            <v>CONDUTOR EM AÇO CA - 25 - 1/2" P/ PARA-RAIO</v>
          </cell>
          <cell r="C974" t="str">
            <v>M</v>
          </cell>
          <cell r="D974">
            <v>15.39</v>
          </cell>
          <cell r="E974" t="str">
            <v>EDIF Jul/23</v>
          </cell>
        </row>
        <row r="975">
          <cell r="A975">
            <v>91150</v>
          </cell>
          <cell r="B975" t="str">
            <v>HASTE DE AÇO GALVANIZADO, INCLUSIVE BASE E ESTAIS - 2"/3M</v>
          </cell>
          <cell r="C975" t="str">
            <v>UN</v>
          </cell>
          <cell r="D975">
            <v>704.57</v>
          </cell>
          <cell r="E975" t="str">
            <v>EDIF Jul/23</v>
          </cell>
        </row>
        <row r="976">
          <cell r="A976">
            <v>91151</v>
          </cell>
          <cell r="B976" t="str">
            <v>CORDOALHA DE COBRE NÚ, INCLUSIVE ISOLADORES - 16,00MM2</v>
          </cell>
          <cell r="C976" t="str">
            <v>M</v>
          </cell>
          <cell r="D976">
            <v>53.78</v>
          </cell>
          <cell r="E976" t="str">
            <v>EDIF Jul/23</v>
          </cell>
        </row>
        <row r="977">
          <cell r="A977">
            <v>91153</v>
          </cell>
          <cell r="B977" t="str">
            <v>CORDOALHA DE COBRE NÚ, INCLUSIVE ISOLADORES - 35,00MM2</v>
          </cell>
          <cell r="C977" t="str">
            <v>M</v>
          </cell>
          <cell r="D977">
            <v>70.739999999999995</v>
          </cell>
          <cell r="E977" t="str">
            <v>EDIF Jul/23</v>
          </cell>
        </row>
        <row r="978">
          <cell r="A978">
            <v>91154</v>
          </cell>
          <cell r="B978" t="str">
            <v>CORDOALHA DE COBRE NÚ, INCLUSIVE ISOLADORES - 50,00MM2</v>
          </cell>
          <cell r="C978" t="str">
            <v>M</v>
          </cell>
          <cell r="D978">
            <v>87.97</v>
          </cell>
          <cell r="E978" t="str">
            <v>EDIF Jul/23</v>
          </cell>
        </row>
        <row r="979">
          <cell r="A979">
            <v>91161</v>
          </cell>
          <cell r="B979" t="str">
            <v>TUBO DE PVC PARA PROTEÇÃO DE CORDOALHA - 2"X3M</v>
          </cell>
          <cell r="C979" t="str">
            <v>UN</v>
          </cell>
          <cell r="D979">
            <v>106.48</v>
          </cell>
          <cell r="E979" t="str">
            <v>EDIF Jul/23</v>
          </cell>
        </row>
        <row r="980">
          <cell r="A980">
            <v>91190</v>
          </cell>
          <cell r="B980" t="str">
            <v>TOMADA DE TERRA COMPLETA</v>
          </cell>
          <cell r="C980" t="str">
            <v>UN</v>
          </cell>
          <cell r="D980">
            <v>1241.1300000000001</v>
          </cell>
          <cell r="E980" t="str">
            <v>EDIF Jul/23</v>
          </cell>
        </row>
        <row r="981">
          <cell r="A981">
            <v>91191</v>
          </cell>
          <cell r="B981" t="str">
            <v>TOMADA DE TERRA COMPLETA PARA 1 HASTE</v>
          </cell>
          <cell r="C981" t="str">
            <v>UN</v>
          </cell>
          <cell r="D981">
            <v>449.35</v>
          </cell>
          <cell r="E981" t="str">
            <v>EDIF Jul/23</v>
          </cell>
        </row>
        <row r="982">
          <cell r="A982">
            <v>91194</v>
          </cell>
          <cell r="B982" t="str">
            <v>BARRA CHATA DE ALUMÍNIO TIPO FITA 1/4" X 3/4"</v>
          </cell>
          <cell r="C982" t="str">
            <v>M</v>
          </cell>
          <cell r="D982">
            <v>33.9</v>
          </cell>
          <cell r="E982" t="str">
            <v>EDIF Jul/23</v>
          </cell>
        </row>
        <row r="983">
          <cell r="A983">
            <v>91195</v>
          </cell>
          <cell r="B983" t="str">
            <v>BARRA CHATA DE ALUMÍNIO TIPO FITA 1/8" X 7/8"</v>
          </cell>
          <cell r="C983" t="str">
            <v>M</v>
          </cell>
          <cell r="D983">
            <v>26.45</v>
          </cell>
          <cell r="E983" t="str">
            <v>EDIF Jul/23</v>
          </cell>
        </row>
        <row r="984">
          <cell r="A984">
            <v>91200</v>
          </cell>
          <cell r="B984" t="str">
            <v>DIVERSOS</v>
          </cell>
          <cell r="C984" t="str">
            <v>.</v>
          </cell>
          <cell r="D984" t="str">
            <v>.</v>
          </cell>
          <cell r="E984" t="str">
            <v>EDIF Jul/23</v>
          </cell>
        </row>
        <row r="985">
          <cell r="A985">
            <v>91250</v>
          </cell>
          <cell r="B985" t="str">
            <v>QUADRO COMANDO PARA CONJUNTO MOTOR-BOMBA, MONOFÁSICO - ATÉ 5HP</v>
          </cell>
          <cell r="C985" t="str">
            <v>UN</v>
          </cell>
          <cell r="D985">
            <v>2531.41</v>
          </cell>
          <cell r="E985" t="str">
            <v>EDIF Jul/23</v>
          </cell>
        </row>
        <row r="986">
          <cell r="A986">
            <v>91251</v>
          </cell>
          <cell r="B986" t="str">
            <v>QUADRO COMANDO PARA CONJUNTO MOTOR-BOMBA, TRIFÁSICO - ATÉ 5HP</v>
          </cell>
          <cell r="C986" t="str">
            <v>UN</v>
          </cell>
          <cell r="D986">
            <v>2579.77</v>
          </cell>
          <cell r="E986" t="str">
            <v>EDIF Jul/23</v>
          </cell>
        </row>
        <row r="987">
          <cell r="A987">
            <v>91252</v>
          </cell>
          <cell r="B987" t="str">
            <v>QUADRO DE ÁGUA DE REUSO</v>
          </cell>
          <cell r="C987" t="str">
            <v>UN</v>
          </cell>
          <cell r="D987">
            <v>3002.12</v>
          </cell>
          <cell r="E987" t="str">
            <v>EDIF Jul/23</v>
          </cell>
        </row>
        <row r="988">
          <cell r="A988">
            <v>91253</v>
          </cell>
          <cell r="B988" t="str">
            <v>QUADRO DE BOMBA DE INCÊNDIO</v>
          </cell>
          <cell r="C988" t="str">
            <v>UN</v>
          </cell>
          <cell r="D988">
            <v>1724</v>
          </cell>
          <cell r="E988" t="str">
            <v>EDIF Jul/23</v>
          </cell>
        </row>
        <row r="989">
          <cell r="A989">
            <v>91254</v>
          </cell>
          <cell r="B989" t="str">
            <v>QUADRO DE BOMBA DE RECALQUE</v>
          </cell>
          <cell r="C989" t="str">
            <v>UN</v>
          </cell>
          <cell r="D989">
            <v>4394.37</v>
          </cell>
          <cell r="E989" t="str">
            <v>EDIF Jul/23</v>
          </cell>
        </row>
        <row r="990">
          <cell r="A990">
            <v>91300</v>
          </cell>
          <cell r="B990" t="str">
            <v>ELETROFERRAGENS</v>
          </cell>
          <cell r="C990" t="str">
            <v>.</v>
          </cell>
          <cell r="D990" t="str">
            <v>.</v>
          </cell>
          <cell r="E990" t="str">
            <v>EDIF Jul/23</v>
          </cell>
        </row>
        <row r="991">
          <cell r="A991">
            <v>91305</v>
          </cell>
          <cell r="B991" t="str">
            <v>PERFILADO LISO CHAPA 14-GE-MED. 19X38MM COM TAMPA E INSTALAÇÃO</v>
          </cell>
          <cell r="C991" t="str">
            <v>M</v>
          </cell>
          <cell r="D991">
            <v>81.260000000000005</v>
          </cell>
          <cell r="E991" t="str">
            <v>EDIF Jul/23</v>
          </cell>
        </row>
        <row r="992">
          <cell r="A992">
            <v>91307</v>
          </cell>
          <cell r="B992" t="str">
            <v>PERFILADO LISO CHAPA 14-GE-MED. 38X38MM COM TAMPA E INSTALAÇÃO</v>
          </cell>
          <cell r="C992" t="str">
            <v>M</v>
          </cell>
          <cell r="D992">
            <v>93.1</v>
          </cell>
          <cell r="E992" t="str">
            <v>EDIF Jul/23</v>
          </cell>
        </row>
        <row r="993">
          <cell r="A993">
            <v>91308</v>
          </cell>
          <cell r="B993" t="str">
            <v>PERFILADO LISO CHAPA 14-GE-MED. 38X76MM COM TAMPA E INSTALAÇÃO.</v>
          </cell>
          <cell r="C993" t="str">
            <v>M</v>
          </cell>
          <cell r="D993">
            <v>110.79</v>
          </cell>
          <cell r="E993" t="str">
            <v>EDIF Jul/23</v>
          </cell>
        </row>
        <row r="994">
          <cell r="A994">
            <v>91311</v>
          </cell>
          <cell r="B994" t="str">
            <v>PERFILADO PERFURADO CHAPA 14-GE-MED. 19X38MM COM TAMPA E INSTALAÇÃO</v>
          </cell>
          <cell r="C994" t="str">
            <v>M</v>
          </cell>
          <cell r="D994">
            <v>80.62</v>
          </cell>
          <cell r="E994" t="str">
            <v>EDIF Jul/23</v>
          </cell>
        </row>
        <row r="995">
          <cell r="A995">
            <v>91313</v>
          </cell>
          <cell r="B995" t="str">
            <v>PERFILADO PERFURADO CHAPA 14-GE-MED. 38X38MM COM TAMPA E INSTALAÇÃO</v>
          </cell>
          <cell r="C995" t="str">
            <v>M</v>
          </cell>
          <cell r="D995">
            <v>93.29</v>
          </cell>
          <cell r="E995" t="str">
            <v>EDIF Jul/23</v>
          </cell>
        </row>
        <row r="996">
          <cell r="A996">
            <v>91314</v>
          </cell>
          <cell r="B996" t="str">
            <v>PERFILADO PERFURADO CHAPA 14-GE-MED. 38X76MM COM TAMPA E INSTALAÇÃO</v>
          </cell>
          <cell r="C996" t="str">
            <v>M</v>
          </cell>
          <cell r="D996">
            <v>128.21</v>
          </cell>
          <cell r="E996" t="str">
            <v>EDIF Jul/23</v>
          </cell>
        </row>
        <row r="997">
          <cell r="A997">
            <v>91321</v>
          </cell>
          <cell r="B997" t="str">
            <v>ELETROCALHA LISA GALVANIZADA ELETROLÍTICA CHAPA 14 - 100X50MM  COM TAMPA E INSTALAÇÃO</v>
          </cell>
          <cell r="C997" t="str">
            <v>M</v>
          </cell>
          <cell r="D997">
            <v>137.27000000000001</v>
          </cell>
          <cell r="E997" t="str">
            <v>EDIF Jul/23</v>
          </cell>
        </row>
        <row r="998">
          <cell r="A998">
            <v>91322</v>
          </cell>
          <cell r="B998" t="str">
            <v>ELETROCALHA LISA GALVANIZADA ELETROLÍTICA CHAPA 14 - 125X50MM  COM TAMPA E INSTALAÇÃO</v>
          </cell>
          <cell r="C998" t="str">
            <v>M</v>
          </cell>
          <cell r="D998">
            <v>153.33000000000001</v>
          </cell>
          <cell r="E998" t="str">
            <v>EDIF Jul/23</v>
          </cell>
        </row>
        <row r="999">
          <cell r="A999">
            <v>91323</v>
          </cell>
          <cell r="B999" t="str">
            <v>ELETROCALHA LISA GALVANIZADA ELETROLÍTICA CHAPA 14 - 150X50MM  COM TAMPA E INSTALAÇÃO</v>
          </cell>
          <cell r="C999" t="str">
            <v>M</v>
          </cell>
          <cell r="D999">
            <v>171.53</v>
          </cell>
          <cell r="E999" t="str">
            <v>EDIF Jul/23</v>
          </cell>
        </row>
        <row r="1000">
          <cell r="A1000">
            <v>91324</v>
          </cell>
          <cell r="B1000" t="str">
            <v>ELETROCALHA LISA GALV. ELETROLÍTICA CHAPA 14 - 175X50MM C/ TAMPA E INST.</v>
          </cell>
          <cell r="C1000" t="str">
            <v>M</v>
          </cell>
          <cell r="D1000">
            <v>187.32</v>
          </cell>
          <cell r="E1000" t="str">
            <v>EDIF Jul/23</v>
          </cell>
        </row>
        <row r="1001">
          <cell r="A1001">
            <v>91325</v>
          </cell>
          <cell r="B1001" t="str">
            <v>ELETROCALHA LISA GALVANIZADA ELETROLÍTICA CHAPA 14 - 200X50MM  COM TAMPA E INSTALAÇÃO</v>
          </cell>
          <cell r="C1001" t="str">
            <v>M</v>
          </cell>
          <cell r="D1001">
            <v>203.75</v>
          </cell>
          <cell r="E1001" t="str">
            <v>EDIF Jul/23</v>
          </cell>
        </row>
        <row r="1002">
          <cell r="A1002">
            <v>91326</v>
          </cell>
          <cell r="B1002" t="str">
            <v>ELETROCALHA LISA GALV. ELETROL. CHAPA 14 - 250X50MM C/ TAMPA E INST.</v>
          </cell>
          <cell r="C1002" t="str">
            <v>M</v>
          </cell>
          <cell r="D1002">
            <v>234.1</v>
          </cell>
          <cell r="E1002" t="str">
            <v>EDIF Jul/23</v>
          </cell>
        </row>
        <row r="1003">
          <cell r="A1003">
            <v>91327</v>
          </cell>
          <cell r="B1003" t="str">
            <v>ELETROCALHA LISA GALVANIZADA ELETROLÍTICA CHAPA 14 - 300X50MM  COM TAMPA E INSTALAÇÃO</v>
          </cell>
          <cell r="C1003" t="str">
            <v>M</v>
          </cell>
          <cell r="D1003">
            <v>255.44</v>
          </cell>
          <cell r="E1003" t="str">
            <v>EDIF Jul/23</v>
          </cell>
        </row>
        <row r="1004">
          <cell r="A1004">
            <v>91331</v>
          </cell>
          <cell r="B1004" t="str">
            <v>ELETROCALHA LISA GALV. ELETROL. CHAPA 14 - 150X100MM C/ TAMPA E INST.</v>
          </cell>
          <cell r="C1004" t="str">
            <v>M</v>
          </cell>
          <cell r="D1004">
            <v>225.81</v>
          </cell>
          <cell r="E1004" t="str">
            <v>EDIF Jul/23</v>
          </cell>
        </row>
        <row r="1005">
          <cell r="A1005">
            <v>91332</v>
          </cell>
          <cell r="B1005" t="str">
            <v>ELETROCALHA LISA GALVANIZADA ELETROLÍTICA CHAPA 14 - 200X100MM COM TAMPA E INSTALAÇÃO</v>
          </cell>
          <cell r="C1005" t="str">
            <v>M</v>
          </cell>
          <cell r="D1005">
            <v>247.25</v>
          </cell>
          <cell r="E1005" t="str">
            <v>EDIF Jul/23</v>
          </cell>
        </row>
        <row r="1006">
          <cell r="A1006">
            <v>91333</v>
          </cell>
          <cell r="B1006" t="str">
            <v>ELETROCALHA LISA GALV. ELETROL. CHAPA 14 - 250X100MM C/ TAMPA E INST.</v>
          </cell>
          <cell r="C1006" t="str">
            <v>M</v>
          </cell>
          <cell r="D1006">
            <v>282.61</v>
          </cell>
          <cell r="E1006" t="str">
            <v>EDIF Jul/23</v>
          </cell>
        </row>
        <row r="1007">
          <cell r="A1007">
            <v>91334</v>
          </cell>
          <cell r="B1007" t="str">
            <v>ELETROCALHA LISA GALVANIZADA ELETROLÍTICA CHAPA 14 - 300X100MM COM TAMPA E INSTALAÇÃO</v>
          </cell>
          <cell r="C1007" t="str">
            <v>M</v>
          </cell>
          <cell r="D1007">
            <v>309.54000000000002</v>
          </cell>
          <cell r="E1007" t="str">
            <v>EDIF Jul/23</v>
          </cell>
        </row>
        <row r="1008">
          <cell r="A1008">
            <v>91335</v>
          </cell>
          <cell r="B1008" t="str">
            <v>ELETROCALHA LISA GALV. ELETROL. CHAPA 14 - 400X100MM C/ TAMPA E INST.</v>
          </cell>
          <cell r="C1008" t="str">
            <v>M</v>
          </cell>
          <cell r="D1008">
            <v>363.21</v>
          </cell>
          <cell r="E1008" t="str">
            <v>EDIF Jul/23</v>
          </cell>
        </row>
        <row r="1009">
          <cell r="A1009">
            <v>91338</v>
          </cell>
          <cell r="B1009" t="str">
            <v>ELETROCALHA PERF. GALV. ELETROL. CHAPA 14 - 100X50MM C/ TAMPA E INST.</v>
          </cell>
          <cell r="C1009" t="str">
            <v>M</v>
          </cell>
          <cell r="D1009">
            <v>149.97999999999999</v>
          </cell>
          <cell r="E1009" t="str">
            <v>EDIF Jul/23</v>
          </cell>
        </row>
        <row r="1010">
          <cell r="A1010">
            <v>91339</v>
          </cell>
          <cell r="B1010" t="str">
            <v>ELETROCALHA PERF. GALV. ELETROL. CHAPA 14 - 125X50MM C/ TAMPA E INST.</v>
          </cell>
          <cell r="C1010" t="str">
            <v>M</v>
          </cell>
          <cell r="D1010">
            <v>167.94</v>
          </cell>
          <cell r="E1010" t="str">
            <v>EDIF Jul/23</v>
          </cell>
        </row>
        <row r="1011">
          <cell r="A1011">
            <v>91340</v>
          </cell>
          <cell r="B1011" t="str">
            <v>ELETROCALHA PERF. GALV. ELETROL. CHAPA 14 - 150X50MM C/ TAMPA E INST.</v>
          </cell>
          <cell r="C1011" t="str">
            <v>M</v>
          </cell>
          <cell r="D1011">
            <v>195.95</v>
          </cell>
          <cell r="E1011" t="str">
            <v>EDIF Jul/23</v>
          </cell>
        </row>
        <row r="1012">
          <cell r="A1012">
            <v>91341</v>
          </cell>
          <cell r="B1012" t="str">
            <v>ELETROCALHA PERF. GALV. ELETROL. CHAPA 14 - 175X50MM C/ TAMPA E INST.</v>
          </cell>
          <cell r="C1012" t="str">
            <v>M</v>
          </cell>
          <cell r="D1012">
            <v>209.19</v>
          </cell>
          <cell r="E1012" t="str">
            <v>EDIF Jul/23</v>
          </cell>
        </row>
        <row r="1013">
          <cell r="A1013">
            <v>91342</v>
          </cell>
          <cell r="B1013" t="str">
            <v>ELETROCALHA PERF. GALV. ELETROL. CHAPA 14 - 200X50MM C/ TAMPA E INST.</v>
          </cell>
          <cell r="C1013" t="str">
            <v>M</v>
          </cell>
          <cell r="D1013">
            <v>232.65</v>
          </cell>
          <cell r="E1013" t="str">
            <v>EDIF Jul/23</v>
          </cell>
        </row>
        <row r="1014">
          <cell r="A1014">
            <v>91343</v>
          </cell>
          <cell r="B1014" t="str">
            <v>ELETROCALHA PERF. GALV. ELETROL. CHAPA 14 - 250X50MM C/ TAMPA E INST.</v>
          </cell>
          <cell r="C1014" t="str">
            <v>M</v>
          </cell>
          <cell r="D1014">
            <v>263.81</v>
          </cell>
          <cell r="E1014" t="str">
            <v>EDIF Jul/23</v>
          </cell>
        </row>
        <row r="1015">
          <cell r="A1015">
            <v>91344</v>
          </cell>
          <cell r="B1015" t="str">
            <v>ELETROCALHA PERF. GALV. ELETROL. CHAPA 14 - 300X50MM C/ TAMPA E INST.</v>
          </cell>
          <cell r="C1015" t="str">
            <v>M</v>
          </cell>
          <cell r="D1015">
            <v>291.85000000000002</v>
          </cell>
          <cell r="E1015" t="str">
            <v>EDIF Jul/23</v>
          </cell>
        </row>
        <row r="1016">
          <cell r="A1016">
            <v>91346</v>
          </cell>
          <cell r="B1016" t="str">
            <v>ELETROCALHA PERF. GALV. ELETROL. CHAPA 14 - 150X100MM C/ TAMPA E INST.</v>
          </cell>
          <cell r="C1016" t="str">
            <v>M</v>
          </cell>
          <cell r="D1016">
            <v>255.27</v>
          </cell>
          <cell r="E1016" t="str">
            <v>EDIF Jul/23</v>
          </cell>
        </row>
        <row r="1017">
          <cell r="A1017">
            <v>91347</v>
          </cell>
          <cell r="B1017" t="str">
            <v>ELETROCALHA PERF. GALV. ELETROL. CHAPA 14 - 200X100MM C/ TAMPA E INST.</v>
          </cell>
          <cell r="C1017" t="str">
            <v>M</v>
          </cell>
          <cell r="D1017">
            <v>278.94</v>
          </cell>
          <cell r="E1017" t="str">
            <v>EDIF Jul/23</v>
          </cell>
        </row>
        <row r="1018">
          <cell r="A1018">
            <v>91348</v>
          </cell>
          <cell r="B1018" t="str">
            <v>ELETROCALHA PERF. GALV. CHAPA 14 - 250X100MM C/ TAMPA E INST.</v>
          </cell>
          <cell r="C1018" t="str">
            <v>M</v>
          </cell>
          <cell r="D1018">
            <v>312.43</v>
          </cell>
          <cell r="E1018" t="str">
            <v>EDIF Jul/23</v>
          </cell>
        </row>
        <row r="1019">
          <cell r="A1019">
            <v>91350</v>
          </cell>
          <cell r="B1019" t="str">
            <v>ELETROCALHA PERF. GALV. ELETROL. CHAPA 14 - 400X100MM C/ TAMPA E INST.</v>
          </cell>
          <cell r="C1019" t="str">
            <v>M</v>
          </cell>
          <cell r="D1019">
            <v>403.36</v>
          </cell>
          <cell r="E1019" t="str">
            <v>EDIF Jul/23</v>
          </cell>
        </row>
        <row r="1020">
          <cell r="A1020">
            <v>91400</v>
          </cell>
          <cell r="B1020" t="str">
            <v>ALTA TENSÃO</v>
          </cell>
          <cell r="C1020" t="str">
            <v>.</v>
          </cell>
          <cell r="D1020" t="str">
            <v>.</v>
          </cell>
          <cell r="E1020" t="str">
            <v>EDIF Jul/23</v>
          </cell>
        </row>
        <row r="1021">
          <cell r="A1021">
            <v>91401</v>
          </cell>
          <cell r="B1021" t="str">
            <v>ÓLEO ISOLANTE PARA TRANSFORMADOR/ DISJUNTOR 30KV/CM</v>
          </cell>
          <cell r="C1021" t="str">
            <v>L</v>
          </cell>
          <cell r="D1021">
            <v>21.66</v>
          </cell>
          <cell r="E1021" t="str">
            <v>EDIF Jul/23</v>
          </cell>
        </row>
        <row r="1022">
          <cell r="A1022">
            <v>91406</v>
          </cell>
          <cell r="B1022" t="str">
            <v>ISOLADOR SUPORTE TIPO PEDESTAL EM PORCELANA - 15KV</v>
          </cell>
          <cell r="C1022" t="str">
            <v>UN</v>
          </cell>
          <cell r="D1022">
            <v>155.47</v>
          </cell>
          <cell r="E1022" t="str">
            <v>EDIF Jul/23</v>
          </cell>
        </row>
        <row r="1023">
          <cell r="A1023">
            <v>91407</v>
          </cell>
          <cell r="B1023" t="str">
            <v>ISOLADOR SUPORTE TIPO PEDESTAL EM PORCELANA - 1KV</v>
          </cell>
          <cell r="C1023" t="str">
            <v>UN</v>
          </cell>
          <cell r="D1023">
            <v>188.3</v>
          </cell>
          <cell r="E1023" t="str">
            <v>EDIF Jul/23</v>
          </cell>
        </row>
        <row r="1024">
          <cell r="A1024">
            <v>91408</v>
          </cell>
          <cell r="B1024" t="str">
            <v>ISOLADOR SUPORTE TIPO PEDESTAL EM EPOXI - 15KV</v>
          </cell>
          <cell r="C1024" t="str">
            <v>UN</v>
          </cell>
          <cell r="D1024">
            <v>88.82</v>
          </cell>
          <cell r="E1024" t="str">
            <v>EDIF Jul/23</v>
          </cell>
        </row>
        <row r="1025">
          <cell r="A1025">
            <v>91409</v>
          </cell>
          <cell r="B1025" t="str">
            <v>ISOLADOR SUPORTE TIPO PEDESTAL EPOXI - 1KV</v>
          </cell>
          <cell r="C1025" t="str">
            <v>UN</v>
          </cell>
          <cell r="D1025">
            <v>54.55</v>
          </cell>
          <cell r="E1025" t="str">
            <v>EDIF Jul/23</v>
          </cell>
        </row>
        <row r="1026">
          <cell r="A1026">
            <v>91413</v>
          </cell>
          <cell r="B1026" t="str">
            <v>VERGALHÃO DE COBRE 3/8" (10MM)</v>
          </cell>
          <cell r="C1026" t="str">
            <v>M</v>
          </cell>
          <cell r="D1026">
            <v>106.74</v>
          </cell>
          <cell r="E1026" t="str">
            <v>EDIF Jul/23</v>
          </cell>
        </row>
        <row r="1027">
          <cell r="A1027">
            <v>91414</v>
          </cell>
          <cell r="B1027" t="str">
            <v>TERMINAL OU CONECTOR PARA VERGALHÃO DE COBRE 3/8" (10MM)</v>
          </cell>
          <cell r="C1027" t="str">
            <v>UN</v>
          </cell>
          <cell r="D1027">
            <v>36.39</v>
          </cell>
          <cell r="E1027" t="str">
            <v>EDIF Jul/23</v>
          </cell>
        </row>
        <row r="1028">
          <cell r="A1028">
            <v>91417</v>
          </cell>
          <cell r="B1028" t="str">
            <v>CABO DE MÉDIA TENSÃO PARA 12/20KV - 1 X 35MM2 UNIPOLAR</v>
          </cell>
          <cell r="C1028" t="str">
            <v>M</v>
          </cell>
          <cell r="D1028">
            <v>111.03</v>
          </cell>
          <cell r="E1028" t="str">
            <v>EDIF Jul/23</v>
          </cell>
        </row>
        <row r="1029">
          <cell r="A1029">
            <v>91421</v>
          </cell>
          <cell r="B1029" t="str">
            <v>MUFLA UNIPOLAR INTERNA PARA CABO ATÉ 35MM2 - 15KV</v>
          </cell>
          <cell r="C1029" t="str">
            <v>UN</v>
          </cell>
          <cell r="D1029">
            <v>411.88</v>
          </cell>
          <cell r="E1029" t="str">
            <v>EDIF Jul/23</v>
          </cell>
        </row>
        <row r="1030">
          <cell r="A1030">
            <v>91422</v>
          </cell>
          <cell r="B1030" t="str">
            <v>MUFLA UNIPOLAR EXTERNA PARA CABO ATÉ 35MM2 - 15KV</v>
          </cell>
          <cell r="C1030" t="str">
            <v>UN</v>
          </cell>
          <cell r="D1030">
            <v>539.29</v>
          </cell>
          <cell r="E1030" t="str">
            <v>EDIF Jul/23</v>
          </cell>
        </row>
        <row r="1031">
          <cell r="A1031">
            <v>91423</v>
          </cell>
          <cell r="B1031" t="str">
            <v>MUFLA TRIPOLAR INTERNA PARA CABO ATÉ 35MM2 - 15KV</v>
          </cell>
          <cell r="C1031" t="str">
            <v>UN</v>
          </cell>
          <cell r="D1031">
            <v>978.32</v>
          </cell>
          <cell r="E1031" t="str">
            <v>EDIF Jul/23</v>
          </cell>
        </row>
        <row r="1032">
          <cell r="A1032">
            <v>91424</v>
          </cell>
          <cell r="B1032" t="str">
            <v>MUFLA TRIPOLAR EXTERNA PARA CABO ATÉ 35MM2 - 15KV</v>
          </cell>
          <cell r="C1032" t="str">
            <v>UN</v>
          </cell>
          <cell r="D1032">
            <v>1450.19</v>
          </cell>
          <cell r="E1032" t="str">
            <v>EDIF Jul/23</v>
          </cell>
        </row>
        <row r="1033">
          <cell r="A1033">
            <v>91425</v>
          </cell>
          <cell r="B1033" t="str">
            <v>BUCHA D PASSAGEM INTERNA/ EXTERNA - 15KV</v>
          </cell>
          <cell r="C1033" t="str">
            <v>UN</v>
          </cell>
          <cell r="D1033">
            <v>489.75</v>
          </cell>
          <cell r="E1033" t="str">
            <v>EDIF Jul/23</v>
          </cell>
        </row>
        <row r="1034">
          <cell r="A1034">
            <v>91426</v>
          </cell>
          <cell r="B1034" t="str">
            <v>BUCHA DE PASSAGEM PARA NEUTRO - 1KV</v>
          </cell>
          <cell r="C1034" t="str">
            <v>UN</v>
          </cell>
          <cell r="D1034">
            <v>125.07</v>
          </cell>
          <cell r="E1034" t="str">
            <v>EDIF Jul/23</v>
          </cell>
        </row>
        <row r="1035">
          <cell r="A1035">
            <v>91427</v>
          </cell>
          <cell r="B1035" t="str">
            <v>CHAPA DE FERRO 150X0,50X1/4" PARA BUCHAS DE PASSAGEM</v>
          </cell>
          <cell r="C1035" t="str">
            <v>UN</v>
          </cell>
          <cell r="D1035">
            <v>984.79</v>
          </cell>
          <cell r="E1035" t="str">
            <v>EDIF Jul/23</v>
          </cell>
        </row>
        <row r="1036">
          <cell r="A1036">
            <v>91428</v>
          </cell>
          <cell r="B1036" t="str">
            <v>BUCHA DE PASSAGEM COM ROSCA PARA CUBICULO BLINDADO</v>
          </cell>
          <cell r="C1036" t="str">
            <v>UN</v>
          </cell>
          <cell r="D1036">
            <v>257.58</v>
          </cell>
          <cell r="E1036" t="str">
            <v>EDIF Jul/23</v>
          </cell>
        </row>
        <row r="1037">
          <cell r="A1037">
            <v>91429</v>
          </cell>
          <cell r="B1037" t="str">
            <v>FUSIVEL HH PARA 40A/ 15KV</v>
          </cell>
          <cell r="C1037" t="str">
            <v>UN</v>
          </cell>
          <cell r="D1037">
            <v>647.42999999999995</v>
          </cell>
          <cell r="E1037" t="str">
            <v>EDIF Jul/23</v>
          </cell>
        </row>
        <row r="1038">
          <cell r="A1038">
            <v>91430</v>
          </cell>
          <cell r="B1038" t="str">
            <v>BASE TRIPOLAR PARA FUSIVEL LIMITADOR HH - 15KV/ 200A</v>
          </cell>
          <cell r="C1038" t="str">
            <v>UN</v>
          </cell>
          <cell r="D1038">
            <v>491.44</v>
          </cell>
          <cell r="E1038" t="str">
            <v>EDIF Jul/23</v>
          </cell>
        </row>
        <row r="1039">
          <cell r="A1039">
            <v>91434</v>
          </cell>
          <cell r="B1039" t="str">
            <v>TRANSFORMADOR POTENCIAL A ÓLEO 500VA - 13.2KV/220V</v>
          </cell>
          <cell r="C1039" t="str">
            <v>UN</v>
          </cell>
          <cell r="D1039">
            <v>3220.56</v>
          </cell>
          <cell r="E1039" t="str">
            <v>EDIF Jul/23</v>
          </cell>
        </row>
        <row r="1040">
          <cell r="A1040">
            <v>91436</v>
          </cell>
          <cell r="B1040" t="str">
            <v>FUSIVEL PARA TRANSFORMADOR DE POTENCIAL</v>
          </cell>
          <cell r="C1040" t="str">
            <v>UN</v>
          </cell>
          <cell r="D1040">
            <v>43.86</v>
          </cell>
          <cell r="E1040" t="str">
            <v>EDIF Jul/23</v>
          </cell>
        </row>
        <row r="1041">
          <cell r="A1041">
            <v>91438</v>
          </cell>
          <cell r="B1041" t="str">
            <v>DISJUNTOR PVO 15KV/ 350MVA - COMPLETO</v>
          </cell>
          <cell r="C1041" t="str">
            <v>UN</v>
          </cell>
          <cell r="D1041">
            <v>17686.03</v>
          </cell>
          <cell r="E1041" t="str">
            <v>EDIF Jul/23</v>
          </cell>
        </row>
        <row r="1042">
          <cell r="A1042">
            <v>91440</v>
          </cell>
          <cell r="B1042" t="str">
            <v>BOBINA D MÍNIMA TENSÃO DO DISJUNTOR VOL. NORMAL DE ÓLEO</v>
          </cell>
          <cell r="C1042" t="str">
            <v>UN</v>
          </cell>
          <cell r="D1042">
            <v>1528.35</v>
          </cell>
          <cell r="E1042" t="str">
            <v>EDIF Jul/23</v>
          </cell>
        </row>
        <row r="1043">
          <cell r="A1043">
            <v>91442</v>
          </cell>
          <cell r="B1043" t="str">
            <v>RELE DE FALTA DE FASE E MÍNIMA TENSÃO TRIFÁSICO</v>
          </cell>
          <cell r="C1043" t="str">
            <v>UN</v>
          </cell>
          <cell r="D1043">
            <v>698.55</v>
          </cell>
          <cell r="E1043" t="str">
            <v>EDIF Jul/23</v>
          </cell>
        </row>
        <row r="1044">
          <cell r="A1044">
            <v>91445</v>
          </cell>
          <cell r="B1044" t="str">
            <v>ESTRADO DE MADEIRA 100X100CM</v>
          </cell>
          <cell r="C1044" t="str">
            <v>UN</v>
          </cell>
          <cell r="D1044">
            <v>120.69</v>
          </cell>
          <cell r="E1044" t="str">
            <v>EDIF Jul/23</v>
          </cell>
        </row>
        <row r="1045">
          <cell r="A1045">
            <v>91446</v>
          </cell>
          <cell r="B1045" t="str">
            <v>VARA DE MANOBRA DE FIBRA DE VIDRO, 3,00M/ 15KV</v>
          </cell>
          <cell r="C1045" t="str">
            <v>UN</v>
          </cell>
          <cell r="D1045">
            <v>598.79999999999995</v>
          </cell>
          <cell r="E1045" t="str">
            <v>EDIF Jul/23</v>
          </cell>
        </row>
        <row r="1046">
          <cell r="A1046">
            <v>91447</v>
          </cell>
          <cell r="B1046" t="str">
            <v>CAIXA DE MEDIÇÃO A3 PADRÃO ELETROPAULO</v>
          </cell>
          <cell r="C1046" t="str">
            <v>UN</v>
          </cell>
          <cell r="D1046">
            <v>1609.77</v>
          </cell>
          <cell r="E1046" t="str">
            <v>EDIF Jul/23</v>
          </cell>
        </row>
        <row r="1047">
          <cell r="A1047">
            <v>91448</v>
          </cell>
          <cell r="B1047" t="str">
            <v>JANELA PARA VENTILAÇÃO PERMANENTE TIPO CHICANA - INCLUSIVE TELA</v>
          </cell>
          <cell r="C1047" t="str">
            <v>M2</v>
          </cell>
          <cell r="D1047">
            <v>1700.86</v>
          </cell>
          <cell r="E1047" t="str">
            <v>EDIF Jul/23</v>
          </cell>
        </row>
        <row r="1048">
          <cell r="A1048">
            <v>91449</v>
          </cell>
          <cell r="B1048" t="str">
            <v>PLACA DE AVISO EM ALUMÍNIO PARA CABINE PRIMÁRIA COM MED 16X23CM (VARIAÇÃO DE +OU- 2CM)</v>
          </cell>
          <cell r="C1048" t="str">
            <v>UN</v>
          </cell>
          <cell r="D1048">
            <v>53.57</v>
          </cell>
          <cell r="E1048" t="str">
            <v>EDIF Jul/23</v>
          </cell>
        </row>
        <row r="1049">
          <cell r="A1049">
            <v>91450</v>
          </cell>
          <cell r="B1049" t="str">
            <v>PLAQUETA INDICATIVADE PVC 8 X 12CM</v>
          </cell>
          <cell r="C1049" t="str">
            <v>UN</v>
          </cell>
          <cell r="D1049">
            <v>14.45</v>
          </cell>
          <cell r="E1049" t="str">
            <v>EDIF Jul/23</v>
          </cell>
        </row>
        <row r="1050">
          <cell r="A1050">
            <v>91451</v>
          </cell>
          <cell r="B1050" t="str">
            <v>MUDANÇA DOS TAP'S DO TRANSFORMADOR DE FORÇA</v>
          </cell>
          <cell r="C1050" t="str">
            <v>UN</v>
          </cell>
          <cell r="D1050">
            <v>371</v>
          </cell>
          <cell r="E1050" t="str">
            <v>EDIF Jul/23</v>
          </cell>
        </row>
        <row r="1051">
          <cell r="A1051">
            <v>91453</v>
          </cell>
          <cell r="B1051" t="str">
            <v>LIMPEZA DO POSTO PRIMÁRIO E PINTURA DOS BARRAMENTOS</v>
          </cell>
          <cell r="C1051" t="str">
            <v>UN</v>
          </cell>
          <cell r="D1051">
            <v>1244.1099999999999</v>
          </cell>
          <cell r="E1051" t="str">
            <v>EDIF Jul/23</v>
          </cell>
        </row>
        <row r="1052">
          <cell r="A1052">
            <v>91457</v>
          </cell>
          <cell r="B1052" t="str">
            <v>BRAÇADEIRA PARA ELETRODUTO EM POSTE</v>
          </cell>
          <cell r="C1052" t="str">
            <v>UN</v>
          </cell>
          <cell r="D1052">
            <v>79.39</v>
          </cell>
          <cell r="E1052" t="str">
            <v>EDIF Jul/23</v>
          </cell>
        </row>
        <row r="1053">
          <cell r="A1053">
            <v>91459</v>
          </cell>
          <cell r="B1053" t="str">
            <v>LUVA DE BORRACHA ISOLAÇÃO 20KV</v>
          </cell>
          <cell r="C1053" t="str">
            <v>PAR</v>
          </cell>
          <cell r="D1053">
            <v>596.19000000000005</v>
          </cell>
          <cell r="E1053" t="str">
            <v>EDIF Jul/23</v>
          </cell>
        </row>
        <row r="1054">
          <cell r="A1054">
            <v>91460</v>
          </cell>
          <cell r="B1054" t="str">
            <v>CHAVE SECCIONADORA TRIP SECA INTERNA 200A/ 15KV</v>
          </cell>
          <cell r="C1054" t="str">
            <v>UN</v>
          </cell>
          <cell r="D1054">
            <v>2416.12</v>
          </cell>
          <cell r="E1054" t="str">
            <v>EDIF Jul/23</v>
          </cell>
        </row>
        <row r="1055">
          <cell r="A1055">
            <v>91461</v>
          </cell>
          <cell r="B1055" t="str">
            <v>CHAVE SECCIONADORA TRIP SECA INTERNA 400A/15KV</v>
          </cell>
          <cell r="C1055" t="str">
            <v>UN</v>
          </cell>
          <cell r="D1055">
            <v>1777.39</v>
          </cell>
          <cell r="E1055" t="str">
            <v>EDIF Jul/23</v>
          </cell>
        </row>
        <row r="1056">
          <cell r="A1056">
            <v>91462</v>
          </cell>
          <cell r="B1056" t="str">
            <v>CHAVE SECIONADORA TRIP INTERNA C/ BASE FUS HH 400A/15KV</v>
          </cell>
          <cell r="C1056" t="str">
            <v>UN</v>
          </cell>
          <cell r="D1056">
            <v>2890.93</v>
          </cell>
          <cell r="E1056" t="str">
            <v>EDIF Jul/23</v>
          </cell>
        </row>
        <row r="1057">
          <cell r="A1057">
            <v>91463</v>
          </cell>
          <cell r="B1057" t="str">
            <v>INSTALAÇÃO DE CONJUNTO DE ACIONAMENTO PARA CHAVE SECCIONADORA</v>
          </cell>
          <cell r="C1057" t="str">
            <v>UN</v>
          </cell>
          <cell r="D1057">
            <v>1138.51</v>
          </cell>
          <cell r="E1057" t="str">
            <v>EDIF Jul/23</v>
          </cell>
        </row>
        <row r="1058">
          <cell r="A1058">
            <v>91502</v>
          </cell>
          <cell r="B1058" t="str">
            <v>TRANSFORMADOR ISOLADOR BIFÁSICO 10KVA</v>
          </cell>
          <cell r="C1058" t="str">
            <v>UN</v>
          </cell>
          <cell r="D1058">
            <v>5100.5600000000004</v>
          </cell>
          <cell r="E1058" t="str">
            <v>EDIF Jul/23</v>
          </cell>
        </row>
        <row r="1059">
          <cell r="A1059">
            <v>91505</v>
          </cell>
          <cell r="B1059" t="str">
            <v>TRANSFORMADOR TRIFÁSICO 15KV - 13,2KV/ 220V/ 127V - 112,5KVA</v>
          </cell>
          <cell r="C1059" t="str">
            <v>UN</v>
          </cell>
          <cell r="D1059">
            <v>20567.82</v>
          </cell>
          <cell r="E1059" t="str">
            <v>EDIF Jul/23</v>
          </cell>
        </row>
        <row r="1060">
          <cell r="A1060">
            <v>91506</v>
          </cell>
          <cell r="B1060" t="str">
            <v>TRANSFORMADOR TRIFÁSICO 15KV - 13,2KV/ 220V/ 127V - 150KVA</v>
          </cell>
          <cell r="C1060" t="str">
            <v>UN</v>
          </cell>
          <cell r="D1060">
            <v>27074.31</v>
          </cell>
          <cell r="E1060" t="str">
            <v>EDIF Jul/23</v>
          </cell>
        </row>
        <row r="1061">
          <cell r="A1061">
            <v>91507</v>
          </cell>
          <cell r="B1061" t="str">
            <v>TRANSFORMADOR TRIFÁSICO 15KV - 13,2KV/ 220V/ 127V - 225KVA</v>
          </cell>
          <cell r="C1061" t="str">
            <v>UN</v>
          </cell>
          <cell r="D1061">
            <v>37232.58</v>
          </cell>
          <cell r="E1061" t="str">
            <v>EDIF Jul/23</v>
          </cell>
        </row>
        <row r="1062">
          <cell r="A1062">
            <v>91508</v>
          </cell>
          <cell r="B1062" t="str">
            <v>TRANSFORMADOR TRIFÁSICO 15KV - 13,2KV/ 220V/ 127V - 300KVA</v>
          </cell>
          <cell r="C1062" t="str">
            <v>UN</v>
          </cell>
          <cell r="D1062">
            <v>43094.29</v>
          </cell>
          <cell r="E1062" t="str">
            <v>EDIF Jul/23</v>
          </cell>
        </row>
        <row r="1063">
          <cell r="A1063">
            <v>91520</v>
          </cell>
          <cell r="B1063" t="str">
            <v>TRANSFORMADOR DE POTENCIAL A SELO 13,2/ 0,11 - 0,22KV - 1000VA</v>
          </cell>
          <cell r="C1063" t="str">
            <v>UN</v>
          </cell>
          <cell r="D1063">
            <v>4933.09</v>
          </cell>
          <cell r="E1063" t="str">
            <v>EDIF Jul/23</v>
          </cell>
        </row>
        <row r="1064">
          <cell r="A1064">
            <v>91525</v>
          </cell>
          <cell r="B1064" t="str">
            <v>TRANSFORMADOR DE POTENCIAL A SECO 15KV - 220V - 1000VA</v>
          </cell>
          <cell r="C1064" t="str">
            <v>UN</v>
          </cell>
          <cell r="D1064">
            <v>4551.8100000000004</v>
          </cell>
          <cell r="E1064" t="str">
            <v>EDIF Jul/23</v>
          </cell>
        </row>
        <row r="1065">
          <cell r="A1065">
            <v>91540</v>
          </cell>
          <cell r="B1065" t="str">
            <v>TRANSFORMADOR TRIFÁSICO À SECO 500KVA - 13,8/13,2/12,6 KV - 220/127V</v>
          </cell>
          <cell r="C1065" t="str">
            <v>UN</v>
          </cell>
          <cell r="D1065">
            <v>72873.34</v>
          </cell>
          <cell r="E1065" t="str">
            <v>EDIF Jul/23</v>
          </cell>
        </row>
        <row r="1066">
          <cell r="A1066">
            <v>91541</v>
          </cell>
          <cell r="B1066" t="str">
            <v>TRANSFORMADOR TRIFÁSICO, À SECO, 300 KVA, 13,8/ 13,2/ 12,6 KV - 220V, CLASSE 15 KV</v>
          </cell>
          <cell r="C1066" t="str">
            <v>UN</v>
          </cell>
          <cell r="D1066">
            <v>63138.3</v>
          </cell>
          <cell r="E1066" t="str">
            <v>EDIF Jul/23</v>
          </cell>
        </row>
        <row r="1067">
          <cell r="A1067">
            <v>91602</v>
          </cell>
          <cell r="B1067" t="str">
            <v>CAPACITOR PARA CORREÇÃO DO FATOR DE POTÊNCIA - 220V - 5,0KVA</v>
          </cell>
          <cell r="C1067" t="str">
            <v>UN</v>
          </cell>
          <cell r="D1067">
            <v>833.03</v>
          </cell>
          <cell r="E1067" t="str">
            <v>EDIF Jul/23</v>
          </cell>
        </row>
        <row r="1068">
          <cell r="A1068">
            <v>91604</v>
          </cell>
          <cell r="B1068" t="str">
            <v>CAPACITOR PARA CORREÇÃO DO FATOR DE POTÊNCIA - 220V - 10,0KVA</v>
          </cell>
          <cell r="C1068" t="str">
            <v>UN</v>
          </cell>
          <cell r="D1068">
            <v>1429.48</v>
          </cell>
          <cell r="E1068" t="str">
            <v>EDIF Jul/23</v>
          </cell>
        </row>
        <row r="1069">
          <cell r="A1069">
            <v>91606</v>
          </cell>
          <cell r="B1069" t="str">
            <v>CAPACITOR PARA CORREÇÃO DO FATOR DE POTÊNCIA - 220V - 15KVA</v>
          </cell>
          <cell r="C1069" t="str">
            <v>UN</v>
          </cell>
          <cell r="D1069">
            <v>2195.0500000000002</v>
          </cell>
          <cell r="E1069" t="str">
            <v>EDIF Jul/23</v>
          </cell>
        </row>
        <row r="1070">
          <cell r="A1070">
            <v>91608</v>
          </cell>
          <cell r="B1070" t="str">
            <v>CAPACITOR PARA CORREÇÃO DO FATOR DE POTÊNCIA - 220V - 20,0KVA</v>
          </cell>
          <cell r="C1070" t="str">
            <v>UN</v>
          </cell>
          <cell r="D1070">
            <v>2683.46</v>
          </cell>
          <cell r="E1070" t="str">
            <v>EDIF Jul/23</v>
          </cell>
        </row>
        <row r="1071">
          <cell r="A1071">
            <v>91611</v>
          </cell>
          <cell r="B1071" t="str">
            <v>CAPACITOR PARA CORREÇÃO DO FATOR DE POTÊNCIA - 220V - 30,0KVA</v>
          </cell>
          <cell r="C1071" t="str">
            <v>UN</v>
          </cell>
          <cell r="D1071">
            <v>3302.41</v>
          </cell>
          <cell r="E1071" t="str">
            <v>EDIF Jul/23</v>
          </cell>
        </row>
        <row r="1072">
          <cell r="A1072">
            <v>91613</v>
          </cell>
          <cell r="B1072" t="str">
            <v>CAPACITOR PARA CORREÇÃO DO FATOR DE POTÊNCIA - 220V - 40,0KVA</v>
          </cell>
          <cell r="C1072" t="str">
            <v>UN</v>
          </cell>
          <cell r="D1072">
            <v>4537.8100000000004</v>
          </cell>
          <cell r="E1072" t="str">
            <v>EDIF Jul/23</v>
          </cell>
        </row>
        <row r="1073">
          <cell r="A1073">
            <v>91615</v>
          </cell>
          <cell r="B1073" t="str">
            <v>CAPACITOR PARA CORREÇÃO DP FATOR DE POTÊNCIA - 220V - 50,0KVA</v>
          </cell>
          <cell r="C1073" t="str">
            <v>UN</v>
          </cell>
          <cell r="D1073">
            <v>6594.4</v>
          </cell>
          <cell r="E1073" t="str">
            <v>EDIF Jul/23</v>
          </cell>
        </row>
        <row r="1074">
          <cell r="A1074">
            <v>91616</v>
          </cell>
          <cell r="B1074" t="str">
            <v>BANCO AUTOMÁTICO DE CAPACITORES, 15 KVAR, 220V, TRIFÁSICO, MONTADO EM PAINEL PARA CORREÇÃO DE FATOR DE POTÊNCIA</v>
          </cell>
          <cell r="C1074" t="str">
            <v>UN</v>
          </cell>
          <cell r="D1074">
            <v>14006.11</v>
          </cell>
          <cell r="E1074" t="str">
            <v>EDIF Jul/23</v>
          </cell>
        </row>
        <row r="1075">
          <cell r="A1075">
            <v>91617</v>
          </cell>
          <cell r="B1075" t="str">
            <v>BANCO AUTOMÁTICO DE CAPACITORES, 30 KVAR, 220V, TRIFÁSICO, MONTADO EM PAINEL PARA CORREÇÃO DE FATOR DE POTÊNCIA</v>
          </cell>
          <cell r="C1075" t="str">
            <v>UN</v>
          </cell>
          <cell r="D1075">
            <v>23211.67</v>
          </cell>
          <cell r="E1075" t="str">
            <v>EDIF Jul/23</v>
          </cell>
        </row>
        <row r="1076">
          <cell r="A1076">
            <v>91618</v>
          </cell>
          <cell r="B1076" t="str">
            <v>BANCO AUTOMÁTICO DE CAPACITORES, 50 KVAR, 220V, TRIFÁSICO, MONTADO EM PAINEL PARA CORREÇÃO DE FATOR DE POTÊNCIA</v>
          </cell>
          <cell r="C1076" t="str">
            <v>UN</v>
          </cell>
          <cell r="D1076">
            <v>27776.91</v>
          </cell>
          <cell r="E1076" t="str">
            <v>EDIF Jul/23</v>
          </cell>
        </row>
        <row r="1077">
          <cell r="A1077">
            <v>91701</v>
          </cell>
          <cell r="B1077" t="str">
            <v>DPS - DISPOSITIVO PROTEÇÃO CONTRA SURTOS 275V - 40KA</v>
          </cell>
          <cell r="C1077" t="str">
            <v>UN</v>
          </cell>
          <cell r="D1077">
            <v>271.68</v>
          </cell>
          <cell r="E1077" t="str">
            <v>EDIF Jul/23</v>
          </cell>
        </row>
        <row r="1078">
          <cell r="A1078">
            <v>91702</v>
          </cell>
          <cell r="B1078" t="str">
            <v>DISPOSITIVO DE PROTEÇÃO CONTRA SURTOS - DPS - 500 VCC - 45 KA - CLASSE II</v>
          </cell>
          <cell r="C1078" t="str">
            <v>UN</v>
          </cell>
          <cell r="D1078">
            <v>274.77</v>
          </cell>
          <cell r="E1078" t="str">
            <v>EDIF Jul/23</v>
          </cell>
        </row>
        <row r="1079">
          <cell r="A1079">
            <v>91703</v>
          </cell>
          <cell r="B1079" t="str">
            <v>DISPOSITIVO DE PROTEÇÃO CONTRA SURTOS - DPS - 1000 VCC - 45 KA - CLASSE I</v>
          </cell>
          <cell r="C1079" t="str">
            <v>UN</v>
          </cell>
          <cell r="D1079">
            <v>294.94</v>
          </cell>
          <cell r="E1079" t="str">
            <v>EDIF Jul/23</v>
          </cell>
        </row>
        <row r="1080">
          <cell r="A1080">
            <v>91706</v>
          </cell>
          <cell r="B1080" t="str">
            <v>BARRAMENTO DE COBRE TIPO DIN BIPOLAR PARA 63A</v>
          </cell>
          <cell r="C1080" t="str">
            <v>M</v>
          </cell>
          <cell r="D1080">
            <v>169.86</v>
          </cell>
          <cell r="E1080" t="str">
            <v>EDIF Jul/23</v>
          </cell>
        </row>
        <row r="1081">
          <cell r="A1081">
            <v>91707</v>
          </cell>
          <cell r="B1081" t="str">
            <v>BARRAMENTO DE COBRE TIPO DIN TRIPOLAR PARA 80A</v>
          </cell>
          <cell r="C1081" t="str">
            <v>M</v>
          </cell>
          <cell r="D1081">
            <v>244.31</v>
          </cell>
          <cell r="E1081" t="str">
            <v>EDIF Jul/23</v>
          </cell>
        </row>
        <row r="1082">
          <cell r="A1082">
            <v>91710</v>
          </cell>
          <cell r="B1082" t="str">
            <v>EMENDA PARA CABO DE MÉDIA TENSÃO 12/20KV - 1X25/ 1X35MM2 - UNIPOLAR</v>
          </cell>
          <cell r="C1082" t="str">
            <v>UN</v>
          </cell>
          <cell r="D1082">
            <v>1789.96</v>
          </cell>
          <cell r="E1082" t="str">
            <v>EDIF Jul/23</v>
          </cell>
        </row>
        <row r="1083">
          <cell r="A1083">
            <v>91712</v>
          </cell>
          <cell r="B1083" t="str">
            <v>BASE PARA FUSIVEL DE TRANSFORMADOR DE POTENCIAL</v>
          </cell>
          <cell r="C1083" t="str">
            <v>UN</v>
          </cell>
          <cell r="D1083">
            <v>113.81</v>
          </cell>
          <cell r="E1083" t="str">
            <v>EDIF Jul/23</v>
          </cell>
        </row>
        <row r="1084">
          <cell r="A1084">
            <v>91713</v>
          </cell>
          <cell r="B1084" t="str">
            <v>FUSIVEL HH PARA 7,5A/ 15KV</v>
          </cell>
          <cell r="C1084" t="str">
            <v>UN</v>
          </cell>
          <cell r="D1084">
            <v>524.70000000000005</v>
          </cell>
          <cell r="E1084" t="str">
            <v>EDIF Jul/23</v>
          </cell>
        </row>
        <row r="1085">
          <cell r="A1085">
            <v>91714</v>
          </cell>
          <cell r="B1085" t="str">
            <v>FUSIVEL HH PARA 10A/ 15KV</v>
          </cell>
          <cell r="C1085" t="str">
            <v>UN</v>
          </cell>
          <cell r="D1085">
            <v>524.70000000000005</v>
          </cell>
          <cell r="E1085" t="str">
            <v>EDIF Jul/23</v>
          </cell>
        </row>
        <row r="1086">
          <cell r="A1086">
            <v>91715</v>
          </cell>
          <cell r="B1086" t="str">
            <v>FUSIVEL HH PARA 20A/ 15KV</v>
          </cell>
          <cell r="C1086" t="str">
            <v>UN</v>
          </cell>
          <cell r="D1086">
            <v>544.14</v>
          </cell>
          <cell r="E1086" t="str">
            <v>EDIF Jul/23</v>
          </cell>
        </row>
        <row r="1087">
          <cell r="A1087">
            <v>91716</v>
          </cell>
          <cell r="B1087" t="str">
            <v>DISJUNTOR A VÁCUO 15KV/ 350MVA - COMPLETO - CARREGAM. MANUAL</v>
          </cell>
          <cell r="C1087" t="str">
            <v>UN</v>
          </cell>
          <cell r="D1087">
            <v>35952.080000000002</v>
          </cell>
          <cell r="E1087" t="str">
            <v>EDIF Jul/23</v>
          </cell>
        </row>
        <row r="1088">
          <cell r="A1088">
            <v>91717</v>
          </cell>
          <cell r="B1088" t="str">
            <v>DISJUNTOR A VÁCUO 15KV/ 350MVA - MOTORIZADO - COMPLETO</v>
          </cell>
          <cell r="C1088" t="str">
            <v>UN</v>
          </cell>
          <cell r="D1088">
            <v>27606.18</v>
          </cell>
          <cell r="E1088" t="str">
            <v>EDIF Jul/23</v>
          </cell>
        </row>
        <row r="1089">
          <cell r="A1089">
            <v>91718</v>
          </cell>
          <cell r="B1089" t="str">
            <v>PARA-RAIO TIPO POLIMERICO CLASSE 15KV</v>
          </cell>
          <cell r="C1089" t="str">
            <v>UN</v>
          </cell>
          <cell r="D1089">
            <v>289.01</v>
          </cell>
          <cell r="E1089" t="str">
            <v>EDIF Jul/23</v>
          </cell>
        </row>
        <row r="1090">
          <cell r="A1090">
            <v>91719</v>
          </cell>
          <cell r="B1090" t="str">
            <v>ESTRADO DE BORRACHA ISOLANTE 100X100X2,5CM</v>
          </cell>
          <cell r="C1090" t="str">
            <v>UN</v>
          </cell>
          <cell r="D1090">
            <v>548.15</v>
          </cell>
          <cell r="E1090" t="str">
            <v>EDIF Jul/23</v>
          </cell>
        </row>
        <row r="1091">
          <cell r="A1091">
            <v>91720</v>
          </cell>
          <cell r="B1091" t="str">
            <v>LUVA DE SOBREPOSIÇÃO PARA LUVA ISOLANTE EM COURO DE VAQUETA</v>
          </cell>
          <cell r="C1091" t="str">
            <v>PAR</v>
          </cell>
          <cell r="D1091">
            <v>37.06</v>
          </cell>
          <cell r="E1091" t="str">
            <v>EDIF Jul/23</v>
          </cell>
        </row>
        <row r="1092">
          <cell r="A1092">
            <v>91721</v>
          </cell>
          <cell r="B1092" t="str">
            <v>TRANSFORMADOR TRIFÁSICO A SECO 150KVA - 13,8/ 13,2/ 12,6KV - 220/ 127V</v>
          </cell>
          <cell r="C1092" t="str">
            <v>UN</v>
          </cell>
          <cell r="D1092">
            <v>46003.27</v>
          </cell>
          <cell r="E1092" t="str">
            <v>EDIF Jul/23</v>
          </cell>
        </row>
        <row r="1093">
          <cell r="A1093">
            <v>91722</v>
          </cell>
          <cell r="B1093" t="str">
            <v>TRANSFORMADOR TRIFÁSICO A SECO 225KVA - 13,8/ 13,2/ 12,6KV - 220/ 127V</v>
          </cell>
          <cell r="C1093" t="str">
            <v>UN</v>
          </cell>
          <cell r="D1093">
            <v>56720.46</v>
          </cell>
          <cell r="E1093" t="str">
            <v>EDIF Jul/23</v>
          </cell>
        </row>
        <row r="1094">
          <cell r="A1094">
            <v>91723</v>
          </cell>
          <cell r="B1094" t="str">
            <v>TRANSFORMADOR DE CORRENTE PARA PROTEÇÃO RELAÇÃO 20:5A</v>
          </cell>
          <cell r="C1094" t="str">
            <v>UN</v>
          </cell>
          <cell r="D1094">
            <v>1413.99</v>
          </cell>
          <cell r="E1094" t="str">
            <v>EDIF Jul/23</v>
          </cell>
        </row>
        <row r="1095">
          <cell r="A1095">
            <v>91724</v>
          </cell>
          <cell r="B1095" t="str">
            <v>RELE DE SOBRECORRENTE DE AÇÃO INDIRETA PARA MÉDIA TENSÃO</v>
          </cell>
          <cell r="C1095" t="str">
            <v>UN</v>
          </cell>
          <cell r="D1095">
            <v>7887.83</v>
          </cell>
          <cell r="E1095" t="str">
            <v>EDIF Jul/23</v>
          </cell>
        </row>
        <row r="1096">
          <cell r="A1096">
            <v>91725</v>
          </cell>
          <cell r="B1096" t="str">
            <v>REMOÇÃO DE CABOS DE ALTA TENSÃO EM LINHA SUBTERRÂNEA ATÉ 35MM2</v>
          </cell>
          <cell r="C1096" t="str">
            <v>M</v>
          </cell>
          <cell r="D1096">
            <v>39.979999999999997</v>
          </cell>
          <cell r="E1096" t="str">
            <v>EDIF Jul/23</v>
          </cell>
        </row>
        <row r="1097">
          <cell r="A1097">
            <v>91726</v>
          </cell>
          <cell r="B1097" t="str">
            <v>CARTUCHO PARA CONEXÃO EXOTERMICA CABO/ CABO</v>
          </cell>
          <cell r="C1097" t="str">
            <v>UN</v>
          </cell>
          <cell r="D1097">
            <v>136.22999999999999</v>
          </cell>
          <cell r="E1097" t="str">
            <v>EDIF Jul/23</v>
          </cell>
        </row>
        <row r="1098">
          <cell r="A1098">
            <v>91727</v>
          </cell>
          <cell r="B1098" t="str">
            <v>CARTUCHO PARA CONEXÃO EXOTERMICA CABO/ HASTE</v>
          </cell>
          <cell r="C1098" t="str">
            <v>UN</v>
          </cell>
          <cell r="D1098">
            <v>168.81</v>
          </cell>
          <cell r="E1098" t="str">
            <v>EDIF Jul/23</v>
          </cell>
        </row>
        <row r="1099">
          <cell r="A1099">
            <v>91728</v>
          </cell>
          <cell r="B1099" t="str">
            <v>CARTUCHO PARA CONEXÃO EXOTERMICA ESTRUTURA METÁLICA</v>
          </cell>
          <cell r="C1099" t="str">
            <v>UN</v>
          </cell>
          <cell r="D1099">
            <v>167.79</v>
          </cell>
          <cell r="E1099" t="str">
            <v>EDIF Jul/23</v>
          </cell>
        </row>
        <row r="1100">
          <cell r="A1100">
            <v>91729</v>
          </cell>
          <cell r="B1100" t="str">
            <v>PLACA DE AVISO DE POLIESTIRENO 30X40 E 2MM</v>
          </cell>
          <cell r="C1100" t="str">
            <v>UN</v>
          </cell>
          <cell r="D1100">
            <v>72.14</v>
          </cell>
          <cell r="E1100" t="str">
            <v>EDIF Jul/23</v>
          </cell>
        </row>
        <row r="1101">
          <cell r="A1101">
            <v>91730</v>
          </cell>
          <cell r="B1101" t="str">
            <v>BOLSA EM LONA PARA LUVA ISOLANTE</v>
          </cell>
          <cell r="C1101" t="str">
            <v>UN</v>
          </cell>
          <cell r="D1101">
            <v>31</v>
          </cell>
          <cell r="E1101" t="str">
            <v>EDIF Jul/23</v>
          </cell>
        </row>
        <row r="1102">
          <cell r="A1102">
            <v>91731</v>
          </cell>
          <cell r="B1102" t="str">
            <v>CAIXA DE MADEIRA PARA ARMAZENAMENTO DE LUVA ISOLANTE</v>
          </cell>
          <cell r="C1102" t="str">
            <v>UN</v>
          </cell>
          <cell r="D1102">
            <v>71.97</v>
          </cell>
          <cell r="E1102" t="str">
            <v>EDIF Jul/23</v>
          </cell>
        </row>
        <row r="1103">
          <cell r="A1103">
            <v>91732</v>
          </cell>
          <cell r="B1103" t="str">
            <v>TRANSFORMADOR DE CORRENTE PARA PROTEÇÃO RELAÇÃO 50:5A</v>
          </cell>
          <cell r="C1103" t="str">
            <v>UN</v>
          </cell>
          <cell r="D1103">
            <v>1354.08</v>
          </cell>
          <cell r="E1103" t="str">
            <v>EDIF Jul/23</v>
          </cell>
        </row>
        <row r="1104">
          <cell r="A1104">
            <v>91733</v>
          </cell>
          <cell r="B1104" t="str">
            <v>TRANSFORMADOR DE CORRENTE PARA PROTEÇÃO RELAÇÃO 75:5A</v>
          </cell>
          <cell r="C1104" t="str">
            <v>UN</v>
          </cell>
          <cell r="D1104">
            <v>1361.14</v>
          </cell>
          <cell r="E1104" t="str">
            <v>EDIF Jul/23</v>
          </cell>
        </row>
        <row r="1105">
          <cell r="A1105">
            <v>91734</v>
          </cell>
          <cell r="B1105" t="str">
            <v>TRANSFORMADOR DE CORRENTE PARA PROTEÇÃO RELAÇÃO 100:5A</v>
          </cell>
          <cell r="C1105" t="str">
            <v>UN</v>
          </cell>
          <cell r="D1105">
            <v>1358.7</v>
          </cell>
          <cell r="E1105" t="str">
            <v>EDIF Jul/23</v>
          </cell>
        </row>
        <row r="1106">
          <cell r="A1106">
            <v>92000</v>
          </cell>
          <cell r="B1106" t="str">
            <v>CONJUNTOS DE ILUMINAÇÃO</v>
          </cell>
          <cell r="C1106" t="str">
            <v>.</v>
          </cell>
          <cell r="D1106" t="str">
            <v>.</v>
          </cell>
          <cell r="E1106" t="str">
            <v>EDIF Jul/23</v>
          </cell>
        </row>
        <row r="1107">
          <cell r="A1107">
            <v>92010</v>
          </cell>
          <cell r="B1107" t="str">
            <v>LC.02 - ILUMINAÇÃO DE QUADRA COM POSTE CONCRETO TUBULAR H LIV.=10M COM 3 PROJETORES VAPOR MERCÚRIO 400W</v>
          </cell>
          <cell r="C1107" t="str">
            <v>CJ</v>
          </cell>
          <cell r="D1107">
            <v>6667.97</v>
          </cell>
          <cell r="E1107" t="str">
            <v>EDIF Jul/23</v>
          </cell>
        </row>
        <row r="1108">
          <cell r="A1108">
            <v>92011</v>
          </cell>
          <cell r="B1108" t="str">
            <v>ILUMINAÇÃO DE QUADRA COM POSTE DE CONCRETO TUBULAR, ALT. UTIL 10M COM 3 PROJETORES COM LÂMPADA DE LED 100W, INCLUSIVE CAIXA DE INSPEÇÃO DE ALVENARIA 40X40X40CM DE 1 TIJOLO COM TAMPA DE CONCRETO</v>
          </cell>
          <cell r="C1108" t="str">
            <v>CJ</v>
          </cell>
          <cell r="D1108">
            <v>4224.6099999999997</v>
          </cell>
          <cell r="E1108" t="str">
            <v>EDIF Jul/23</v>
          </cell>
        </row>
        <row r="1109">
          <cell r="A1109">
            <v>92033</v>
          </cell>
          <cell r="B1109" t="str">
            <v>POSTE DE AÇO GALVANIZADO TIPO RETO, FLANGEADO H=5M COM LUMINÁRIA HERMÉTICA EM ALUMÍNIO FUNDIDO PARA LÂMPADA DE VAPOR DE MERCÚRIO DE 250W - COM APROVAÇÃO DE ILUME/ PMSP</v>
          </cell>
          <cell r="C1109" t="str">
            <v>UN</v>
          </cell>
          <cell r="D1109">
            <v>2314.92</v>
          </cell>
          <cell r="E1109" t="str">
            <v>EDIF Jul/23</v>
          </cell>
        </row>
        <row r="1110">
          <cell r="A1110">
            <v>92034</v>
          </cell>
          <cell r="B1110" t="str">
            <v>POSTE DE AÇO GALVANIZADO TIPO RETO, FLANGEADO H=7M COM LUMINÁRIA HERMÉTICA EM ALUMÍNIO FUNDIDO PARA LÂMPADA DE VAPOR DE MERCÚRIO DE 250W - COM APROVAÇÃO DE ILUME/ PMSP</v>
          </cell>
          <cell r="C1110" t="str">
            <v>UN</v>
          </cell>
          <cell r="D1110">
            <v>2763.67</v>
          </cell>
          <cell r="E1110" t="str">
            <v>EDIF Jul/23</v>
          </cell>
        </row>
        <row r="1111">
          <cell r="A1111">
            <v>92035</v>
          </cell>
          <cell r="B1111" t="str">
            <v>POSTE GALVANIZADO, RETO, FLANGEADO, H=5M COM LUMINÁRIA HERMÉTICA TIPO LED DE 150W COM APROVAÇÃO DE ILUME/PMSP, INCLUSIVE CAIXA DE INSPEÇÃO DE ALVENARIA 40X40X40CM DE 1 TIJOLO COM TAMPA DE CONCRETO</v>
          </cell>
          <cell r="C1111" t="str">
            <v>UN</v>
          </cell>
          <cell r="D1111">
            <v>3934.4</v>
          </cell>
          <cell r="E1111" t="str">
            <v>EDIF Jul/23</v>
          </cell>
        </row>
        <row r="1112">
          <cell r="A1112">
            <v>92036</v>
          </cell>
          <cell r="B1112" t="str">
            <v>POSTE DE AÇO GALVANIZADO, RETO, FLANGEADO, H=5M COM LUMINÁRIA HERMÉTICA TIPO LED DE 120W COM APROVAÇÃO DE ILUME/PMSP, INCLUSIVE CAIXA DE INSPEÇÃO DE ALVENARIA 40X40X40CM DE 1 TIJOLO COM TAMPA DE CONCRETO</v>
          </cell>
          <cell r="C1112" t="str">
            <v>UN</v>
          </cell>
          <cell r="D1112">
            <v>3710.23</v>
          </cell>
          <cell r="E1112" t="str">
            <v>EDIF Jul/23</v>
          </cell>
        </row>
        <row r="1113">
          <cell r="A1113">
            <v>95000</v>
          </cell>
          <cell r="B1113" t="str">
            <v>DEMOLIÇÕES - ENTRADA E DISTRIBUIÇÃO</v>
          </cell>
          <cell r="C1113" t="str">
            <v>.</v>
          </cell>
          <cell r="D1113" t="str">
            <v>.</v>
          </cell>
          <cell r="E1113" t="str">
            <v>EDIF Jul/23</v>
          </cell>
        </row>
        <row r="1114">
          <cell r="A1114">
            <v>95001</v>
          </cell>
          <cell r="B1114" t="str">
            <v>REMOÇÃO DE POSTE DE ENTRADA DE ENERGIA EM BAIXA TENSÃO - GALVANIZADO</v>
          </cell>
          <cell r="C1114" t="str">
            <v>UN</v>
          </cell>
          <cell r="D1114">
            <v>223.74</v>
          </cell>
          <cell r="E1114" t="str">
            <v>EDIF Jul/23</v>
          </cell>
        </row>
        <row r="1115">
          <cell r="A1115">
            <v>95002</v>
          </cell>
          <cell r="B1115" t="str">
            <v>REMOÇÃO DE POSTE DE ENTRADA DE ENERGIA EM BAIXA TENSÃO - CONCRETO</v>
          </cell>
          <cell r="C1115" t="str">
            <v>UN</v>
          </cell>
          <cell r="D1115">
            <v>279.67</v>
          </cell>
          <cell r="E1115" t="str">
            <v>EDIF Jul/23</v>
          </cell>
        </row>
        <row r="1116">
          <cell r="A1116">
            <v>95003</v>
          </cell>
          <cell r="B1116" t="str">
            <v>REMOÇÃO DE CAIXA DE ENTRADA DE ENERGIA EM BAIXA TENSÃO</v>
          </cell>
          <cell r="C1116" t="str">
            <v>UN</v>
          </cell>
          <cell r="D1116">
            <v>223.74</v>
          </cell>
          <cell r="E1116" t="str">
            <v>EDIF Jul/23</v>
          </cell>
        </row>
        <row r="1117">
          <cell r="A1117">
            <v>95004</v>
          </cell>
          <cell r="B1117" t="str">
            <v>REMOÇÃO DE ARMAÇÃO TIPO BRAQUETE</v>
          </cell>
          <cell r="C1117" t="str">
            <v>UN</v>
          </cell>
          <cell r="D1117">
            <v>27.97</v>
          </cell>
          <cell r="E1117" t="str">
            <v>EDIF Jul/23</v>
          </cell>
        </row>
        <row r="1118">
          <cell r="A1118">
            <v>95005</v>
          </cell>
          <cell r="B1118" t="str">
            <v>REMOÇÃO DE CABEÇOTE TIPO "TELESP"</v>
          </cell>
          <cell r="C1118" t="str">
            <v>UN</v>
          </cell>
          <cell r="D1118">
            <v>13.98</v>
          </cell>
          <cell r="E1118" t="str">
            <v>EDIF Jul/23</v>
          </cell>
        </row>
        <row r="1119">
          <cell r="A1119">
            <v>95006</v>
          </cell>
          <cell r="B1119" t="str">
            <v>REMOÇÃO DE CAIXA DE ENTRADA DE TELEFONE TIPO "TELESP"</v>
          </cell>
          <cell r="C1119" t="str">
            <v>UN</v>
          </cell>
          <cell r="D1119">
            <v>111.87</v>
          </cell>
          <cell r="E1119" t="str">
            <v>EDIF Jul/23</v>
          </cell>
        </row>
        <row r="1120">
          <cell r="A1120">
            <v>95009</v>
          </cell>
          <cell r="B1120" t="str">
            <v>REMOÇÃO DE PERFILADOS</v>
          </cell>
          <cell r="C1120" t="str">
            <v>M</v>
          </cell>
          <cell r="D1120">
            <v>22.37</v>
          </cell>
          <cell r="E1120" t="str">
            <v>EDIF Jul/23</v>
          </cell>
        </row>
        <row r="1121">
          <cell r="A1121">
            <v>95010</v>
          </cell>
          <cell r="B1121" t="str">
            <v>REMOÇÃO DE ELETRODUTOS EMBUTIDOS - ATÉ 2"</v>
          </cell>
          <cell r="C1121" t="str">
            <v>M</v>
          </cell>
          <cell r="D1121">
            <v>27.97</v>
          </cell>
          <cell r="E1121" t="str">
            <v>EDIF Jul/23</v>
          </cell>
        </row>
        <row r="1122">
          <cell r="A1122">
            <v>95011</v>
          </cell>
          <cell r="B1122" t="str">
            <v>REMOÇÃO DE ELETRODUTOS EMBUTIDOS - ACIMA DE 2"</v>
          </cell>
          <cell r="C1122" t="str">
            <v>M</v>
          </cell>
          <cell r="D1122">
            <v>55.93</v>
          </cell>
          <cell r="E1122" t="str">
            <v>EDIF Jul/23</v>
          </cell>
        </row>
        <row r="1123">
          <cell r="A1123">
            <v>95012</v>
          </cell>
          <cell r="B1123" t="str">
            <v>REMOÇÃO DE ELETRODUTOS APARENTES - ATÉ 2"</v>
          </cell>
          <cell r="C1123" t="str">
            <v>M</v>
          </cell>
          <cell r="D1123">
            <v>13.98</v>
          </cell>
          <cell r="E1123" t="str">
            <v>EDIF Jul/23</v>
          </cell>
        </row>
        <row r="1124">
          <cell r="A1124">
            <v>95013</v>
          </cell>
          <cell r="B1124" t="str">
            <v>REMOÇÃO DE ELETRODUTOS APARENTES - ACIMA DE 2"</v>
          </cell>
          <cell r="C1124" t="str">
            <v>M</v>
          </cell>
          <cell r="D1124">
            <v>27.97</v>
          </cell>
          <cell r="E1124" t="str">
            <v>EDIF Jul/23</v>
          </cell>
        </row>
        <row r="1125">
          <cell r="A1125">
            <v>95014</v>
          </cell>
          <cell r="B1125" t="str">
            <v>REMOÇÃO DE CABO EMBUTIDO - ATÉ 16MM2</v>
          </cell>
          <cell r="C1125" t="str">
            <v>M</v>
          </cell>
          <cell r="D1125">
            <v>2.8</v>
          </cell>
          <cell r="E1125" t="str">
            <v>EDIF Jul/23</v>
          </cell>
        </row>
        <row r="1126">
          <cell r="A1126">
            <v>95015</v>
          </cell>
          <cell r="B1126" t="str">
            <v>REMOÇÃO DE CABO EMBUTIDO - ACIMA DE 16MM2</v>
          </cell>
          <cell r="C1126" t="str">
            <v>M</v>
          </cell>
          <cell r="D1126">
            <v>5.59</v>
          </cell>
          <cell r="E1126" t="str">
            <v>EDIF Jul/23</v>
          </cell>
        </row>
        <row r="1127">
          <cell r="A1127">
            <v>95016</v>
          </cell>
          <cell r="B1127" t="str">
            <v>REMOÇÃO DE CABO APARENTE - ATÉ 16MM2</v>
          </cell>
          <cell r="C1127" t="str">
            <v>M</v>
          </cell>
          <cell r="D1127">
            <v>3.36</v>
          </cell>
          <cell r="E1127" t="str">
            <v>EDIF Jul/23</v>
          </cell>
        </row>
        <row r="1128">
          <cell r="A1128">
            <v>95017</v>
          </cell>
          <cell r="B1128" t="str">
            <v>REMOÇÃO DE CABO APARENTE - ACIMA DE 16MM2</v>
          </cell>
          <cell r="C1128" t="str">
            <v>M</v>
          </cell>
          <cell r="D1128">
            <v>6.71</v>
          </cell>
          <cell r="E1128" t="str">
            <v>EDIF Jul/23</v>
          </cell>
        </row>
        <row r="1129">
          <cell r="A1129">
            <v>95018</v>
          </cell>
          <cell r="B1129" t="str">
            <v>REMOÇÃO DE TERMINAIS OU CONECTORES DE PRESSÃO PARA CABOS</v>
          </cell>
          <cell r="C1129" t="str">
            <v>UN</v>
          </cell>
          <cell r="D1129">
            <v>11.19</v>
          </cell>
          <cell r="E1129" t="str">
            <v>EDIF Jul/23</v>
          </cell>
        </row>
        <row r="1130">
          <cell r="A1130">
            <v>95020</v>
          </cell>
          <cell r="B1130" t="str">
            <v>REMOÇÃO DE SUPORTE-ISOLADOR TIPO ROLDANA</v>
          </cell>
          <cell r="C1130" t="str">
            <v>UN</v>
          </cell>
          <cell r="D1130">
            <v>11.19</v>
          </cell>
          <cell r="E1130" t="str">
            <v>EDIF Jul/23</v>
          </cell>
        </row>
        <row r="1131">
          <cell r="A1131">
            <v>95100</v>
          </cell>
          <cell r="B1131" t="str">
            <v>DEMOLIÇÕES - CAIXAS E QUADROS</v>
          </cell>
          <cell r="C1131" t="str">
            <v>.</v>
          </cell>
          <cell r="D1131" t="str">
            <v>.</v>
          </cell>
          <cell r="E1131" t="str">
            <v>EDIF Jul/23</v>
          </cell>
        </row>
        <row r="1132">
          <cell r="A1132">
            <v>95111</v>
          </cell>
          <cell r="B1132" t="str">
            <v>REMOÇÃO DE ISOLADORES EM QUADROS ELÉTRICOS</v>
          </cell>
          <cell r="C1132" t="str">
            <v>UN</v>
          </cell>
          <cell r="D1132">
            <v>11.19</v>
          </cell>
          <cell r="E1132" t="str">
            <v>EDIF Jul/23</v>
          </cell>
        </row>
        <row r="1133">
          <cell r="A1133">
            <v>95115</v>
          </cell>
          <cell r="B1133" t="str">
            <v>REMOÇÃO DE DISJUNTOR AUTOMÁTICO UNIPOLAR ATÉ 50A</v>
          </cell>
          <cell r="C1133" t="str">
            <v>UN</v>
          </cell>
          <cell r="D1133">
            <v>16.78</v>
          </cell>
          <cell r="E1133" t="str">
            <v>EDIF Jul/23</v>
          </cell>
        </row>
        <row r="1134">
          <cell r="A1134">
            <v>95116</v>
          </cell>
          <cell r="B1134" t="str">
            <v>REMOÇÃO DE DISJUNTOR AUTOMÁTICO BIPOLAR ATÉ 50A</v>
          </cell>
          <cell r="C1134" t="str">
            <v>UN</v>
          </cell>
          <cell r="D1134">
            <v>39.15</v>
          </cell>
          <cell r="E1134" t="str">
            <v>EDIF Jul/23</v>
          </cell>
        </row>
        <row r="1135">
          <cell r="A1135">
            <v>95117</v>
          </cell>
          <cell r="B1135" t="str">
            <v>REMOÇÃO DE DISJUNTOR AUTOMÁTICO TRIPOLAR ATÉ 50A</v>
          </cell>
          <cell r="C1135" t="str">
            <v>UN</v>
          </cell>
          <cell r="D1135">
            <v>72.72</v>
          </cell>
          <cell r="E1135" t="str">
            <v>EDIF Jul/23</v>
          </cell>
        </row>
        <row r="1136">
          <cell r="A1136">
            <v>95125</v>
          </cell>
          <cell r="B1136" t="str">
            <v>REMOÇÃO DE CAIXA PARA FUSÍVEL OU TOMADA, INSTALADA EM PERFILADOS</v>
          </cell>
          <cell r="C1136" t="str">
            <v>UN</v>
          </cell>
          <cell r="D1136">
            <v>27.97</v>
          </cell>
          <cell r="E1136" t="str">
            <v>EDIF Jul/23</v>
          </cell>
        </row>
        <row r="1137">
          <cell r="A1137">
            <v>95126</v>
          </cell>
          <cell r="B1137" t="str">
            <v>REMOÇÃO DE QUADRO DE DISTRIBUIÇÃO OU CAIXA DE PASSAGEM</v>
          </cell>
          <cell r="C1137" t="str">
            <v>UN</v>
          </cell>
          <cell r="D1137">
            <v>55.93</v>
          </cell>
          <cell r="E1137" t="str">
            <v>EDIF Jul/23</v>
          </cell>
        </row>
        <row r="1138">
          <cell r="A1138">
            <v>95127</v>
          </cell>
          <cell r="B1138" t="str">
            <v>REMOÇÃO DE FUNDO DE QUADRO DE DISTRIBUIÇÃO OU CAIXA DE PASSAGEM</v>
          </cell>
          <cell r="C1138" t="str">
            <v>M2</v>
          </cell>
          <cell r="D1138">
            <v>55.93</v>
          </cell>
          <cell r="E1138" t="str">
            <v>EDIF Jul/23</v>
          </cell>
        </row>
        <row r="1139">
          <cell r="A1139">
            <v>95129</v>
          </cell>
          <cell r="B1139" t="str">
            <v>REMOÇÃO DE TAMPA DE QUADRO DE DISTRIBUIÇÃO OU CAIXA DE PASSAGEM</v>
          </cell>
          <cell r="C1139" t="str">
            <v>M2</v>
          </cell>
          <cell r="D1139">
            <v>55.93</v>
          </cell>
          <cell r="E1139" t="str">
            <v>EDIF Jul/23</v>
          </cell>
        </row>
        <row r="1140">
          <cell r="A1140">
            <v>95130</v>
          </cell>
          <cell r="B1140" t="str">
            <v>REMOÇÃO DE FECHADURA DE QUADRO DE DISTRIBUIÇÃO OU CAIXA DE PASSAGEM</v>
          </cell>
          <cell r="C1140" t="str">
            <v>UN</v>
          </cell>
          <cell r="D1140">
            <v>11.19</v>
          </cell>
          <cell r="E1140" t="str">
            <v>EDIF Jul/23</v>
          </cell>
        </row>
        <row r="1141">
          <cell r="A1141">
            <v>95132</v>
          </cell>
          <cell r="B1141" t="str">
            <v>REMOÇÃO DE DISJUNTOR AUTOMÁTICO TIPO "QUICK-LAG"</v>
          </cell>
          <cell r="C1141" t="str">
            <v>UN</v>
          </cell>
          <cell r="D1141">
            <v>13.98</v>
          </cell>
          <cell r="E1141" t="str">
            <v>EDIF Jul/23</v>
          </cell>
        </row>
        <row r="1142">
          <cell r="A1142">
            <v>95134</v>
          </cell>
          <cell r="B1142" t="str">
            <v>REMOÇÃO DE BASE EM CHAPA DE FERRO PARA DISJUNTOR TIPO "QUICK-LAG"</v>
          </cell>
          <cell r="C1142" t="str">
            <v>UN</v>
          </cell>
          <cell r="D1142">
            <v>13.98</v>
          </cell>
          <cell r="E1142" t="str">
            <v>EDIF Jul/23</v>
          </cell>
        </row>
        <row r="1143">
          <cell r="A1143">
            <v>95135</v>
          </cell>
          <cell r="B1143" t="str">
            <v>REMOÇÃO DE CAPACITOR PARA CORREÇÃO DE FATOR DE POTÊNCIA</v>
          </cell>
          <cell r="C1143" t="str">
            <v>UN</v>
          </cell>
          <cell r="D1143">
            <v>322.94</v>
          </cell>
          <cell r="E1143" t="str">
            <v>EDIF Jul/23</v>
          </cell>
        </row>
        <row r="1144">
          <cell r="A1144">
            <v>95136</v>
          </cell>
          <cell r="B1144" t="str">
            <v>REMOÇÃO DE CHAVE SECCIONADORA TIPO FACA - BASE DE MÁRMORE OU ARDÓSIA</v>
          </cell>
          <cell r="C1144" t="str">
            <v>UN</v>
          </cell>
          <cell r="D1144">
            <v>27.97</v>
          </cell>
          <cell r="E1144" t="str">
            <v>EDIF Jul/23</v>
          </cell>
        </row>
        <row r="1145">
          <cell r="A1145">
            <v>95137</v>
          </cell>
          <cell r="B1145" t="str">
            <v>REMOÇÃO DE CHAVE SECCIONADORA OU BASE PARA FUSÍVEIS TIPO NH - UNIPOLAR</v>
          </cell>
          <cell r="C1145" t="str">
            <v>UN</v>
          </cell>
          <cell r="D1145">
            <v>27.97</v>
          </cell>
          <cell r="E1145" t="str">
            <v>EDIF Jul/23</v>
          </cell>
        </row>
        <row r="1146">
          <cell r="A1146">
            <v>95138</v>
          </cell>
          <cell r="B1146" t="str">
            <v>REMOÇÃO DE CHAVE SECCIONADORA OU BASE PARA FUSÍVEIS TIPO NH - TRIPOLAR</v>
          </cell>
          <cell r="C1146" t="str">
            <v>UN</v>
          </cell>
          <cell r="D1146">
            <v>41.95</v>
          </cell>
          <cell r="E1146" t="str">
            <v>EDIF Jul/23</v>
          </cell>
        </row>
        <row r="1147">
          <cell r="A1147">
            <v>95139</v>
          </cell>
          <cell r="B1147" t="str">
            <v>REMOÇÃO DE BASE PARA FUSÍVEIS TIPO "DIAZED"</v>
          </cell>
          <cell r="C1147" t="str">
            <v>UN</v>
          </cell>
          <cell r="D1147">
            <v>13.98</v>
          </cell>
          <cell r="E1147" t="str">
            <v>EDIF Jul/23</v>
          </cell>
        </row>
        <row r="1148">
          <cell r="A1148">
            <v>95200</v>
          </cell>
          <cell r="B1148" t="str">
            <v>DEMOLIÇÕES - PONTOS E APARELHOS</v>
          </cell>
          <cell r="C1148" t="str">
            <v>.</v>
          </cell>
          <cell r="D1148" t="str">
            <v>.</v>
          </cell>
          <cell r="E1148" t="str">
            <v>EDIF Jul/23</v>
          </cell>
        </row>
        <row r="1149">
          <cell r="A1149">
            <v>95201</v>
          </cell>
          <cell r="B1149" t="str">
            <v>REMOÇÃO DE SOQUETE</v>
          </cell>
          <cell r="C1149" t="str">
            <v>UN</v>
          </cell>
          <cell r="D1149">
            <v>11.19</v>
          </cell>
          <cell r="E1149" t="str">
            <v>EDIF Jul/23</v>
          </cell>
        </row>
        <row r="1150">
          <cell r="A1150">
            <v>95202</v>
          </cell>
          <cell r="B1150" t="str">
            <v>REMOÇÃO DE REATOR PARA LÂMPADA FLUORESCENTE</v>
          </cell>
          <cell r="C1150" t="str">
            <v>UN</v>
          </cell>
          <cell r="D1150">
            <v>27.97</v>
          </cell>
          <cell r="E1150" t="str">
            <v>EDIF Jul/23</v>
          </cell>
        </row>
        <row r="1151">
          <cell r="A1151">
            <v>95203</v>
          </cell>
          <cell r="B1151" t="str">
            <v>REMOÇÃO DE LÂMPADA INCANDESCENTE OU FLUORESCENTE</v>
          </cell>
          <cell r="C1151" t="str">
            <v>UN</v>
          </cell>
          <cell r="D1151">
            <v>2.4</v>
          </cell>
          <cell r="E1151" t="str">
            <v>EDIF Jul/23</v>
          </cell>
        </row>
        <row r="1152">
          <cell r="A1152">
            <v>95204</v>
          </cell>
          <cell r="B1152" t="str">
            <v>REMOÇÃO DE LÂMPADA DE VAPOR DE MERCÚRIO, SÓDIO OU MISTA</v>
          </cell>
          <cell r="C1152" t="str">
            <v>UN</v>
          </cell>
          <cell r="D1152">
            <v>16.78</v>
          </cell>
          <cell r="E1152" t="str">
            <v>EDIF Jul/23</v>
          </cell>
        </row>
        <row r="1153">
          <cell r="A1153">
            <v>95205</v>
          </cell>
          <cell r="B1153" t="str">
            <v>REMOÇÃO DE PLACA DIFUSORA PARA LÂMPADA FLUORESCENTE</v>
          </cell>
          <cell r="C1153" t="str">
            <v>UN</v>
          </cell>
          <cell r="D1153">
            <v>2.4</v>
          </cell>
          <cell r="E1153" t="str">
            <v>EDIF Jul/23</v>
          </cell>
        </row>
        <row r="1154">
          <cell r="A1154">
            <v>95206</v>
          </cell>
          <cell r="B1154" t="str">
            <v>REMOÇÃO DE INTERRUPTOR, TOMADA, BOTÃO DE CAMPAINHA OU CIGARRA</v>
          </cell>
          <cell r="C1154" t="str">
            <v>UN</v>
          </cell>
          <cell r="D1154">
            <v>22.37</v>
          </cell>
          <cell r="E1154" t="str">
            <v>EDIF Jul/23</v>
          </cell>
        </row>
        <row r="1155">
          <cell r="A1155">
            <v>95208</v>
          </cell>
          <cell r="B1155" t="str">
            <v>REMOÇÃO DE REATOR PARA LÂMPADA HG/NA - EM CAIXA DE PASSAGEM</v>
          </cell>
          <cell r="C1155" t="str">
            <v>UN</v>
          </cell>
          <cell r="D1155">
            <v>27.97</v>
          </cell>
          <cell r="E1155" t="str">
            <v>EDIF Jul/23</v>
          </cell>
        </row>
        <row r="1156">
          <cell r="A1156">
            <v>95209</v>
          </cell>
          <cell r="B1156" t="str">
            <v>REMOÇÃO DE REATOR PARA LÂMPADA HG/NA - EM POSTE</v>
          </cell>
          <cell r="C1156" t="str">
            <v>UN</v>
          </cell>
          <cell r="D1156">
            <v>55.93</v>
          </cell>
          <cell r="E1156" t="str">
            <v>EDIF Jul/23</v>
          </cell>
        </row>
        <row r="1157">
          <cell r="A1157">
            <v>95210</v>
          </cell>
          <cell r="B1157" t="str">
            <v>REMOÇÃO DE LUMINÁRIA INTERNA PARA LÂMPADA INCANDESCENTE</v>
          </cell>
          <cell r="C1157" t="str">
            <v>UN</v>
          </cell>
          <cell r="D1157">
            <v>22.37</v>
          </cell>
          <cell r="E1157" t="str">
            <v>EDIF Jul/23</v>
          </cell>
        </row>
        <row r="1158">
          <cell r="A1158">
            <v>95211</v>
          </cell>
          <cell r="B1158" t="str">
            <v>REMOÇÃO DE LUMINÁRIA INTERNA PARA LÂMPADA FLUORESCENTE</v>
          </cell>
          <cell r="C1158" t="str">
            <v>UN</v>
          </cell>
          <cell r="D1158">
            <v>41.95</v>
          </cell>
          <cell r="E1158" t="str">
            <v>EDIF Jul/23</v>
          </cell>
        </row>
        <row r="1159">
          <cell r="A1159">
            <v>95212</v>
          </cell>
          <cell r="B1159" t="str">
            <v>REMOÇÃO DE LUMINÁRIA EXTERNA INSTALADA EM POSTE</v>
          </cell>
          <cell r="C1159" t="str">
            <v>UN</v>
          </cell>
          <cell r="D1159">
            <v>83.9</v>
          </cell>
          <cell r="E1159" t="str">
            <v>EDIF Jul/23</v>
          </cell>
        </row>
        <row r="1160">
          <cell r="A1160">
            <v>95213</v>
          </cell>
          <cell r="B1160" t="str">
            <v>REMOÇÃO DE LUMINÁRIA EXTERNA INSTALADA EM BRAÇO DE FERRO</v>
          </cell>
          <cell r="C1160" t="str">
            <v>UN</v>
          </cell>
          <cell r="D1160">
            <v>83.9</v>
          </cell>
          <cell r="E1160" t="str">
            <v>EDIF Jul/23</v>
          </cell>
        </row>
        <row r="1161">
          <cell r="A1161">
            <v>95214</v>
          </cell>
          <cell r="B1161" t="str">
            <v>REMOÇÃO DE LUMINÁRIA A PROVA DE TEMPO, GASES E VAPOR</v>
          </cell>
          <cell r="C1161" t="str">
            <v>UN</v>
          </cell>
          <cell r="D1161">
            <v>27.97</v>
          </cell>
          <cell r="E1161" t="str">
            <v>EDIF Jul/23</v>
          </cell>
        </row>
        <row r="1162">
          <cell r="A1162">
            <v>95218</v>
          </cell>
          <cell r="B1162" t="str">
            <v>REMOÇÃO DE PROJETOR DE FACHADA</v>
          </cell>
          <cell r="C1162" t="str">
            <v>UN</v>
          </cell>
          <cell r="D1162">
            <v>83.9</v>
          </cell>
          <cell r="E1162" t="str">
            <v>EDIF Jul/23</v>
          </cell>
        </row>
        <row r="1163">
          <cell r="A1163">
            <v>95219</v>
          </cell>
          <cell r="B1163" t="str">
            <v>REMOÇÃO DE PROJETOR DE JARDIM</v>
          </cell>
          <cell r="C1163" t="str">
            <v>UN</v>
          </cell>
          <cell r="D1163">
            <v>55.93</v>
          </cell>
          <cell r="E1163" t="str">
            <v>EDIF Jul/23</v>
          </cell>
        </row>
        <row r="1164">
          <cell r="A1164">
            <v>95220</v>
          </cell>
          <cell r="B1164" t="str">
            <v>REMOÇÃO DE CRUZETA DE FERRO PARA FIXAÇÃO DE PROJETOR</v>
          </cell>
          <cell r="C1164" t="str">
            <v>UN</v>
          </cell>
          <cell r="D1164">
            <v>83.9</v>
          </cell>
          <cell r="E1164" t="str">
            <v>EDIF Jul/23</v>
          </cell>
        </row>
        <row r="1165">
          <cell r="A1165">
            <v>95225</v>
          </cell>
          <cell r="B1165" t="str">
            <v>REMOÇÃO DE BRAÇO DE LUMINÁRIA</v>
          </cell>
          <cell r="C1165" t="str">
            <v>UN</v>
          </cell>
          <cell r="D1165">
            <v>44.75</v>
          </cell>
          <cell r="E1165" t="str">
            <v>EDIF Jul/23</v>
          </cell>
        </row>
        <row r="1166">
          <cell r="A1166">
            <v>95300</v>
          </cell>
          <cell r="B1166" t="str">
            <v>DEMOLIÇÕES - PÁRA-RAIOS E OUTROS</v>
          </cell>
          <cell r="C1166" t="str">
            <v>.</v>
          </cell>
          <cell r="D1166" t="str">
            <v>.</v>
          </cell>
          <cell r="E1166" t="str">
            <v>EDIF Jul/23</v>
          </cell>
        </row>
        <row r="1167">
          <cell r="A1167">
            <v>95310</v>
          </cell>
          <cell r="B1167" t="str">
            <v>REMOÇÃO DE CAPTOR DE PÁRA-RAIOS - TIPO FRANKLIN</v>
          </cell>
          <cell r="C1167" t="str">
            <v>UN</v>
          </cell>
          <cell r="D1167">
            <v>27.97</v>
          </cell>
          <cell r="E1167" t="str">
            <v>EDIF Jul/23</v>
          </cell>
        </row>
        <row r="1168">
          <cell r="A1168">
            <v>95311</v>
          </cell>
          <cell r="B1168" t="str">
            <v>REMOÇÃO DE CAPTOR DE PÁRA-RAIOS - RADIOATIVO</v>
          </cell>
          <cell r="C1168" t="str">
            <v>UN</v>
          </cell>
          <cell r="D1168">
            <v>27.97</v>
          </cell>
          <cell r="E1168" t="str">
            <v>EDIF Jul/23</v>
          </cell>
        </row>
        <row r="1169">
          <cell r="A1169">
            <v>95314</v>
          </cell>
          <cell r="B1169" t="str">
            <v>REMOÇÃO DE CORDOALHA DE COBRE NÚ</v>
          </cell>
          <cell r="C1169" t="str">
            <v>M</v>
          </cell>
          <cell r="D1169">
            <v>11.19</v>
          </cell>
          <cell r="E1169" t="str">
            <v>EDIF Jul/23</v>
          </cell>
        </row>
        <row r="1170">
          <cell r="A1170">
            <v>95315</v>
          </cell>
          <cell r="B1170" t="str">
            <v>REMOÇÃO DE CABO DE COBRE NÚ, PARA ATERRAMENTO</v>
          </cell>
          <cell r="C1170" t="str">
            <v>M</v>
          </cell>
          <cell r="D1170">
            <v>13.98</v>
          </cell>
          <cell r="E1170" t="str">
            <v>EDIF Jul/23</v>
          </cell>
        </row>
        <row r="1171">
          <cell r="A1171">
            <v>95316</v>
          </cell>
          <cell r="B1171" t="str">
            <v>REMOÇÃO DE CONECTOR TIPO "SPLIT-BOLT"</v>
          </cell>
          <cell r="C1171" t="str">
            <v>UN</v>
          </cell>
          <cell r="D1171">
            <v>11.19</v>
          </cell>
          <cell r="E1171" t="str">
            <v>EDIF Jul/23</v>
          </cell>
        </row>
        <row r="1172">
          <cell r="A1172">
            <v>95320</v>
          </cell>
          <cell r="B1172" t="str">
            <v>REMOÇÃO DE BASE E HASTE DE PÁRA-RAIOS</v>
          </cell>
          <cell r="C1172" t="str">
            <v>UN</v>
          </cell>
          <cell r="D1172">
            <v>55.93</v>
          </cell>
          <cell r="E1172" t="str">
            <v>EDIF Jul/23</v>
          </cell>
        </row>
        <row r="1173">
          <cell r="A1173">
            <v>95321</v>
          </cell>
          <cell r="B1173" t="str">
            <v>REMOÇÃO DE CABO DE AÇO E ESTICADORES</v>
          </cell>
          <cell r="C1173" t="str">
            <v>M</v>
          </cell>
          <cell r="D1173">
            <v>27.97</v>
          </cell>
          <cell r="E1173" t="str">
            <v>EDIF Jul/23</v>
          </cell>
        </row>
        <row r="1174">
          <cell r="A1174">
            <v>95322</v>
          </cell>
          <cell r="B1174" t="str">
            <v>REMOÇÃO DE BRAÇADEIRA PARA 3 ESTAIS</v>
          </cell>
          <cell r="C1174" t="str">
            <v>UN</v>
          </cell>
          <cell r="D1174">
            <v>27.97</v>
          </cell>
          <cell r="E1174" t="str">
            <v>EDIF Jul/23</v>
          </cell>
        </row>
        <row r="1175">
          <cell r="A1175">
            <v>95325</v>
          </cell>
          <cell r="B1175" t="str">
            <v>REMOÇÃO DE TUBO DE PROTEÇÃO PARA CORDOALHA, INCLUSIVE FIXAÇÕES</v>
          </cell>
          <cell r="C1175" t="str">
            <v>UN</v>
          </cell>
          <cell r="D1175">
            <v>55.93</v>
          </cell>
          <cell r="E1175" t="str">
            <v>EDIF Jul/23</v>
          </cell>
        </row>
        <row r="1176">
          <cell r="A1176">
            <v>95355</v>
          </cell>
          <cell r="B1176" t="str">
            <v>REMOÇÃO DE AUTOMÁTICO DE BÓIA</v>
          </cell>
          <cell r="C1176" t="str">
            <v>UN</v>
          </cell>
          <cell r="D1176">
            <v>33.56</v>
          </cell>
          <cell r="E1176" t="str">
            <v>EDIF Jul/23</v>
          </cell>
        </row>
        <row r="1177">
          <cell r="A1177">
            <v>95356</v>
          </cell>
          <cell r="B1177" t="str">
            <v>REMOÇÃO DE CONTACTOR MAGNÉTICO E RELÊS PARA QUADRO DE COMANDO</v>
          </cell>
          <cell r="C1177" t="str">
            <v>UN</v>
          </cell>
          <cell r="D1177">
            <v>55.93</v>
          </cell>
          <cell r="E1177" t="str">
            <v>EDIF Jul/23</v>
          </cell>
        </row>
        <row r="1178">
          <cell r="A1178">
            <v>95360</v>
          </cell>
          <cell r="B1178" t="str">
            <v>REMOÇÃO DE POSTE DE FERRO, INCLUSIVE BASE DE FIXAÇÃO</v>
          </cell>
          <cell r="C1178" t="str">
            <v>UN</v>
          </cell>
          <cell r="D1178">
            <v>279.67</v>
          </cell>
          <cell r="E1178" t="str">
            <v>EDIF Jul/23</v>
          </cell>
        </row>
        <row r="1179">
          <cell r="A1179">
            <v>95361</v>
          </cell>
          <cell r="B1179" t="str">
            <v>REMOÇÃO DE POSTE DE FERRO ENGASTADO NO SOLO</v>
          </cell>
          <cell r="C1179" t="str">
            <v>UN</v>
          </cell>
          <cell r="D1179">
            <v>447.48</v>
          </cell>
          <cell r="E1179" t="str">
            <v>EDIF Jul/23</v>
          </cell>
        </row>
        <row r="1180">
          <cell r="A1180">
            <v>95362</v>
          </cell>
          <cell r="B1180" t="str">
            <v>REMOÇÃO DE POSTE DE CONCRETO EM REDE DE ENERGIA</v>
          </cell>
          <cell r="C1180" t="str">
            <v>UN</v>
          </cell>
          <cell r="D1180">
            <v>279.67</v>
          </cell>
          <cell r="E1180" t="str">
            <v>EDIF Jul/23</v>
          </cell>
        </row>
        <row r="1181">
          <cell r="A1181">
            <v>95400</v>
          </cell>
          <cell r="B1181" t="str">
            <v>DEMOLIÇÕES - CABINE PRIMÁRIA</v>
          </cell>
          <cell r="C1181" t="str">
            <v>.</v>
          </cell>
          <cell r="D1181" t="str">
            <v>.</v>
          </cell>
          <cell r="E1181" t="str">
            <v>EDIF Jul/23</v>
          </cell>
        </row>
        <row r="1182">
          <cell r="A1182">
            <v>95401</v>
          </cell>
          <cell r="B1182" t="str">
            <v>REMOÇÃO DE ISOLADOR TIPO DISCO, INCLUSIVE GANCHO DE SUSTENTAÇÃO</v>
          </cell>
          <cell r="C1182" t="str">
            <v>UN</v>
          </cell>
          <cell r="D1182">
            <v>8.39</v>
          </cell>
          <cell r="E1182" t="str">
            <v>EDIF Jul/23</v>
          </cell>
        </row>
        <row r="1183">
          <cell r="A1183">
            <v>95402</v>
          </cell>
          <cell r="B1183" t="str">
            <v>REMOÇÃO DE ISOLADOR TIPO CASTANHA, INCLUSIVE GANCHO DE SUSTENTAÇÃO</v>
          </cell>
          <cell r="C1183" t="str">
            <v>UN</v>
          </cell>
          <cell r="D1183">
            <v>2.4</v>
          </cell>
          <cell r="E1183" t="str">
            <v>EDIF Jul/23</v>
          </cell>
        </row>
        <row r="1184">
          <cell r="A1184">
            <v>95403</v>
          </cell>
          <cell r="B1184" t="str">
            <v>REMOÇÃO DE ISOLADOR TIPO PINO PARA A.T. INCLUSIVE PINO</v>
          </cell>
          <cell r="C1184" t="str">
            <v>UN</v>
          </cell>
          <cell r="D1184">
            <v>13.98</v>
          </cell>
          <cell r="E1184" t="str">
            <v>EDIF Jul/23</v>
          </cell>
        </row>
        <row r="1185">
          <cell r="A1185">
            <v>95404</v>
          </cell>
          <cell r="B1185" t="str">
            <v>REMOÇÃO DE ISOLADOR TIPO PEDESTAL PARA A.T.</v>
          </cell>
          <cell r="C1185" t="str">
            <v>UN</v>
          </cell>
          <cell r="D1185">
            <v>11.19</v>
          </cell>
          <cell r="E1185" t="str">
            <v>EDIF Jul/23</v>
          </cell>
        </row>
        <row r="1186">
          <cell r="A1186">
            <v>95405</v>
          </cell>
          <cell r="B1186" t="str">
            <v>REMOÇÃO DE CRUZETA DE MADEIRA</v>
          </cell>
          <cell r="C1186" t="str">
            <v>UN</v>
          </cell>
          <cell r="D1186">
            <v>79.959999999999994</v>
          </cell>
          <cell r="E1186" t="str">
            <v>EDIF Jul/23</v>
          </cell>
        </row>
        <row r="1187">
          <cell r="A1187">
            <v>95406</v>
          </cell>
          <cell r="B1187" t="str">
            <v>REMOÇÃO DE BUCHA DE PASSAGEM INTERNA/EXTERNA PARA A.T.</v>
          </cell>
          <cell r="C1187" t="str">
            <v>UN</v>
          </cell>
          <cell r="D1187">
            <v>22.37</v>
          </cell>
          <cell r="E1187" t="str">
            <v>EDIF Jul/23</v>
          </cell>
        </row>
        <row r="1188">
          <cell r="A1188">
            <v>95407</v>
          </cell>
          <cell r="B1188" t="str">
            <v>REMOÇÃO DE CHAPA DE FERRO PARA BUCHA DE PASSAGEM</v>
          </cell>
          <cell r="C1188" t="str">
            <v>UN</v>
          </cell>
          <cell r="D1188">
            <v>22.37</v>
          </cell>
          <cell r="E1188" t="str">
            <v>EDIF Jul/23</v>
          </cell>
        </row>
        <row r="1189">
          <cell r="A1189">
            <v>95408</v>
          </cell>
          <cell r="B1189" t="str">
            <v>REMOÇÃO DE VERGALHÃO DE COBRE 3/8"</v>
          </cell>
          <cell r="C1189" t="str">
            <v>M</v>
          </cell>
          <cell r="D1189">
            <v>11.19</v>
          </cell>
          <cell r="E1189" t="str">
            <v>EDIF Jul/23</v>
          </cell>
        </row>
        <row r="1190">
          <cell r="A1190">
            <v>95409</v>
          </cell>
          <cell r="B1190" t="str">
            <v>REMOÇÃO DE TERMINAL OU CONECTOR PARA VERGALHÃO DE COBRE</v>
          </cell>
          <cell r="C1190" t="str">
            <v>UN</v>
          </cell>
          <cell r="D1190">
            <v>4.8099999999999996</v>
          </cell>
          <cell r="E1190" t="str">
            <v>EDIF Jul/23</v>
          </cell>
        </row>
        <row r="1191">
          <cell r="A1191">
            <v>95410</v>
          </cell>
          <cell r="B1191" t="str">
            <v>REMOÇÃO DE CHAVE SECCIONADORA TRIPOLAR</v>
          </cell>
          <cell r="C1191" t="str">
            <v>UN</v>
          </cell>
          <cell r="D1191">
            <v>159.91999999999999</v>
          </cell>
          <cell r="E1191" t="str">
            <v>EDIF Jul/23</v>
          </cell>
        </row>
        <row r="1192">
          <cell r="A1192">
            <v>95411</v>
          </cell>
          <cell r="B1192" t="str">
            <v>REMOÇÃO DE TRANSFORMADOR DE POTENCIAL</v>
          </cell>
          <cell r="C1192" t="str">
            <v>UN</v>
          </cell>
          <cell r="D1192">
            <v>36.36</v>
          </cell>
          <cell r="E1192" t="str">
            <v>EDIF Jul/23</v>
          </cell>
        </row>
        <row r="1193">
          <cell r="A1193">
            <v>95412</v>
          </cell>
          <cell r="B1193" t="str">
            <v>REMOÇÃO DE DISJUNTOR A ÓLEO - VOL NORMAL OU REDUZIDO</v>
          </cell>
          <cell r="C1193" t="str">
            <v>UN</v>
          </cell>
          <cell r="D1193">
            <v>211.07</v>
          </cell>
          <cell r="E1193" t="str">
            <v>EDIF Jul/23</v>
          </cell>
        </row>
        <row r="1194">
          <cell r="A1194">
            <v>95413</v>
          </cell>
          <cell r="B1194" t="str">
            <v>REMOÇÃO DE TRANSFORMADOR DE POTÊNCIA CLASSE 15KV</v>
          </cell>
          <cell r="C1194" t="str">
            <v>UN</v>
          </cell>
          <cell r="D1194">
            <v>410.98</v>
          </cell>
          <cell r="E1194" t="str">
            <v>EDIF Jul/23</v>
          </cell>
        </row>
        <row r="1195">
          <cell r="A1195">
            <v>95414</v>
          </cell>
          <cell r="B1195" t="str">
            <v>REMOÇÃO DE CHAVE FUSÍVEL TIPO MATHEUS</v>
          </cell>
          <cell r="C1195" t="str">
            <v>UN</v>
          </cell>
          <cell r="D1195">
            <v>83.9</v>
          </cell>
          <cell r="E1195" t="str">
            <v>EDIF Jul/23</v>
          </cell>
        </row>
        <row r="1196">
          <cell r="A1196">
            <v>95415</v>
          </cell>
          <cell r="B1196" t="str">
            <v>REMOÇÃO DE SUPORTE DE TRANSFORMADOR EM POSTE</v>
          </cell>
          <cell r="C1196" t="str">
            <v>UN</v>
          </cell>
          <cell r="D1196">
            <v>38.44</v>
          </cell>
          <cell r="E1196" t="str">
            <v>EDIF Jul/23</v>
          </cell>
        </row>
        <row r="1197">
          <cell r="A1197">
            <v>95416</v>
          </cell>
          <cell r="B1197" t="str">
            <v>REMOÇÃO DE CABOS DE A.T. EM LINHA AÉREA ATÉ 35MM2</v>
          </cell>
          <cell r="C1197" t="str">
            <v>M</v>
          </cell>
          <cell r="D1197">
            <v>39.979999999999997</v>
          </cell>
          <cell r="E1197" t="str">
            <v>EDIF Jul/23</v>
          </cell>
        </row>
        <row r="1198">
          <cell r="A1198">
            <v>95417</v>
          </cell>
          <cell r="B1198" t="str">
            <v>REMOÇÃO DE PÁRA-RAIOS TIPO CRISTAL VALVE CLASSE 15KV</v>
          </cell>
          <cell r="C1198" t="str">
            <v>UN</v>
          </cell>
          <cell r="D1198">
            <v>119.94</v>
          </cell>
          <cell r="E1198" t="str">
            <v>EDIF Jul/23</v>
          </cell>
        </row>
        <row r="1199">
          <cell r="A1199">
            <v>95418</v>
          </cell>
          <cell r="B1199" t="str">
            <v>REMOÇÃO DE CONTATORES E RELÊS EM GERAL</v>
          </cell>
          <cell r="C1199" t="str">
            <v>UN</v>
          </cell>
          <cell r="D1199">
            <v>104.36</v>
          </cell>
          <cell r="E1199" t="str">
            <v>EDIF Jul/23</v>
          </cell>
        </row>
        <row r="1200">
          <cell r="A1200">
            <v>95419</v>
          </cell>
          <cell r="B1200" t="str">
            <v>REMOÇÃO DE MUFLA INTERNA UNIPOLAR/TRIPOLAR</v>
          </cell>
          <cell r="C1200" t="str">
            <v>UN</v>
          </cell>
          <cell r="D1200">
            <v>79.959999999999994</v>
          </cell>
          <cell r="E1200" t="str">
            <v>EDIF Jul/23</v>
          </cell>
        </row>
        <row r="1201">
          <cell r="A1201">
            <v>95420</v>
          </cell>
          <cell r="B1201" t="str">
            <v>REMOÇÃO DE BUCHA DE PASSAGEM PARA NEUTRO - 1KV</v>
          </cell>
          <cell r="C1201" t="str">
            <v>UN</v>
          </cell>
          <cell r="D1201">
            <v>16.78</v>
          </cell>
          <cell r="E1201" t="str">
            <v>EDIF Jul/23</v>
          </cell>
        </row>
        <row r="1202">
          <cell r="A1202">
            <v>95421</v>
          </cell>
          <cell r="B1202" t="str">
            <v>REMOÇÃO DE ÓLEO ISOLANTE DE TRANSFORMADOR OU DISJUNTOR</v>
          </cell>
          <cell r="C1202" t="str">
            <v>L</v>
          </cell>
          <cell r="D1202">
            <v>0.96</v>
          </cell>
          <cell r="E1202" t="str">
            <v>EDIF Jul/23</v>
          </cell>
        </row>
        <row r="1203">
          <cell r="A1203">
            <v>95422</v>
          </cell>
          <cell r="B1203" t="str">
            <v>REMOÇÃO DE SELA PARA CRUZETA DE MADEIRA</v>
          </cell>
          <cell r="C1203" t="str">
            <v>UN</v>
          </cell>
          <cell r="D1203">
            <v>12.01</v>
          </cell>
          <cell r="E1203" t="str">
            <v>EDIF Jul/23</v>
          </cell>
        </row>
        <row r="1204">
          <cell r="A1204">
            <v>95423</v>
          </cell>
          <cell r="B1204" t="str">
            <v>REMOÇÃO DE FUSÍVEL EM ALTA TENSÃO TIPO "HH"</v>
          </cell>
          <cell r="C1204" t="str">
            <v>UN</v>
          </cell>
          <cell r="D1204">
            <v>27.97</v>
          </cell>
          <cell r="E1204" t="str">
            <v>EDIF Jul/23</v>
          </cell>
        </row>
        <row r="1205">
          <cell r="A1205">
            <v>95424</v>
          </cell>
          <cell r="B1205" t="str">
            <v>REMOÇÃO DE ELO FUSÍVEL EM CHAVE TIPO MATHEUS</v>
          </cell>
          <cell r="C1205" t="str">
            <v>UN</v>
          </cell>
          <cell r="D1205">
            <v>16.78</v>
          </cell>
          <cell r="E1205" t="str">
            <v>EDIF Jul/23</v>
          </cell>
        </row>
        <row r="1206">
          <cell r="A1206">
            <v>95425</v>
          </cell>
          <cell r="B1206" t="str">
            <v>REMOÇÃO DE RELÊ OU BOBINA - DISJUNTOR DE A.T.</v>
          </cell>
          <cell r="C1206" t="str">
            <v>UN</v>
          </cell>
          <cell r="D1206">
            <v>25.53</v>
          </cell>
          <cell r="E1206" t="str">
            <v>EDIF Jul/23</v>
          </cell>
        </row>
        <row r="1207">
          <cell r="A1207">
            <v>95426</v>
          </cell>
          <cell r="B1207" t="str">
            <v>REMOÇÃO DE MUFLA EXTERNA UNIPOLAR / TRIPOLAR</v>
          </cell>
          <cell r="C1207" t="str">
            <v>UN</v>
          </cell>
          <cell r="D1207">
            <v>119.94</v>
          </cell>
          <cell r="E1207" t="str">
            <v>EDIF Jul/23</v>
          </cell>
        </row>
        <row r="1208">
          <cell r="A1208">
            <v>95427</v>
          </cell>
          <cell r="B1208" t="str">
            <v>REMOÇÃO DE MUFLA INTERNA UNIPOLAR / TRIPOLAR</v>
          </cell>
          <cell r="C1208" t="str">
            <v>UN</v>
          </cell>
          <cell r="D1208">
            <v>79.959999999999994</v>
          </cell>
          <cell r="E1208" t="str">
            <v>EDIF Jul/23</v>
          </cell>
        </row>
        <row r="1209">
          <cell r="A1209">
            <v>96000</v>
          </cell>
          <cell r="B1209" t="str">
            <v>RETIRADAS - ENTRADA E DISTRIBUIÇÃO</v>
          </cell>
          <cell r="C1209" t="str">
            <v>.</v>
          </cell>
          <cell r="D1209" t="str">
            <v>.</v>
          </cell>
          <cell r="E1209" t="str">
            <v>EDIF Jul/23</v>
          </cell>
        </row>
        <row r="1210">
          <cell r="A1210">
            <v>96001</v>
          </cell>
          <cell r="B1210" t="str">
            <v>RETIRADA DE POSTE DE ENTRADA DE ENERGIA EM BAIXA TENSÃO - GALVANIZADO</v>
          </cell>
          <cell r="C1210" t="str">
            <v>UN</v>
          </cell>
          <cell r="D1210">
            <v>223.74</v>
          </cell>
          <cell r="E1210" t="str">
            <v>EDIF Jul/23</v>
          </cell>
        </row>
        <row r="1211">
          <cell r="A1211">
            <v>96002</v>
          </cell>
          <cell r="B1211" t="str">
            <v>RETIRADA DE POSTE DE ENTRADA DE ENERGIA EM BAIXA TENSÃO - CONCRETO</v>
          </cell>
          <cell r="C1211" t="str">
            <v>UN</v>
          </cell>
          <cell r="D1211">
            <v>279.67</v>
          </cell>
          <cell r="E1211" t="str">
            <v>EDIF Jul/23</v>
          </cell>
        </row>
        <row r="1212">
          <cell r="A1212">
            <v>96003</v>
          </cell>
          <cell r="B1212" t="str">
            <v>RETIRADA DE CAIXA DE ENTRADA DE ENERGIA EM BAIXA TENSÃO</v>
          </cell>
          <cell r="C1212" t="str">
            <v>UN</v>
          </cell>
          <cell r="D1212">
            <v>251.71</v>
          </cell>
          <cell r="E1212" t="str">
            <v>EDIF Jul/23</v>
          </cell>
        </row>
        <row r="1213">
          <cell r="A1213">
            <v>96004</v>
          </cell>
          <cell r="B1213" t="str">
            <v>RETIRADA DE ARMAÇÃO TIPO BRAQUETE</v>
          </cell>
          <cell r="C1213" t="str">
            <v>UN</v>
          </cell>
          <cell r="D1213">
            <v>27.97</v>
          </cell>
          <cell r="E1213" t="str">
            <v>EDIF Jul/23</v>
          </cell>
        </row>
        <row r="1214">
          <cell r="A1214">
            <v>96005</v>
          </cell>
          <cell r="B1214" t="str">
            <v>RETIRADA DE CABEÇOTE TIPO "TELESP"</v>
          </cell>
          <cell r="C1214" t="str">
            <v>UN</v>
          </cell>
          <cell r="D1214">
            <v>13.98</v>
          </cell>
          <cell r="E1214" t="str">
            <v>EDIF Jul/23</v>
          </cell>
        </row>
        <row r="1215">
          <cell r="A1215">
            <v>96008</v>
          </cell>
          <cell r="B1215" t="str">
            <v>RETIRADA DE CONDULETE</v>
          </cell>
          <cell r="C1215" t="str">
            <v>UN</v>
          </cell>
          <cell r="D1215">
            <v>27.97</v>
          </cell>
          <cell r="E1215" t="str">
            <v>EDIF Jul/23</v>
          </cell>
        </row>
        <row r="1216">
          <cell r="A1216">
            <v>96009</v>
          </cell>
          <cell r="B1216" t="str">
            <v>RETIRADA DE PERFILADOS</v>
          </cell>
          <cell r="C1216" t="str">
            <v>M</v>
          </cell>
          <cell r="D1216">
            <v>22.37</v>
          </cell>
          <cell r="E1216" t="str">
            <v>EDIF Jul/23</v>
          </cell>
        </row>
        <row r="1217">
          <cell r="A1217">
            <v>96012</v>
          </cell>
          <cell r="B1217" t="str">
            <v>RETIRADA DE ELETRODUTOS APARENTES - ATÉ 2"</v>
          </cell>
          <cell r="C1217" t="str">
            <v>M</v>
          </cell>
          <cell r="D1217">
            <v>13.98</v>
          </cell>
          <cell r="E1217" t="str">
            <v>EDIF Jul/23</v>
          </cell>
        </row>
        <row r="1218">
          <cell r="A1218">
            <v>96013</v>
          </cell>
          <cell r="B1218" t="str">
            <v>RETIRADA DE ELETRODUTOS APARENTES - ACIMA DE 2"</v>
          </cell>
          <cell r="C1218" t="str">
            <v>M</v>
          </cell>
          <cell r="D1218">
            <v>27.97</v>
          </cell>
          <cell r="E1218" t="str">
            <v>EDIF Jul/23</v>
          </cell>
        </row>
        <row r="1219">
          <cell r="A1219">
            <v>96014</v>
          </cell>
          <cell r="B1219" t="str">
            <v>RETIRADA DE FIO EMBUTIDO - ATÉ 16MM2</v>
          </cell>
          <cell r="C1219" t="str">
            <v>M</v>
          </cell>
          <cell r="D1219">
            <v>2.8</v>
          </cell>
          <cell r="E1219" t="str">
            <v>EDIF Jul/23</v>
          </cell>
        </row>
        <row r="1220">
          <cell r="A1220">
            <v>96015</v>
          </cell>
          <cell r="B1220" t="str">
            <v>RETIRADA DE CABO EMBUTIDO - ACIMA DE 16MM2</v>
          </cell>
          <cell r="C1220" t="str">
            <v>M</v>
          </cell>
          <cell r="D1220">
            <v>5.59</v>
          </cell>
          <cell r="E1220" t="str">
            <v>EDIF Jul/23</v>
          </cell>
        </row>
        <row r="1221">
          <cell r="A1221">
            <v>96016</v>
          </cell>
          <cell r="B1221" t="str">
            <v>RETIRADA DE FIO APARENTE - ATÉ 16MM2</v>
          </cell>
          <cell r="C1221" t="str">
            <v>M</v>
          </cell>
          <cell r="D1221">
            <v>3.36</v>
          </cell>
          <cell r="E1221" t="str">
            <v>EDIF Jul/23</v>
          </cell>
        </row>
        <row r="1222">
          <cell r="A1222">
            <v>96017</v>
          </cell>
          <cell r="B1222" t="str">
            <v>RETIRADA DE CABO APARENTE - ACIMA DE 16MM2</v>
          </cell>
          <cell r="C1222" t="str">
            <v>M</v>
          </cell>
          <cell r="D1222">
            <v>6.71</v>
          </cell>
          <cell r="E1222" t="str">
            <v>EDIF Jul/23</v>
          </cell>
        </row>
        <row r="1223">
          <cell r="A1223">
            <v>96018</v>
          </cell>
          <cell r="B1223" t="str">
            <v>RETIRADA DE TERMINAIS OU CONECTORES DE PRESSÃO PARA CABOS</v>
          </cell>
          <cell r="C1223" t="str">
            <v>UN</v>
          </cell>
          <cell r="D1223">
            <v>11.19</v>
          </cell>
          <cell r="E1223" t="str">
            <v>EDIF Jul/23</v>
          </cell>
        </row>
        <row r="1224">
          <cell r="A1224">
            <v>96020</v>
          </cell>
          <cell r="B1224" t="str">
            <v>RETIRADA DE SUPORTE-ISOLADOR TIPO ROLDANA</v>
          </cell>
          <cell r="C1224" t="str">
            <v>UN</v>
          </cell>
          <cell r="D1224">
            <v>11.19</v>
          </cell>
          <cell r="E1224" t="str">
            <v>EDIF Jul/23</v>
          </cell>
        </row>
        <row r="1225">
          <cell r="A1225">
            <v>96100</v>
          </cell>
          <cell r="B1225" t="str">
            <v>RETIRADAS - CAIXAS E QUADROS</v>
          </cell>
          <cell r="C1225" t="str">
            <v>.</v>
          </cell>
          <cell r="D1225" t="str">
            <v>.</v>
          </cell>
          <cell r="E1225" t="str">
            <v>EDIF Jul/23</v>
          </cell>
        </row>
        <row r="1226">
          <cell r="A1226">
            <v>96110</v>
          </cell>
          <cell r="B1226" t="str">
            <v>RETIRADA DE BARRAMENTOS EM QUADROS ELÉTRICOS</v>
          </cell>
          <cell r="C1226" t="str">
            <v>M</v>
          </cell>
          <cell r="D1226">
            <v>44.75</v>
          </cell>
          <cell r="E1226" t="str">
            <v>EDIF Jul/23</v>
          </cell>
        </row>
        <row r="1227">
          <cell r="A1227">
            <v>96111</v>
          </cell>
          <cell r="B1227" t="str">
            <v>RETIRADA DE ISOLADORES EM QUADROS ELÉTRICOS</v>
          </cell>
          <cell r="C1227" t="str">
            <v>UN</v>
          </cell>
          <cell r="D1227">
            <v>11.19</v>
          </cell>
          <cell r="E1227" t="str">
            <v>EDIF Jul/23</v>
          </cell>
        </row>
        <row r="1228">
          <cell r="A1228">
            <v>96115</v>
          </cell>
          <cell r="B1228" t="str">
            <v>RETIRADA DE DISJUNTOR AUTOMÁTICO UNIPOLAR ATÉ 50A</v>
          </cell>
          <cell r="C1228" t="str">
            <v>UN</v>
          </cell>
          <cell r="D1228">
            <v>16.78</v>
          </cell>
          <cell r="E1228" t="str">
            <v>EDIF Jul/23</v>
          </cell>
        </row>
        <row r="1229">
          <cell r="A1229">
            <v>96116</v>
          </cell>
          <cell r="B1229" t="str">
            <v>RETIRADA DE DISJUNTOR AUTOMÁTICO BIPOLAR ATÉ 50A</v>
          </cell>
          <cell r="C1229" t="str">
            <v>UN</v>
          </cell>
          <cell r="D1229">
            <v>39.15</v>
          </cell>
          <cell r="E1229" t="str">
            <v>EDIF Jul/23</v>
          </cell>
        </row>
        <row r="1230">
          <cell r="A1230">
            <v>96117</v>
          </cell>
          <cell r="B1230" t="str">
            <v>RETIRADA DE DISJUNTOR AUTOMÁTICO TRIPOLAR ATÉ 50A</v>
          </cell>
          <cell r="C1230" t="str">
            <v>UN</v>
          </cell>
          <cell r="D1230">
            <v>72.72</v>
          </cell>
          <cell r="E1230" t="str">
            <v>EDIF Jul/23</v>
          </cell>
        </row>
        <row r="1231">
          <cell r="A1231">
            <v>96125</v>
          </cell>
          <cell r="B1231" t="str">
            <v>RETIRADA DE CAIXA PARA FUSÍVEL OU TOMADA, INSTALADA EM PERFILADOS</v>
          </cell>
          <cell r="C1231" t="str">
            <v>UN</v>
          </cell>
          <cell r="D1231">
            <v>27.97</v>
          </cell>
          <cell r="E1231" t="str">
            <v>EDIF Jul/23</v>
          </cell>
        </row>
        <row r="1232">
          <cell r="A1232">
            <v>96126</v>
          </cell>
          <cell r="B1232" t="str">
            <v>RETIRADA DE QUADRO DE DISTRIBUIÇÃO OU CAIXA DE PASSAGEM</v>
          </cell>
          <cell r="C1232" t="str">
            <v>M2</v>
          </cell>
          <cell r="D1232">
            <v>111.87</v>
          </cell>
          <cell r="E1232" t="str">
            <v>EDIF Jul/23</v>
          </cell>
        </row>
        <row r="1233">
          <cell r="A1233">
            <v>96130</v>
          </cell>
          <cell r="B1233" t="str">
            <v>RETIRADA DE FECHADURA DE QUADRO DE DISTRIBUIÇÃO OU CAIXA DE PASSAGEM</v>
          </cell>
          <cell r="C1233" t="str">
            <v>UN</v>
          </cell>
          <cell r="D1233">
            <v>11.19</v>
          </cell>
          <cell r="E1233" t="str">
            <v>EDIF Jul/23</v>
          </cell>
        </row>
        <row r="1234">
          <cell r="A1234">
            <v>96132</v>
          </cell>
          <cell r="B1234" t="str">
            <v>RETIRADA DE DISJUNTOR AUTOMÁTICO TIPO "QUICK-LAG"</v>
          </cell>
          <cell r="C1234" t="str">
            <v>UN</v>
          </cell>
          <cell r="D1234">
            <v>16.78</v>
          </cell>
          <cell r="E1234" t="str">
            <v>EDIF Jul/23</v>
          </cell>
        </row>
        <row r="1235">
          <cell r="A1235">
            <v>96134</v>
          </cell>
          <cell r="B1235" t="str">
            <v>RETIRADA DE BASE EM CHAPA DE FERRO, PARA DISJUNTOR TIPO "QUICK-LAG"</v>
          </cell>
          <cell r="C1235" t="str">
            <v>UN</v>
          </cell>
          <cell r="D1235">
            <v>13.98</v>
          </cell>
          <cell r="E1235" t="str">
            <v>EDIF Jul/23</v>
          </cell>
        </row>
        <row r="1236">
          <cell r="A1236">
            <v>96135</v>
          </cell>
          <cell r="B1236" t="str">
            <v>RETIRADA DE CAPACITOR PARA CORREÇÃO DE FATOR DE POTÊNCIA</v>
          </cell>
          <cell r="C1236" t="str">
            <v>UN</v>
          </cell>
          <cell r="D1236">
            <v>645.89</v>
          </cell>
          <cell r="E1236" t="str">
            <v>EDIF Jul/23</v>
          </cell>
        </row>
        <row r="1237">
          <cell r="A1237">
            <v>96137</v>
          </cell>
          <cell r="B1237" t="str">
            <v>RETIRADA DE CHAVE SECCIONADORA OU BASE PARA FUSÍVEIS TIPO NH UNIPOLAR</v>
          </cell>
          <cell r="C1237" t="str">
            <v>UN</v>
          </cell>
          <cell r="D1237">
            <v>27.97</v>
          </cell>
          <cell r="E1237" t="str">
            <v>EDIF Jul/23</v>
          </cell>
        </row>
        <row r="1238">
          <cell r="A1238">
            <v>96138</v>
          </cell>
          <cell r="B1238" t="str">
            <v>RETIRADA DE CHAVE SECCIONADORA OU BASE PARA FUSÍVEIS TIPO NH TRIPOLAR</v>
          </cell>
          <cell r="C1238" t="str">
            <v>UN</v>
          </cell>
          <cell r="D1238">
            <v>41.95</v>
          </cell>
          <cell r="E1238" t="str">
            <v>EDIF Jul/23</v>
          </cell>
        </row>
        <row r="1239">
          <cell r="A1239">
            <v>96139</v>
          </cell>
          <cell r="B1239" t="str">
            <v>RETIRADA DE BASE PARA FUSÍVEIS TIPO DIAZED</v>
          </cell>
          <cell r="C1239" t="str">
            <v>UN</v>
          </cell>
          <cell r="D1239">
            <v>13.98</v>
          </cell>
          <cell r="E1239" t="str">
            <v>EDIF Jul/23</v>
          </cell>
        </row>
        <row r="1240">
          <cell r="A1240">
            <v>96140</v>
          </cell>
          <cell r="B1240" t="str">
            <v>RETIRADA DE BARRAMENTO DE COBRE</v>
          </cell>
          <cell r="C1240" t="str">
            <v>UN</v>
          </cell>
          <cell r="D1240">
            <v>27.97</v>
          </cell>
          <cell r="E1240" t="str">
            <v>EDIF Jul/23</v>
          </cell>
        </row>
        <row r="1241">
          <cell r="A1241">
            <v>96200</v>
          </cell>
          <cell r="B1241" t="str">
            <v>RETIRADAS - PONTOS E APARELHOS</v>
          </cell>
          <cell r="C1241" t="str">
            <v>.</v>
          </cell>
          <cell r="D1241" t="str">
            <v>.</v>
          </cell>
          <cell r="E1241" t="str">
            <v>EDIF Jul/23</v>
          </cell>
        </row>
        <row r="1242">
          <cell r="A1242">
            <v>96201</v>
          </cell>
          <cell r="B1242" t="str">
            <v>RETIRADA DE SOQUETES EM LUMINÁRIAS</v>
          </cell>
          <cell r="C1242" t="str">
            <v>UN</v>
          </cell>
          <cell r="D1242">
            <v>13.98</v>
          </cell>
          <cell r="E1242" t="str">
            <v>EDIF Jul/23</v>
          </cell>
        </row>
        <row r="1243">
          <cell r="A1243">
            <v>96202</v>
          </cell>
          <cell r="B1243" t="str">
            <v>RETIRADA DE REATOR EM LUMINÁRIA FLUORESCENTE</v>
          </cell>
          <cell r="C1243" t="str">
            <v>UN</v>
          </cell>
          <cell r="D1243">
            <v>5.59</v>
          </cell>
          <cell r="E1243" t="str">
            <v>EDIF Jul/23</v>
          </cell>
        </row>
        <row r="1244">
          <cell r="A1244">
            <v>96203</v>
          </cell>
          <cell r="B1244" t="str">
            <v>RETIRADA DE LÂMPADA INCANDESCENTE OU FLUORESCENTE</v>
          </cell>
          <cell r="C1244" t="str">
            <v>UN</v>
          </cell>
          <cell r="D1244">
            <v>2.4</v>
          </cell>
          <cell r="E1244" t="str">
            <v>EDIF Jul/23</v>
          </cell>
        </row>
        <row r="1245">
          <cell r="A1245">
            <v>96204</v>
          </cell>
          <cell r="B1245" t="str">
            <v>RETIRADA DE LÂMPADA VAPOR DE MERCÚRIO, SÓDIO OU MISTA</v>
          </cell>
          <cell r="C1245" t="str">
            <v>UN</v>
          </cell>
          <cell r="D1245">
            <v>16.78</v>
          </cell>
          <cell r="E1245" t="str">
            <v>EDIF Jul/23</v>
          </cell>
        </row>
        <row r="1246">
          <cell r="A1246">
            <v>96205</v>
          </cell>
          <cell r="B1246" t="str">
            <v>RETIRADA DE PLACA DIFUSORA PARA LÂMPADA FLUORESCENTE</v>
          </cell>
          <cell r="C1246" t="str">
            <v>UN</v>
          </cell>
          <cell r="D1246">
            <v>2.4</v>
          </cell>
          <cell r="E1246" t="str">
            <v>EDIF Jul/23</v>
          </cell>
        </row>
        <row r="1247">
          <cell r="A1247">
            <v>96210</v>
          </cell>
          <cell r="B1247" t="str">
            <v>RETIRADA DE LUMINÁRIA INTERNA PARA LÂMPADA INCANDESCENTE</v>
          </cell>
          <cell r="C1247" t="str">
            <v>UN</v>
          </cell>
          <cell r="D1247">
            <v>22.37</v>
          </cell>
          <cell r="E1247" t="str">
            <v>EDIF Jul/23</v>
          </cell>
        </row>
        <row r="1248">
          <cell r="A1248">
            <v>96211</v>
          </cell>
          <cell r="B1248" t="str">
            <v>RETIRADA DE LUMINÁRIA INTERNA PARA LÂMPADA FLUORESCENTE</v>
          </cell>
          <cell r="C1248" t="str">
            <v>UN</v>
          </cell>
          <cell r="D1248">
            <v>41.95</v>
          </cell>
          <cell r="E1248" t="str">
            <v>EDIF Jul/23</v>
          </cell>
        </row>
        <row r="1249">
          <cell r="A1249">
            <v>96212</v>
          </cell>
          <cell r="B1249" t="str">
            <v>RETIRADA DE LUMINÁRIA EXTERNA INSTALADA EM POSTE</v>
          </cell>
          <cell r="C1249" t="str">
            <v>UN</v>
          </cell>
          <cell r="D1249">
            <v>83.9</v>
          </cell>
          <cell r="E1249" t="str">
            <v>EDIF Jul/23</v>
          </cell>
        </row>
        <row r="1250">
          <cell r="A1250">
            <v>96213</v>
          </cell>
          <cell r="B1250" t="str">
            <v>RETIRADA DE LUMINÁRIA EXTERNA INSTALADA EM BRAÇO DE FERRO</v>
          </cell>
          <cell r="C1250" t="str">
            <v>UN</v>
          </cell>
          <cell r="D1250">
            <v>83.9</v>
          </cell>
          <cell r="E1250" t="str">
            <v>EDIF Jul/23</v>
          </cell>
        </row>
        <row r="1251">
          <cell r="A1251">
            <v>96214</v>
          </cell>
          <cell r="B1251" t="str">
            <v>RETIRADA DE LUMINÁRIA A PROVA DE TEMPO, GASES E VAPOR</v>
          </cell>
          <cell r="C1251" t="str">
            <v>UN</v>
          </cell>
          <cell r="D1251">
            <v>27.97</v>
          </cell>
          <cell r="E1251" t="str">
            <v>EDIF Jul/23</v>
          </cell>
        </row>
        <row r="1252">
          <cell r="A1252">
            <v>96218</v>
          </cell>
          <cell r="B1252" t="str">
            <v>RETIRADA DE PROJETOR DE FACHADA</v>
          </cell>
          <cell r="C1252" t="str">
            <v>UN</v>
          </cell>
          <cell r="D1252">
            <v>83.9</v>
          </cell>
          <cell r="E1252" t="str">
            <v>EDIF Jul/23</v>
          </cell>
        </row>
        <row r="1253">
          <cell r="A1253">
            <v>96219</v>
          </cell>
          <cell r="B1253" t="str">
            <v>RETIRADA DE PROJETOR DE JARDIM</v>
          </cell>
          <cell r="C1253" t="str">
            <v>UN</v>
          </cell>
          <cell r="D1253">
            <v>55.93</v>
          </cell>
          <cell r="E1253" t="str">
            <v>EDIF Jul/23</v>
          </cell>
        </row>
        <row r="1254">
          <cell r="A1254">
            <v>96225</v>
          </cell>
          <cell r="B1254" t="str">
            <v>RETIRADA DE BRAÇO DE LUMINÁRIA</v>
          </cell>
          <cell r="C1254" t="str">
            <v>UN</v>
          </cell>
          <cell r="D1254">
            <v>55.93</v>
          </cell>
          <cell r="E1254" t="str">
            <v>EDIF Jul/23</v>
          </cell>
        </row>
        <row r="1255">
          <cell r="A1255">
            <v>96300</v>
          </cell>
          <cell r="B1255" t="str">
            <v>RETIRADAS - PÁRA-RAIOS E OUTROS</v>
          </cell>
          <cell r="C1255" t="str">
            <v>.</v>
          </cell>
          <cell r="D1255" t="str">
            <v>.</v>
          </cell>
          <cell r="E1255" t="str">
            <v>EDIF Jul/23</v>
          </cell>
        </row>
        <row r="1256">
          <cell r="A1256">
            <v>96314</v>
          </cell>
          <cell r="B1256" t="str">
            <v>RETIRADA DE CORDOALHA DE COBRE NÚ</v>
          </cell>
          <cell r="C1256" t="str">
            <v>M</v>
          </cell>
          <cell r="D1256">
            <v>11.19</v>
          </cell>
          <cell r="E1256" t="str">
            <v>EDIF Jul/23</v>
          </cell>
        </row>
        <row r="1257">
          <cell r="A1257">
            <v>96315</v>
          </cell>
          <cell r="B1257" t="str">
            <v>RETIRADA DE CORDOALHA DE COBRE NÚ PARA ATERRAMENTO</v>
          </cell>
          <cell r="C1257" t="str">
            <v>M</v>
          </cell>
          <cell r="D1257">
            <v>13.98</v>
          </cell>
          <cell r="E1257" t="str">
            <v>EDIF Jul/23</v>
          </cell>
        </row>
        <row r="1258">
          <cell r="A1258">
            <v>96316</v>
          </cell>
          <cell r="B1258" t="str">
            <v>RETIRADA DE CONECTOR TIPO "SPLIT-BOLT"</v>
          </cell>
          <cell r="C1258" t="str">
            <v>UN</v>
          </cell>
          <cell r="D1258">
            <v>11.19</v>
          </cell>
          <cell r="E1258" t="str">
            <v>EDIF Jul/23</v>
          </cell>
        </row>
        <row r="1259">
          <cell r="A1259">
            <v>96360</v>
          </cell>
          <cell r="B1259" t="str">
            <v>RETIRADA DE POSTE DE FERRO, INCLUSIVE BASE DE FIXAÇÃO</v>
          </cell>
          <cell r="C1259" t="str">
            <v>UN</v>
          </cell>
          <cell r="D1259">
            <v>279.67</v>
          </cell>
          <cell r="E1259" t="str">
            <v>EDIF Jul/23</v>
          </cell>
        </row>
        <row r="1260">
          <cell r="A1260">
            <v>96361</v>
          </cell>
          <cell r="B1260" t="str">
            <v>RETIRADA DE POSTE DE FERRO ENGASTADO NO SOLO</v>
          </cell>
          <cell r="C1260" t="str">
            <v>UN</v>
          </cell>
          <cell r="D1260">
            <v>447.48</v>
          </cell>
          <cell r="E1260" t="str">
            <v>EDIF Jul/23</v>
          </cell>
        </row>
        <row r="1261">
          <cell r="A1261">
            <v>96362</v>
          </cell>
          <cell r="B1261" t="str">
            <v>RETIRADA DE POSTE DE CONCRETO EM REDE DE ENERGIA</v>
          </cell>
          <cell r="C1261" t="str">
            <v>UN</v>
          </cell>
          <cell r="D1261">
            <v>640.08000000000004</v>
          </cell>
          <cell r="E1261" t="str">
            <v>EDIF Jul/23</v>
          </cell>
        </row>
        <row r="1262">
          <cell r="A1262">
            <v>96400</v>
          </cell>
          <cell r="B1262" t="str">
            <v>RETIRADAS - CABINE PRIMÁRIA</v>
          </cell>
          <cell r="C1262" t="str">
            <v>.</v>
          </cell>
          <cell r="D1262" t="str">
            <v>.</v>
          </cell>
          <cell r="E1262" t="str">
            <v>EDIF Jul/23</v>
          </cell>
        </row>
        <row r="1263">
          <cell r="A1263">
            <v>96401</v>
          </cell>
          <cell r="B1263" t="str">
            <v>RETIRADA DE ISOLADOR TIPO DISCO INCLUSIVE GANCHO DE SUSTENTAÇÃO</v>
          </cell>
          <cell r="C1263" t="str">
            <v>UN</v>
          </cell>
          <cell r="D1263">
            <v>55.93</v>
          </cell>
          <cell r="E1263" t="str">
            <v>EDIF Jul/23</v>
          </cell>
        </row>
        <row r="1264">
          <cell r="A1264">
            <v>96402</v>
          </cell>
          <cell r="B1264" t="str">
            <v>RETIRADA DE ISOLADOR TIPO CASTANHA INCLUSIVE GANCHO DE SUSTENTAÇÃO</v>
          </cell>
          <cell r="C1264" t="str">
            <v>UN</v>
          </cell>
          <cell r="D1264">
            <v>2.4</v>
          </cell>
          <cell r="E1264" t="str">
            <v>EDIF Jul/23</v>
          </cell>
        </row>
        <row r="1265">
          <cell r="A1265">
            <v>96403</v>
          </cell>
          <cell r="B1265" t="str">
            <v>RETIRADA DE ISOLADOR TIPO PINO A.T. INCLUSIVE PINO</v>
          </cell>
          <cell r="C1265" t="str">
            <v>UN</v>
          </cell>
          <cell r="D1265">
            <v>13.98</v>
          </cell>
          <cell r="E1265" t="str">
            <v>EDIF Jul/23</v>
          </cell>
        </row>
        <row r="1266">
          <cell r="A1266">
            <v>96404</v>
          </cell>
          <cell r="B1266" t="str">
            <v>RETIRADA DE ISOLADOR TIPO PEDESTAL PARA A.T.</v>
          </cell>
          <cell r="C1266" t="str">
            <v>UN</v>
          </cell>
          <cell r="D1266">
            <v>11.19</v>
          </cell>
          <cell r="E1266" t="str">
            <v>EDIF Jul/23</v>
          </cell>
        </row>
        <row r="1267">
          <cell r="A1267">
            <v>96405</v>
          </cell>
          <cell r="B1267" t="str">
            <v>RETIRADA DE CRUZETA DE MADEIRA</v>
          </cell>
          <cell r="C1267" t="str">
            <v>UN</v>
          </cell>
          <cell r="D1267">
            <v>119.94</v>
          </cell>
          <cell r="E1267" t="str">
            <v>EDIF Jul/23</v>
          </cell>
        </row>
        <row r="1268">
          <cell r="A1268">
            <v>96406</v>
          </cell>
          <cell r="B1268" t="str">
            <v>RETIRADA DE BUCHA DE PASSAGEM INTERNA/EXTERNA PARA A.T.</v>
          </cell>
          <cell r="C1268" t="str">
            <v>UN</v>
          </cell>
          <cell r="D1268">
            <v>22.37</v>
          </cell>
          <cell r="E1268" t="str">
            <v>EDIF Jul/23</v>
          </cell>
        </row>
        <row r="1269">
          <cell r="A1269">
            <v>96407</v>
          </cell>
          <cell r="B1269" t="str">
            <v>RETIRADA DE CHAPA DE FERRO PARA BUCHA DE PASSAGEM</v>
          </cell>
          <cell r="C1269" t="str">
            <v>UN</v>
          </cell>
          <cell r="D1269">
            <v>22.37</v>
          </cell>
          <cell r="E1269" t="str">
            <v>EDIF Jul/23</v>
          </cell>
        </row>
        <row r="1270">
          <cell r="A1270">
            <v>96408</v>
          </cell>
          <cell r="B1270" t="str">
            <v>RETIRADA DE VERGALHÃO DE COBRE 3/8"</v>
          </cell>
          <cell r="C1270" t="str">
            <v>M</v>
          </cell>
          <cell r="D1270">
            <v>11.19</v>
          </cell>
          <cell r="E1270" t="str">
            <v>EDIF Jul/23</v>
          </cell>
        </row>
        <row r="1271">
          <cell r="A1271">
            <v>96409</v>
          </cell>
          <cell r="B1271" t="str">
            <v>RETIRADA DE TERMINAL OU CONECTOR PARA VERGALHÃO DE COBRE</v>
          </cell>
          <cell r="C1271" t="str">
            <v>UN</v>
          </cell>
          <cell r="D1271">
            <v>4.8099999999999996</v>
          </cell>
          <cell r="E1271" t="str">
            <v>EDIF Jul/23</v>
          </cell>
        </row>
        <row r="1272">
          <cell r="A1272">
            <v>96410</v>
          </cell>
          <cell r="B1272" t="str">
            <v>RETIRADA DE CHAVE SECCIONADORA TRIPOLAR CLASSE 15 K.V.</v>
          </cell>
          <cell r="C1272" t="str">
            <v>UN</v>
          </cell>
          <cell r="D1272">
            <v>159.91999999999999</v>
          </cell>
          <cell r="E1272" t="str">
            <v>EDIF Jul/23</v>
          </cell>
        </row>
        <row r="1273">
          <cell r="A1273">
            <v>96411</v>
          </cell>
          <cell r="B1273" t="str">
            <v>RETIRADA DE TRANSFORMADOR DE POTENCIAL</v>
          </cell>
          <cell r="C1273" t="str">
            <v>UN</v>
          </cell>
          <cell r="D1273">
            <v>36.36</v>
          </cell>
          <cell r="E1273" t="str">
            <v>EDIF Jul/23</v>
          </cell>
        </row>
        <row r="1274">
          <cell r="A1274">
            <v>96412</v>
          </cell>
          <cell r="B1274" t="str">
            <v>RETIRADA DE DISJUNTOR A.T. DE VOL. NORMAL OU REDUZIDO DE ÓLEO</v>
          </cell>
          <cell r="C1274" t="str">
            <v>UN</v>
          </cell>
          <cell r="D1274">
            <v>211.07</v>
          </cell>
          <cell r="E1274" t="str">
            <v>EDIF Jul/23</v>
          </cell>
        </row>
        <row r="1275">
          <cell r="A1275">
            <v>96413</v>
          </cell>
          <cell r="B1275" t="str">
            <v>RETIRADA DE TRANSFORMADOR DE POTÊNCIA CLASSE 15 KV</v>
          </cell>
          <cell r="C1275" t="str">
            <v>UN</v>
          </cell>
          <cell r="D1275">
            <v>410.98</v>
          </cell>
          <cell r="E1275" t="str">
            <v>EDIF Jul/23</v>
          </cell>
        </row>
        <row r="1276">
          <cell r="A1276">
            <v>96414</v>
          </cell>
          <cell r="B1276" t="str">
            <v>RETIRADA DE CHAVE FUSÍVEL TIPO MATHEUS</v>
          </cell>
          <cell r="C1276" t="str">
            <v>UN</v>
          </cell>
          <cell r="D1276">
            <v>83.9</v>
          </cell>
          <cell r="E1276" t="str">
            <v>EDIF Jul/23</v>
          </cell>
        </row>
        <row r="1277">
          <cell r="A1277">
            <v>96415</v>
          </cell>
          <cell r="B1277" t="str">
            <v>RETIRADA DE SUPORTE DE TRANSFORMADOR EM POSTE</v>
          </cell>
          <cell r="C1277" t="str">
            <v>UN</v>
          </cell>
          <cell r="D1277">
            <v>38.44</v>
          </cell>
          <cell r="E1277" t="str">
            <v>EDIF Jul/23</v>
          </cell>
        </row>
        <row r="1278">
          <cell r="A1278">
            <v>96416</v>
          </cell>
          <cell r="B1278" t="str">
            <v>RETIRADA DE CABO DE A.T. EM LINHA AÉREA ATÉ 35MM2</v>
          </cell>
          <cell r="C1278" t="str">
            <v>M</v>
          </cell>
          <cell r="D1278">
            <v>8.39</v>
          </cell>
          <cell r="E1278" t="str">
            <v>EDIF Jul/23</v>
          </cell>
        </row>
        <row r="1279">
          <cell r="A1279">
            <v>96417</v>
          </cell>
          <cell r="B1279" t="str">
            <v>RETIRADA DE PÁRA-RAIO TIPO CRISTAL VALVE 15KV</v>
          </cell>
          <cell r="C1279" t="str">
            <v>UN</v>
          </cell>
          <cell r="D1279">
            <v>84.43</v>
          </cell>
          <cell r="E1279" t="str">
            <v>EDIF Jul/23</v>
          </cell>
        </row>
        <row r="1280">
          <cell r="A1280">
            <v>96418</v>
          </cell>
          <cell r="B1280" t="str">
            <v>RETIRADA DE CONTATORES E RELÊS EM GERAL</v>
          </cell>
          <cell r="C1280" t="str">
            <v>UN</v>
          </cell>
          <cell r="D1280">
            <v>165.41</v>
          </cell>
          <cell r="E1280" t="str">
            <v>EDIF Jul/23</v>
          </cell>
        </row>
        <row r="1281">
          <cell r="A1281">
            <v>96423</v>
          </cell>
          <cell r="B1281" t="str">
            <v>RETIRADA DE FUSÍVEL EM ALTA TENSÃO TIPO "HH"</v>
          </cell>
          <cell r="C1281" t="str">
            <v>UN</v>
          </cell>
          <cell r="D1281">
            <v>27.97</v>
          </cell>
          <cell r="E1281" t="str">
            <v>EDIF Jul/23</v>
          </cell>
        </row>
        <row r="1282">
          <cell r="A1282">
            <v>96424</v>
          </cell>
          <cell r="B1282" t="str">
            <v>RETIRADA DE ELO FUSÍVEL EM CHAVE TIPO MATHEUS</v>
          </cell>
          <cell r="C1282" t="str">
            <v>UN</v>
          </cell>
          <cell r="D1282">
            <v>16.78</v>
          </cell>
          <cell r="E1282" t="str">
            <v>EDIF Jul/23</v>
          </cell>
        </row>
        <row r="1283">
          <cell r="A1283">
            <v>97000</v>
          </cell>
          <cell r="B1283" t="str">
            <v>RECOLOCAÇÕES - ENTRADA E DISTRIBUIÇÃO</v>
          </cell>
          <cell r="C1283" t="str">
            <v>.</v>
          </cell>
          <cell r="D1283" t="str">
            <v>.</v>
          </cell>
          <cell r="E1283" t="str">
            <v>EDIF Jul/23</v>
          </cell>
        </row>
        <row r="1284">
          <cell r="A1284">
            <v>97001</v>
          </cell>
          <cell r="B1284" t="str">
            <v>RECOLOCAÇÃO DE POSTE DE ENTRADA DE ENERGIA EM BAIXA TENSÃO - GALVANIZADO</v>
          </cell>
          <cell r="C1284" t="str">
            <v>UN</v>
          </cell>
          <cell r="D1284">
            <v>422.15</v>
          </cell>
          <cell r="E1284" t="str">
            <v>EDIF Jul/23</v>
          </cell>
        </row>
        <row r="1285">
          <cell r="A1285">
            <v>97002</v>
          </cell>
          <cell r="B1285" t="str">
            <v>RECOLOCAÇÃO DE POSTE DE ENTRADA DE ENERGIA EM BAIXA TENSÃO - CONCRETO</v>
          </cell>
          <cell r="C1285" t="str">
            <v>UN</v>
          </cell>
          <cell r="D1285">
            <v>582.07000000000005</v>
          </cell>
          <cell r="E1285" t="str">
            <v>EDIF Jul/23</v>
          </cell>
        </row>
        <row r="1286">
          <cell r="A1286">
            <v>97003</v>
          </cell>
          <cell r="B1286" t="str">
            <v>RECOLOCAÇÃO DE CAIXA DE ENTRADA DE ENERGIA EM BAIXA TENSÃO</v>
          </cell>
          <cell r="C1286" t="str">
            <v>UN</v>
          </cell>
          <cell r="D1286">
            <v>279.67</v>
          </cell>
          <cell r="E1286" t="str">
            <v>EDIF Jul/23</v>
          </cell>
        </row>
        <row r="1287">
          <cell r="A1287">
            <v>97004</v>
          </cell>
          <cell r="B1287" t="str">
            <v>RECOLOCAÇÃO DE ARMAÇÃO TIPO BRAQUETE</v>
          </cell>
          <cell r="C1287" t="str">
            <v>UN</v>
          </cell>
          <cell r="D1287">
            <v>22.37</v>
          </cell>
          <cell r="E1287" t="str">
            <v>EDIF Jul/23</v>
          </cell>
        </row>
        <row r="1288">
          <cell r="A1288">
            <v>97005</v>
          </cell>
          <cell r="B1288" t="str">
            <v>RECOLOCAÇÃO DE CABEÇOTE TIPO "TELESP"</v>
          </cell>
          <cell r="C1288" t="str">
            <v>UN</v>
          </cell>
          <cell r="D1288">
            <v>22.37</v>
          </cell>
          <cell r="E1288" t="str">
            <v>EDIF Jul/23</v>
          </cell>
        </row>
        <row r="1289">
          <cell r="A1289">
            <v>97008</v>
          </cell>
          <cell r="B1289" t="str">
            <v>RECOLOCAÇÃO DE CONDULETE</v>
          </cell>
          <cell r="C1289" t="str">
            <v>UN</v>
          </cell>
          <cell r="D1289">
            <v>27.97</v>
          </cell>
          <cell r="E1289" t="str">
            <v>EDIF Jul/23</v>
          </cell>
        </row>
        <row r="1290">
          <cell r="A1290">
            <v>97009</v>
          </cell>
          <cell r="B1290" t="str">
            <v>RECOLOCAÇÃO DE PERFILADOS</v>
          </cell>
          <cell r="C1290" t="str">
            <v>M</v>
          </cell>
          <cell r="D1290">
            <v>27.97</v>
          </cell>
          <cell r="E1290" t="str">
            <v>EDIF Jul/23</v>
          </cell>
        </row>
        <row r="1291">
          <cell r="A1291">
            <v>97012</v>
          </cell>
          <cell r="B1291" t="str">
            <v>RECOLOCAÇÃO DE ELETRODUTOS APARENTES - ATÉ 2"</v>
          </cell>
          <cell r="C1291" t="str">
            <v>M</v>
          </cell>
          <cell r="D1291">
            <v>16.78</v>
          </cell>
          <cell r="E1291" t="str">
            <v>EDIF Jul/23</v>
          </cell>
        </row>
        <row r="1292">
          <cell r="A1292">
            <v>97013</v>
          </cell>
          <cell r="B1292" t="str">
            <v>RECOLOCAÇÃO DE ELETRODUTOS APARENTES - ACIMA DE 2"</v>
          </cell>
          <cell r="C1292" t="str">
            <v>M</v>
          </cell>
          <cell r="D1292">
            <v>33.56</v>
          </cell>
          <cell r="E1292" t="str">
            <v>EDIF Jul/23</v>
          </cell>
        </row>
        <row r="1293">
          <cell r="A1293">
            <v>97014</v>
          </cell>
          <cell r="B1293" t="str">
            <v>RECOLOCAÇÃO DE FIO EMBUTIDO - ATÉ 16MM2</v>
          </cell>
          <cell r="C1293" t="str">
            <v>M</v>
          </cell>
          <cell r="D1293">
            <v>2.8</v>
          </cell>
          <cell r="E1293" t="str">
            <v>EDIF Jul/23</v>
          </cell>
        </row>
        <row r="1294">
          <cell r="A1294">
            <v>97015</v>
          </cell>
          <cell r="B1294" t="str">
            <v>RECOLOCAÇÃO DE CABO EMBUTIDO - ACIMA DE 16MM2</v>
          </cell>
          <cell r="C1294" t="str">
            <v>M</v>
          </cell>
          <cell r="D1294">
            <v>39.15</v>
          </cell>
          <cell r="E1294" t="str">
            <v>EDIF Jul/23</v>
          </cell>
        </row>
        <row r="1295">
          <cell r="A1295">
            <v>97016</v>
          </cell>
          <cell r="B1295" t="str">
            <v>RECOLOCAÇÃO DE FIO APARENTE - ATÉ 16MM2</v>
          </cell>
          <cell r="C1295" t="str">
            <v>M</v>
          </cell>
          <cell r="D1295">
            <v>1.68</v>
          </cell>
          <cell r="E1295" t="str">
            <v>EDIF Jul/23</v>
          </cell>
        </row>
        <row r="1296">
          <cell r="A1296">
            <v>97017</v>
          </cell>
          <cell r="B1296" t="str">
            <v>RECOLOCAÇÃO DE CABO APARENTE - ACIMA DE 16MM2</v>
          </cell>
          <cell r="C1296" t="str">
            <v>M</v>
          </cell>
          <cell r="D1296">
            <v>16.78</v>
          </cell>
          <cell r="E1296" t="str">
            <v>EDIF Jul/23</v>
          </cell>
        </row>
        <row r="1297">
          <cell r="A1297">
            <v>97018</v>
          </cell>
          <cell r="B1297" t="str">
            <v>RECOLOCAÇÃO DE TERMINAIS OU CONECTORES DE PRESSÃO PARA CABOS</v>
          </cell>
          <cell r="C1297" t="str">
            <v>UN</v>
          </cell>
          <cell r="D1297">
            <v>22.37</v>
          </cell>
          <cell r="E1297" t="str">
            <v>EDIF Jul/23</v>
          </cell>
        </row>
        <row r="1298">
          <cell r="A1298">
            <v>97020</v>
          </cell>
          <cell r="B1298" t="str">
            <v>RECOLOCAÇÃO DE SUPORTE-ISOLADOR TIPO ROLDANA</v>
          </cell>
          <cell r="C1298" t="str">
            <v>UN</v>
          </cell>
          <cell r="D1298">
            <v>16.78</v>
          </cell>
          <cell r="E1298" t="str">
            <v>EDIF Jul/23</v>
          </cell>
        </row>
        <row r="1299">
          <cell r="A1299">
            <v>97100</v>
          </cell>
          <cell r="B1299" t="str">
            <v>RECOLOCAÇÕES - CAIXAS E QUADROS</v>
          </cell>
          <cell r="C1299" t="str">
            <v>.</v>
          </cell>
          <cell r="D1299" t="str">
            <v>.</v>
          </cell>
          <cell r="E1299" t="str">
            <v>EDIF Jul/23</v>
          </cell>
        </row>
        <row r="1300">
          <cell r="A1300">
            <v>97110</v>
          </cell>
          <cell r="B1300" t="str">
            <v>RECOLOCAÇÃO DE BARRAMENTOS EM QUADROS ELÉTRICOS</v>
          </cell>
          <cell r="C1300" t="str">
            <v>M</v>
          </cell>
          <cell r="D1300">
            <v>55.93</v>
          </cell>
          <cell r="E1300" t="str">
            <v>EDIF Jul/23</v>
          </cell>
        </row>
        <row r="1301">
          <cell r="A1301">
            <v>97111</v>
          </cell>
          <cell r="B1301" t="str">
            <v>RECOLOCAÇÃO DE ISOLADORES EM QUADROS ELÉTRICOS</v>
          </cell>
          <cell r="C1301" t="str">
            <v>UN</v>
          </cell>
          <cell r="D1301">
            <v>13.98</v>
          </cell>
          <cell r="E1301" t="str">
            <v>EDIF Jul/23</v>
          </cell>
        </row>
        <row r="1302">
          <cell r="A1302">
            <v>97115</v>
          </cell>
          <cell r="B1302" t="str">
            <v>RECOLOCAÇÃO DE DISJUNTOR AUTOMÁTICO UNIPOLAR ATÉ 50A</v>
          </cell>
          <cell r="C1302" t="str">
            <v>UN</v>
          </cell>
          <cell r="D1302">
            <v>27.97</v>
          </cell>
          <cell r="E1302" t="str">
            <v>EDIF Jul/23</v>
          </cell>
        </row>
        <row r="1303">
          <cell r="A1303">
            <v>97116</v>
          </cell>
          <cell r="B1303" t="str">
            <v>RECOLOCAÇÃO DE DISJUNTOR AUTOMÁTICO BIPOLAR ATÉ 50A</v>
          </cell>
          <cell r="C1303" t="str">
            <v>UN</v>
          </cell>
          <cell r="D1303">
            <v>44.75</v>
          </cell>
          <cell r="E1303" t="str">
            <v>EDIF Jul/23</v>
          </cell>
        </row>
        <row r="1304">
          <cell r="A1304">
            <v>97117</v>
          </cell>
          <cell r="B1304" t="str">
            <v>RECOLOCAÇÃO DE DISJUNTOR AUTOMÁTICO TRIPOLAR ATÉ 50A</v>
          </cell>
          <cell r="C1304" t="str">
            <v>UN</v>
          </cell>
          <cell r="D1304">
            <v>83.9</v>
          </cell>
          <cell r="E1304" t="str">
            <v>EDIF Jul/23</v>
          </cell>
        </row>
        <row r="1305">
          <cell r="A1305">
            <v>97125</v>
          </cell>
          <cell r="B1305" t="str">
            <v>RECOLOCAÇÃO DE CAIXA PARA FUSÍVEL OU TOMADA, INSTALADA EM PERFILADOS</v>
          </cell>
          <cell r="C1305" t="str">
            <v>UN</v>
          </cell>
          <cell r="D1305">
            <v>27.97</v>
          </cell>
          <cell r="E1305" t="str">
            <v>EDIF Jul/23</v>
          </cell>
        </row>
        <row r="1306">
          <cell r="A1306">
            <v>97126</v>
          </cell>
          <cell r="B1306" t="str">
            <v>RECOLOCAÇÃO DE QUADRO DE DISTRIBUIÇÃO OU CAIXA DE PASSAGEM</v>
          </cell>
          <cell r="C1306" t="str">
            <v>M2</v>
          </cell>
          <cell r="D1306">
            <v>337.2</v>
          </cell>
          <cell r="E1306" t="str">
            <v>EDIF Jul/23</v>
          </cell>
        </row>
        <row r="1307">
          <cell r="A1307">
            <v>97130</v>
          </cell>
          <cell r="B1307" t="str">
            <v>RECOLOCAÇÃO DE FECHADURA DE QUADRO DE DISTRIBUIÇÃO OU CAIXA DE PASSAGEM</v>
          </cell>
          <cell r="C1307" t="str">
            <v>UN</v>
          </cell>
          <cell r="D1307">
            <v>13.98</v>
          </cell>
          <cell r="E1307" t="str">
            <v>EDIF Jul/23</v>
          </cell>
        </row>
        <row r="1308">
          <cell r="A1308">
            <v>97132</v>
          </cell>
          <cell r="B1308" t="str">
            <v>RECOLOCAÇÃO DE DISJUNTOR AUTOMÁTICO TIPO "QUICK-LAG"</v>
          </cell>
          <cell r="C1308" t="str">
            <v>UN</v>
          </cell>
          <cell r="D1308">
            <v>16.78</v>
          </cell>
          <cell r="E1308" t="str">
            <v>EDIF Jul/23</v>
          </cell>
        </row>
        <row r="1309">
          <cell r="A1309">
            <v>97134</v>
          </cell>
          <cell r="B1309" t="str">
            <v>RECOLOCAÇÃO DE BASE EM CHAPA DE FERRO, PARA DISJUNTOR TIPO "QUICK-LAG"</v>
          </cell>
          <cell r="C1309" t="str">
            <v>UN</v>
          </cell>
          <cell r="D1309">
            <v>55.93</v>
          </cell>
          <cell r="E1309" t="str">
            <v>EDIF Jul/23</v>
          </cell>
        </row>
        <row r="1310">
          <cell r="A1310">
            <v>97135</v>
          </cell>
          <cell r="B1310" t="str">
            <v>RECOLOCAÇÃO DE CAPACITOR PARA CORREÇÃO DE FATOR DE POTÊNCIA</v>
          </cell>
          <cell r="C1310" t="str">
            <v>UN</v>
          </cell>
          <cell r="D1310">
            <v>645.89</v>
          </cell>
          <cell r="E1310" t="str">
            <v>EDIF Jul/23</v>
          </cell>
        </row>
        <row r="1311">
          <cell r="A1311">
            <v>97137</v>
          </cell>
          <cell r="B1311" t="str">
            <v>RECOLOCAÇÃO DE CHAVE SECCIONADA OU BASE PARA FUSÍVEL TIPO NH-UNIPOLAR</v>
          </cell>
          <cell r="C1311" t="str">
            <v>UN</v>
          </cell>
          <cell r="D1311">
            <v>39.15</v>
          </cell>
          <cell r="E1311" t="str">
            <v>EDIF Jul/23</v>
          </cell>
        </row>
        <row r="1312">
          <cell r="A1312">
            <v>97138</v>
          </cell>
          <cell r="B1312" t="str">
            <v>RECOLOCAÇÃO DE CHAVE SECCIONADA OU BASE PARA FUSÍVEL TIPO NH-TRIPOLAR</v>
          </cell>
          <cell r="C1312" t="str">
            <v>UN</v>
          </cell>
          <cell r="D1312">
            <v>55.93</v>
          </cell>
          <cell r="E1312" t="str">
            <v>EDIF Jul/23</v>
          </cell>
        </row>
        <row r="1313">
          <cell r="A1313">
            <v>97139</v>
          </cell>
          <cell r="B1313" t="str">
            <v>RECOLOCAÇÃO DE BASE DE FUSÍVEIS TIPO " DIAZED"</v>
          </cell>
          <cell r="C1313" t="str">
            <v>UN</v>
          </cell>
          <cell r="D1313">
            <v>27.97</v>
          </cell>
          <cell r="E1313" t="str">
            <v>EDIF Jul/23</v>
          </cell>
        </row>
        <row r="1314">
          <cell r="A1314">
            <v>97140</v>
          </cell>
          <cell r="B1314" t="str">
            <v>RECOLOCAÇÃO DE BARRAMENTO DE COBRE</v>
          </cell>
          <cell r="C1314" t="str">
            <v>UN</v>
          </cell>
          <cell r="D1314">
            <v>27.97</v>
          </cell>
          <cell r="E1314" t="str">
            <v>EDIF Jul/23</v>
          </cell>
        </row>
        <row r="1315">
          <cell r="A1315">
            <v>97200</v>
          </cell>
          <cell r="B1315" t="str">
            <v>RECOLOCAÇÕES - PONTOS E APARELHOS</v>
          </cell>
          <cell r="C1315" t="str">
            <v>.</v>
          </cell>
          <cell r="D1315" t="str">
            <v>.</v>
          </cell>
          <cell r="E1315" t="str">
            <v>EDIF Jul/23</v>
          </cell>
        </row>
        <row r="1316">
          <cell r="A1316">
            <v>97201</v>
          </cell>
          <cell r="B1316" t="str">
            <v>RECOLOCAÇÃO DE SOQUETES EM LUMINÁRIAS</v>
          </cell>
          <cell r="C1316" t="str">
            <v>UN</v>
          </cell>
          <cell r="D1316">
            <v>16.78</v>
          </cell>
          <cell r="E1316" t="str">
            <v>EDIF Jul/23</v>
          </cell>
        </row>
        <row r="1317">
          <cell r="A1317">
            <v>97202</v>
          </cell>
          <cell r="B1317" t="str">
            <v>RECOLOCAÇÃO DE REATOR EM LUMINÁRIA FLUORESCENTE</v>
          </cell>
          <cell r="C1317" t="str">
            <v>UN</v>
          </cell>
          <cell r="D1317">
            <v>36.36</v>
          </cell>
          <cell r="E1317" t="str">
            <v>EDIF Jul/23</v>
          </cell>
        </row>
        <row r="1318">
          <cell r="A1318">
            <v>97203</v>
          </cell>
          <cell r="B1318" t="str">
            <v>RECOLOCAÇÃO DE LÂMPADA FLUORESCENTE</v>
          </cell>
          <cell r="C1318" t="str">
            <v>UN</v>
          </cell>
          <cell r="D1318">
            <v>2.4</v>
          </cell>
          <cell r="E1318" t="str">
            <v>EDIF Jul/23</v>
          </cell>
        </row>
        <row r="1319">
          <cell r="A1319">
            <v>97204</v>
          </cell>
          <cell r="B1319" t="str">
            <v>RECOLOCAÇÃO DE LÂMPADA VAPOR DE MERCÚRIO, SÓDIO OU MISTA</v>
          </cell>
          <cell r="C1319" t="str">
            <v>UN</v>
          </cell>
          <cell r="D1319">
            <v>16.78</v>
          </cell>
          <cell r="E1319" t="str">
            <v>EDIF Jul/23</v>
          </cell>
        </row>
        <row r="1320">
          <cell r="A1320">
            <v>97205</v>
          </cell>
          <cell r="B1320" t="str">
            <v>RECOLOCAÇÃO DE PLACA DIFUSORA PARA LÂMPADA FLUORESCENTE</v>
          </cell>
          <cell r="C1320" t="str">
            <v>UN</v>
          </cell>
          <cell r="D1320">
            <v>2.4</v>
          </cell>
          <cell r="E1320" t="str">
            <v>EDIF Jul/23</v>
          </cell>
        </row>
        <row r="1321">
          <cell r="A1321">
            <v>97211</v>
          </cell>
          <cell r="B1321" t="str">
            <v>RECOLOCAÇÃO DE LUMINÁRIA INTERNA PARA LÂMPADA FLUORESCENTE</v>
          </cell>
          <cell r="C1321" t="str">
            <v>UN</v>
          </cell>
          <cell r="D1321">
            <v>83.9</v>
          </cell>
          <cell r="E1321" t="str">
            <v>EDIF Jul/23</v>
          </cell>
        </row>
        <row r="1322">
          <cell r="A1322">
            <v>97212</v>
          </cell>
          <cell r="B1322" t="str">
            <v>RECOLOCAÇÃO DE LUMINÁRIA EXTERNA INSTALADA EM POSTE</v>
          </cell>
          <cell r="C1322" t="str">
            <v>UN</v>
          </cell>
          <cell r="D1322">
            <v>223.74</v>
          </cell>
          <cell r="E1322" t="str">
            <v>EDIF Jul/23</v>
          </cell>
        </row>
        <row r="1323">
          <cell r="A1323">
            <v>97213</v>
          </cell>
          <cell r="B1323" t="str">
            <v>RECOLOCAÇÃO DE LUMINÁRIA EXTERNA INSTALADA EM BRAÇO DE FERRO</v>
          </cell>
          <cell r="C1323" t="str">
            <v>UN</v>
          </cell>
          <cell r="D1323">
            <v>111.87</v>
          </cell>
          <cell r="E1323" t="str">
            <v>EDIF Jul/23</v>
          </cell>
        </row>
        <row r="1324">
          <cell r="A1324">
            <v>97214</v>
          </cell>
          <cell r="B1324" t="str">
            <v>RECOLOCAÇÃO DE LUMINÁRIA A PROVA DE TEMPO, GASES E VAPOR</v>
          </cell>
          <cell r="C1324" t="str">
            <v>UN</v>
          </cell>
          <cell r="D1324">
            <v>55.93</v>
          </cell>
          <cell r="E1324" t="str">
            <v>EDIF Jul/23</v>
          </cell>
        </row>
        <row r="1325">
          <cell r="A1325">
            <v>97218</v>
          </cell>
          <cell r="B1325" t="str">
            <v>RECOLOCAÇÃO DE PROJETOR DE FACHADA</v>
          </cell>
          <cell r="C1325" t="str">
            <v>UN</v>
          </cell>
          <cell r="D1325">
            <v>55.93</v>
          </cell>
          <cell r="E1325" t="str">
            <v>EDIF Jul/23</v>
          </cell>
        </row>
        <row r="1326">
          <cell r="A1326">
            <v>97219</v>
          </cell>
          <cell r="B1326" t="str">
            <v>RECOLOCAÇÃO DE PROJETOR DE JARDIM</v>
          </cell>
          <cell r="C1326" t="str">
            <v>UN</v>
          </cell>
          <cell r="D1326">
            <v>44.75</v>
          </cell>
          <cell r="E1326" t="str">
            <v>EDIF Jul/23</v>
          </cell>
        </row>
        <row r="1327">
          <cell r="A1327">
            <v>97225</v>
          </cell>
          <cell r="B1327" t="str">
            <v>RECOLOCAÇÃO DE BRAÇO DE LUMINÁRIA</v>
          </cell>
          <cell r="C1327" t="str">
            <v>UN</v>
          </cell>
          <cell r="D1327">
            <v>55.93</v>
          </cell>
          <cell r="E1327" t="str">
            <v>EDIF Jul/23</v>
          </cell>
        </row>
        <row r="1328">
          <cell r="A1328">
            <v>97300</v>
          </cell>
          <cell r="B1328" t="str">
            <v>RECOLOCAÇÕES - PÁRA-RAIOS E OUTROS</v>
          </cell>
          <cell r="C1328" t="str">
            <v>.</v>
          </cell>
          <cell r="D1328" t="str">
            <v>.</v>
          </cell>
          <cell r="E1328" t="str">
            <v>EDIF Jul/23</v>
          </cell>
        </row>
        <row r="1329">
          <cell r="A1329">
            <v>97314</v>
          </cell>
          <cell r="B1329" t="str">
            <v>RECOLOCAÇÃO DE CORDOALHA DE COBRE NÚ</v>
          </cell>
          <cell r="C1329" t="str">
            <v>M</v>
          </cell>
          <cell r="D1329">
            <v>27.97</v>
          </cell>
          <cell r="E1329" t="str">
            <v>EDIF Jul/23</v>
          </cell>
        </row>
        <row r="1330">
          <cell r="A1330">
            <v>97315</v>
          </cell>
          <cell r="B1330" t="str">
            <v>RECOLOCAÇÃO CORDOALHA DE COBRE NÚ PARA ATERRAMENTO</v>
          </cell>
          <cell r="C1330" t="str">
            <v>M</v>
          </cell>
          <cell r="D1330">
            <v>27.97</v>
          </cell>
          <cell r="E1330" t="str">
            <v>EDIF Jul/23</v>
          </cell>
        </row>
        <row r="1331">
          <cell r="A1331">
            <v>97316</v>
          </cell>
          <cell r="B1331" t="str">
            <v>RECOLOCAÇÃO DE CONECTOR TIPO "SPLIT_BOLT"</v>
          </cell>
          <cell r="C1331" t="str">
            <v>UN</v>
          </cell>
          <cell r="D1331">
            <v>16.78</v>
          </cell>
          <cell r="E1331" t="str">
            <v>EDIF Jul/23</v>
          </cell>
        </row>
        <row r="1332">
          <cell r="A1332">
            <v>97360</v>
          </cell>
          <cell r="B1332" t="str">
            <v>RECOLOCAÇÃO DE POSTE DE FERRO, INCLUSIVE BASE DE FIXAÇÃO</v>
          </cell>
          <cell r="C1332" t="str">
            <v>UN</v>
          </cell>
          <cell r="D1332">
            <v>422.15</v>
          </cell>
          <cell r="E1332" t="str">
            <v>EDIF Jul/23</v>
          </cell>
        </row>
        <row r="1333">
          <cell r="A1333">
            <v>97361</v>
          </cell>
          <cell r="B1333" t="str">
            <v>RECOLOCAÇÃO DE POSTE DE FERRO ENGASTADO NO SOLO</v>
          </cell>
          <cell r="C1333" t="str">
            <v>UN</v>
          </cell>
          <cell r="D1333">
            <v>582.07000000000005</v>
          </cell>
          <cell r="E1333" t="str">
            <v>EDIF Jul/23</v>
          </cell>
        </row>
        <row r="1334">
          <cell r="A1334">
            <v>97362</v>
          </cell>
          <cell r="B1334" t="str">
            <v>RECOLOCAÇÃO DE POSTE DE CONCRETO EM REDE DE ENERGIA</v>
          </cell>
          <cell r="C1334" t="str">
            <v>UN</v>
          </cell>
          <cell r="D1334">
            <v>688.14</v>
          </cell>
          <cell r="E1334" t="str">
            <v>EDIF Jul/23</v>
          </cell>
        </row>
        <row r="1335">
          <cell r="A1335">
            <v>97400</v>
          </cell>
          <cell r="B1335" t="str">
            <v>RECOLOCAÇÕES - CABINES PRIMÁRIAS</v>
          </cell>
          <cell r="C1335" t="str">
            <v>.</v>
          </cell>
          <cell r="D1335" t="str">
            <v>.</v>
          </cell>
          <cell r="E1335" t="str">
            <v>EDIF Jul/23</v>
          </cell>
        </row>
        <row r="1336">
          <cell r="A1336">
            <v>97401</v>
          </cell>
          <cell r="B1336" t="str">
            <v>RECOLOCAÇÃO DE ISOLADOR TIPO DISCO INCLUSIVE GANCHO DE SUSTENTAÇÃO</v>
          </cell>
          <cell r="C1336" t="str">
            <v>UN</v>
          </cell>
          <cell r="D1336">
            <v>11.19</v>
          </cell>
          <cell r="E1336" t="str">
            <v>EDIF Jul/23</v>
          </cell>
        </row>
        <row r="1337">
          <cell r="A1337">
            <v>97402</v>
          </cell>
          <cell r="B1337" t="str">
            <v>RECOLOCAÇÃO DE ISOLADOR TIPO CASTANHA INCLUSIVE GANCHO DE SUSTENTAÇÃO</v>
          </cell>
          <cell r="C1337" t="str">
            <v>UN</v>
          </cell>
          <cell r="D1337">
            <v>11.19</v>
          </cell>
          <cell r="E1337" t="str">
            <v>EDIF Jul/23</v>
          </cell>
        </row>
        <row r="1338">
          <cell r="A1338">
            <v>97403</v>
          </cell>
          <cell r="B1338" t="str">
            <v>RECOLOCAÇÃO DE ISOLADOR TIPO PINO PARA A.T. INCLUSIVE PINO</v>
          </cell>
          <cell r="C1338" t="str">
            <v>UN</v>
          </cell>
          <cell r="D1338">
            <v>36.36</v>
          </cell>
          <cell r="E1338" t="str">
            <v>EDIF Jul/23</v>
          </cell>
        </row>
        <row r="1339">
          <cell r="A1339">
            <v>97404</v>
          </cell>
          <cell r="B1339" t="str">
            <v>RECOLOCAÇÃO DE ISOLADOR TIPO PEDESTAL PARA A.T.</v>
          </cell>
          <cell r="C1339" t="str">
            <v>UN</v>
          </cell>
          <cell r="D1339">
            <v>33.56</v>
          </cell>
          <cell r="E1339" t="str">
            <v>EDIF Jul/23</v>
          </cell>
        </row>
        <row r="1340">
          <cell r="A1340">
            <v>97405</v>
          </cell>
          <cell r="B1340" t="str">
            <v>RECOLOCAÇÃO DE CRUZETA DE MADEIRA</v>
          </cell>
          <cell r="C1340" t="str">
            <v>UN</v>
          </cell>
          <cell r="D1340">
            <v>159.91999999999999</v>
          </cell>
          <cell r="E1340" t="str">
            <v>EDIF Jul/23</v>
          </cell>
        </row>
        <row r="1341">
          <cell r="A1341">
            <v>97406</v>
          </cell>
          <cell r="B1341" t="str">
            <v>RECOLOCAÇÃO DE BUCHA DE PASSAGEM INTERNA/EXTERNA PARA A.T.</v>
          </cell>
          <cell r="C1341" t="str">
            <v>UN</v>
          </cell>
          <cell r="D1341">
            <v>27.97</v>
          </cell>
          <cell r="E1341" t="str">
            <v>EDIF Jul/23</v>
          </cell>
        </row>
        <row r="1342">
          <cell r="A1342">
            <v>97407</v>
          </cell>
          <cell r="B1342" t="str">
            <v>RECOLOCAÇÃO DE CHAPA DE FERRO PARA BUCHA DE PASSAGEM</v>
          </cell>
          <cell r="C1342" t="str">
            <v>UN</v>
          </cell>
          <cell r="D1342">
            <v>27.97</v>
          </cell>
          <cell r="E1342" t="str">
            <v>EDIF Jul/23</v>
          </cell>
        </row>
        <row r="1343">
          <cell r="A1343">
            <v>97408</v>
          </cell>
          <cell r="B1343" t="str">
            <v>RECOLOCAÇÃO DE VERGALHÃO DE COBRE 3/8"</v>
          </cell>
          <cell r="C1343" t="str">
            <v>M</v>
          </cell>
          <cell r="D1343">
            <v>22.37</v>
          </cell>
          <cell r="E1343" t="str">
            <v>EDIF Jul/23</v>
          </cell>
        </row>
        <row r="1344">
          <cell r="A1344">
            <v>97409</v>
          </cell>
          <cell r="B1344" t="str">
            <v>RECOLOCAÇÃO DE TERMINAL OU CONECTOR PARA VERGALHÃO DE COBRE</v>
          </cell>
          <cell r="C1344" t="str">
            <v>UN</v>
          </cell>
          <cell r="D1344">
            <v>11.19</v>
          </cell>
          <cell r="E1344" t="str">
            <v>EDIF Jul/23</v>
          </cell>
        </row>
        <row r="1345">
          <cell r="A1345">
            <v>97410</v>
          </cell>
          <cell r="B1345" t="str">
            <v>RECOLOCAÇÃO DE CHAVE SECCIONADORA TRIPOLAR CLASSE 15KV</v>
          </cell>
          <cell r="C1345" t="str">
            <v>UN</v>
          </cell>
          <cell r="D1345">
            <v>265.45999999999998</v>
          </cell>
          <cell r="E1345" t="str">
            <v>EDIF Jul/23</v>
          </cell>
        </row>
        <row r="1346">
          <cell r="A1346">
            <v>97411</v>
          </cell>
          <cell r="B1346" t="str">
            <v>RECOLOCAÇÃO DE TRANSFORMADOR DE POTENCIAL</v>
          </cell>
          <cell r="C1346" t="str">
            <v>UN</v>
          </cell>
          <cell r="D1346">
            <v>95.31</v>
          </cell>
          <cell r="E1346" t="str">
            <v>EDIF Jul/23</v>
          </cell>
        </row>
        <row r="1347">
          <cell r="A1347">
            <v>97412</v>
          </cell>
          <cell r="B1347" t="str">
            <v>RECOLOCAÇÃO DE DISJUNTOR A.T. DE VOLUME NORMAL OU REDUZIDO DE ÓLEO</v>
          </cell>
          <cell r="C1347" t="str">
            <v>UN</v>
          </cell>
          <cell r="D1347">
            <v>498.63</v>
          </cell>
          <cell r="E1347" t="str">
            <v>EDIF Jul/23</v>
          </cell>
        </row>
        <row r="1348">
          <cell r="A1348">
            <v>97413</v>
          </cell>
          <cell r="B1348" t="str">
            <v>RECOLOCAÇÃO DE TRANSFORMADOR DE POTÊNCIA CLASSE 15KV</v>
          </cell>
          <cell r="C1348" t="str">
            <v>UN</v>
          </cell>
          <cell r="D1348">
            <v>844.3</v>
          </cell>
          <cell r="E1348" t="str">
            <v>EDIF Jul/23</v>
          </cell>
        </row>
        <row r="1349">
          <cell r="A1349">
            <v>97414</v>
          </cell>
          <cell r="B1349" t="str">
            <v>RECOLOCAÇÃO DE CHAVE FUSÍVEL TIPO MATHEUS</v>
          </cell>
          <cell r="C1349" t="str">
            <v>UN</v>
          </cell>
          <cell r="D1349">
            <v>79.31</v>
          </cell>
          <cell r="E1349" t="str">
            <v>EDIF Jul/23</v>
          </cell>
        </row>
        <row r="1350">
          <cell r="A1350">
            <v>97415</v>
          </cell>
          <cell r="B1350" t="str">
            <v>RECOLOCAÇÃO DE SUPORTE DE TRANSFORMADOR EM POSTE</v>
          </cell>
          <cell r="C1350" t="str">
            <v>UN</v>
          </cell>
          <cell r="D1350">
            <v>159.91999999999999</v>
          </cell>
          <cell r="E1350" t="str">
            <v>EDIF Jul/23</v>
          </cell>
        </row>
        <row r="1351">
          <cell r="A1351">
            <v>97416</v>
          </cell>
          <cell r="B1351" t="str">
            <v>RECOLOCAÇÃO DE CABO DE A.T. EM LINHA AÉREA ATÉ 35MM2</v>
          </cell>
          <cell r="C1351" t="str">
            <v>M</v>
          </cell>
          <cell r="D1351">
            <v>16.78</v>
          </cell>
          <cell r="E1351" t="str">
            <v>EDIF Jul/23</v>
          </cell>
        </row>
        <row r="1352">
          <cell r="A1352">
            <v>97417</v>
          </cell>
          <cell r="B1352" t="str">
            <v>RECOLOCAÇÃO DE PÁRA-RAIO TIPO CRISTAL VALVE 15KV</v>
          </cell>
          <cell r="C1352" t="str">
            <v>UN</v>
          </cell>
          <cell r="D1352">
            <v>268.57</v>
          </cell>
          <cell r="E1352" t="str">
            <v>EDIF Jul/23</v>
          </cell>
        </row>
        <row r="1353">
          <cell r="A1353">
            <v>97418</v>
          </cell>
          <cell r="B1353" t="str">
            <v>RECOLOCAÇÃO DE CONTATORES E RELÊS EM GERAL</v>
          </cell>
          <cell r="C1353" t="str">
            <v>UN</v>
          </cell>
          <cell r="D1353">
            <v>330.83</v>
          </cell>
          <cell r="E1353" t="str">
            <v>EDIF Jul/23</v>
          </cell>
        </row>
        <row r="1354">
          <cell r="A1354">
            <v>97423</v>
          </cell>
          <cell r="B1354" t="str">
            <v>RECOLOCAÇÃO DE FUSÍVEL EM ALTA TENSÃO TIPO "HH"</v>
          </cell>
          <cell r="C1354" t="str">
            <v>UN</v>
          </cell>
          <cell r="D1354">
            <v>27.97</v>
          </cell>
          <cell r="E1354" t="str">
            <v>EDIF Jul/23</v>
          </cell>
        </row>
        <row r="1355">
          <cell r="A1355">
            <v>97424</v>
          </cell>
          <cell r="B1355" t="str">
            <v>RECOLOCAÇÃO DE ELO FUSÍVEL EM CHAVE TIPO MATHEUS</v>
          </cell>
          <cell r="C1355" t="str">
            <v>UN</v>
          </cell>
          <cell r="D1355">
            <v>16.78</v>
          </cell>
          <cell r="E1355" t="str">
            <v>EDIF Jul/23</v>
          </cell>
        </row>
        <row r="1356">
          <cell r="A1356">
            <v>98000</v>
          </cell>
          <cell r="B1356" t="str">
            <v>SERVIÇOS PARCIAIS - ENTRADA E DISTRIBUIÇÃO</v>
          </cell>
          <cell r="C1356" t="str">
            <v>.</v>
          </cell>
          <cell r="D1356" t="str">
            <v>.</v>
          </cell>
          <cell r="E1356" t="str">
            <v>EDIF Jul/23</v>
          </cell>
        </row>
        <row r="1357">
          <cell r="A1357">
            <v>98003</v>
          </cell>
          <cell r="B1357" t="str">
            <v>POSTE DE ENTRADA DE ENERGIA, DUPLO "T" - 7,5M/200DAN</v>
          </cell>
          <cell r="C1357" t="str">
            <v>UN</v>
          </cell>
          <cell r="D1357">
            <v>1355.12</v>
          </cell>
          <cell r="E1357" t="str">
            <v>EDIF Jul/23</v>
          </cell>
        </row>
        <row r="1358">
          <cell r="A1358">
            <v>98004</v>
          </cell>
          <cell r="B1358" t="str">
            <v>POSTE DE ENTRADA DE ENERGIA, DUPLO "T" - 7,5M/300DAN</v>
          </cell>
          <cell r="C1358" t="str">
            <v>UN</v>
          </cell>
          <cell r="D1358">
            <v>1460.2</v>
          </cell>
          <cell r="E1358" t="str">
            <v>EDIF Jul/23</v>
          </cell>
        </row>
        <row r="1359">
          <cell r="A1359">
            <v>98011</v>
          </cell>
          <cell r="B1359" t="str">
            <v>FORNECIMENTO E INSTALAÇÃO DE POSTE EM CONCRETO COM ALTURA LIVRE DE 18M, 1000DAN, ENGASTADO</v>
          </cell>
          <cell r="C1359" t="str">
            <v>UN</v>
          </cell>
          <cell r="D1359">
            <v>16109.98</v>
          </cell>
          <cell r="E1359" t="str">
            <v>EDIF Jul/23</v>
          </cell>
        </row>
        <row r="1360">
          <cell r="A1360">
            <v>98018</v>
          </cell>
          <cell r="B1360" t="str">
            <v>TERMINAL OU CONECTOR DE PRESSÃO - PARA FIO ATÉ 6MM2</v>
          </cell>
          <cell r="C1360" t="str">
            <v>UN</v>
          </cell>
          <cell r="D1360">
            <v>20.25</v>
          </cell>
          <cell r="E1360" t="str">
            <v>EDIF Jul/23</v>
          </cell>
        </row>
        <row r="1361">
          <cell r="A1361">
            <v>98019</v>
          </cell>
          <cell r="B1361" t="str">
            <v>TERMINAL OU CONECTOR DE PRESSÃO - PARA CABO 10MM2</v>
          </cell>
          <cell r="C1361" t="str">
            <v>UN</v>
          </cell>
          <cell r="D1361">
            <v>23.32</v>
          </cell>
          <cell r="E1361" t="str">
            <v>EDIF Jul/23</v>
          </cell>
        </row>
        <row r="1362">
          <cell r="A1362">
            <v>98020</v>
          </cell>
          <cell r="B1362" t="str">
            <v>TERMINAL OU CONECTOR DE PRESSÃO - PARA CABO 16MM2</v>
          </cell>
          <cell r="C1362" t="str">
            <v>UN</v>
          </cell>
          <cell r="D1362">
            <v>25.63</v>
          </cell>
          <cell r="E1362" t="str">
            <v>EDIF Jul/23</v>
          </cell>
        </row>
        <row r="1363">
          <cell r="A1363">
            <v>98021</v>
          </cell>
          <cell r="B1363" t="str">
            <v>TERMINAL OU CONECTOR DE PRESSÃO - PARA CABO 25MM2</v>
          </cell>
          <cell r="C1363" t="str">
            <v>UN</v>
          </cell>
          <cell r="D1363">
            <v>25.87</v>
          </cell>
          <cell r="E1363" t="str">
            <v>EDIF Jul/23</v>
          </cell>
        </row>
        <row r="1364">
          <cell r="A1364">
            <v>98022</v>
          </cell>
          <cell r="B1364" t="str">
            <v>TERMINAL OU CONECTOR DE PRESSÃO - PARA CABO 35MM2</v>
          </cell>
          <cell r="C1364" t="str">
            <v>UN</v>
          </cell>
          <cell r="D1364">
            <v>26.73</v>
          </cell>
          <cell r="E1364" t="str">
            <v>EDIF Jul/23</v>
          </cell>
        </row>
        <row r="1365">
          <cell r="A1365">
            <v>98023</v>
          </cell>
          <cell r="B1365" t="str">
            <v>TERMINAL OU CONECTOR DE PRESSÃO - PARA CABO 50MM2</v>
          </cell>
          <cell r="C1365" t="str">
            <v>UN</v>
          </cell>
          <cell r="D1365">
            <v>37.380000000000003</v>
          </cell>
          <cell r="E1365" t="str">
            <v>EDIF Jul/23</v>
          </cell>
        </row>
        <row r="1366">
          <cell r="A1366">
            <v>98024</v>
          </cell>
          <cell r="B1366" t="str">
            <v>TERMINAL OU CONECTOR DE PRESSÃO - PARA CABO 70MM2</v>
          </cell>
          <cell r="C1366" t="str">
            <v>UN</v>
          </cell>
          <cell r="D1366">
            <v>37.14</v>
          </cell>
          <cell r="E1366" t="str">
            <v>EDIF Jul/23</v>
          </cell>
        </row>
        <row r="1367">
          <cell r="A1367">
            <v>98025</v>
          </cell>
          <cell r="B1367" t="str">
            <v>TERMINAL OU CONECTOR DE PRESSÃO - PARA CABO 95MM2</v>
          </cell>
          <cell r="C1367" t="str">
            <v>UN</v>
          </cell>
          <cell r="D1367">
            <v>43.41</v>
          </cell>
          <cell r="E1367" t="str">
            <v>EDIF Jul/23</v>
          </cell>
        </row>
        <row r="1368">
          <cell r="A1368">
            <v>98026</v>
          </cell>
          <cell r="B1368" t="str">
            <v>TERMINAL OU CONECTOR DE PRESSÃO - PARA CABO 120MM2</v>
          </cell>
          <cell r="C1368" t="str">
            <v>UN</v>
          </cell>
          <cell r="D1368">
            <v>58.56</v>
          </cell>
          <cell r="E1368" t="str">
            <v>EDIF Jul/23</v>
          </cell>
        </row>
        <row r="1369">
          <cell r="A1369">
            <v>98027</v>
          </cell>
          <cell r="B1369" t="str">
            <v>TERMINAL OU CONECTOR DE PRESSÃO - PARA CABO 150MM2</v>
          </cell>
          <cell r="C1369" t="str">
            <v>UN</v>
          </cell>
          <cell r="D1369">
            <v>59.93</v>
          </cell>
          <cell r="E1369" t="str">
            <v>EDIF Jul/23</v>
          </cell>
        </row>
        <row r="1370">
          <cell r="A1370">
            <v>98028</v>
          </cell>
          <cell r="B1370" t="str">
            <v>TERMINAL OU CONECTOR DE PRESSÃO - PARA CABO 185MM2</v>
          </cell>
          <cell r="C1370" t="str">
            <v>UN</v>
          </cell>
          <cell r="D1370">
            <v>69.78</v>
          </cell>
          <cell r="E1370" t="str">
            <v>EDIF Jul/23</v>
          </cell>
        </row>
        <row r="1371">
          <cell r="A1371">
            <v>98029</v>
          </cell>
          <cell r="B1371" t="str">
            <v>TERMINAL OU CONECTOR DE PRESSÃO - PARA CABO 240MM2</v>
          </cell>
          <cell r="C1371" t="str">
            <v>UN</v>
          </cell>
          <cell r="D1371">
            <v>74.239999999999995</v>
          </cell>
          <cell r="E1371" t="str">
            <v>EDIF Jul/23</v>
          </cell>
        </row>
        <row r="1372">
          <cell r="A1372">
            <v>98030</v>
          </cell>
          <cell r="B1372" t="str">
            <v>TERMINAL OU CONECTOR DE PRESSÃO - PARA CABO 300MM2</v>
          </cell>
          <cell r="C1372" t="str">
            <v>UN</v>
          </cell>
          <cell r="D1372">
            <v>84.25</v>
          </cell>
          <cell r="E1372" t="str">
            <v>EDIF Jul/23</v>
          </cell>
        </row>
        <row r="1373">
          <cell r="A1373">
            <v>98200</v>
          </cell>
          <cell r="B1373" t="str">
            <v>SERVIÇOS PARCIAIS - PONTOS E APARELHOS</v>
          </cell>
          <cell r="C1373" t="str">
            <v>.</v>
          </cell>
          <cell r="D1373" t="str">
            <v>.</v>
          </cell>
          <cell r="E1373" t="str">
            <v>EDIF Jul/23</v>
          </cell>
        </row>
        <row r="1374">
          <cell r="A1374">
            <v>98201</v>
          </cell>
          <cell r="B1374" t="str">
            <v>INTERRUPTOR SIMPLES - 1 TECLA</v>
          </cell>
          <cell r="C1374" t="str">
            <v>UN</v>
          </cell>
          <cell r="D1374">
            <v>19.100000000000001</v>
          </cell>
          <cell r="E1374" t="str">
            <v>EDIF Jul/23</v>
          </cell>
        </row>
        <row r="1375">
          <cell r="A1375">
            <v>98202</v>
          </cell>
          <cell r="B1375" t="str">
            <v>INTERRUPTOR SIMPLES - 2 TECLAS</v>
          </cell>
          <cell r="C1375" t="str">
            <v>UN</v>
          </cell>
          <cell r="D1375">
            <v>33.18</v>
          </cell>
          <cell r="E1375" t="str">
            <v>EDIF Jul/23</v>
          </cell>
        </row>
        <row r="1376">
          <cell r="A1376">
            <v>98203</v>
          </cell>
          <cell r="B1376" t="str">
            <v>INTERRUPTOR SIMPLES - 3 TECLAS</v>
          </cell>
          <cell r="C1376" t="str">
            <v>UN</v>
          </cell>
          <cell r="D1376">
            <v>41.23</v>
          </cell>
          <cell r="E1376" t="str">
            <v>EDIF Jul/23</v>
          </cell>
        </row>
        <row r="1377">
          <cell r="A1377">
            <v>98204</v>
          </cell>
          <cell r="B1377" t="str">
            <v>INTERRUPTOR SIMPLES BIPOLAR - 1 TECLA</v>
          </cell>
          <cell r="C1377" t="str">
            <v>UN</v>
          </cell>
          <cell r="D1377">
            <v>46.09</v>
          </cell>
          <cell r="E1377" t="str">
            <v>EDIF Jul/23</v>
          </cell>
        </row>
        <row r="1378">
          <cell r="A1378">
            <v>98205</v>
          </cell>
          <cell r="B1378" t="str">
            <v>INTERRUPTOR PARALELO - 1 TECLA</v>
          </cell>
          <cell r="C1378" t="str">
            <v>UN</v>
          </cell>
          <cell r="D1378">
            <v>21.19</v>
          </cell>
          <cell r="E1378" t="str">
            <v>EDIF Jul/23</v>
          </cell>
        </row>
        <row r="1379">
          <cell r="A1379">
            <v>98206</v>
          </cell>
          <cell r="B1379" t="str">
            <v>ESPELHO PLÁSTICO - 3"X3"</v>
          </cell>
          <cell r="C1379" t="str">
            <v>UN</v>
          </cell>
          <cell r="D1379">
            <v>4.72</v>
          </cell>
          <cell r="E1379" t="str">
            <v>EDIF Jul/23</v>
          </cell>
        </row>
        <row r="1380">
          <cell r="A1380">
            <v>98207</v>
          </cell>
          <cell r="B1380" t="str">
            <v>ESPELHO PLÁSTICO - 4"X2"</v>
          </cell>
          <cell r="C1380" t="str">
            <v>UN</v>
          </cell>
          <cell r="D1380">
            <v>6.71</v>
          </cell>
          <cell r="E1380" t="str">
            <v>EDIF Jul/23</v>
          </cell>
        </row>
        <row r="1381">
          <cell r="A1381">
            <v>98208</v>
          </cell>
          <cell r="B1381" t="str">
            <v>ESPELHO PLÁSTICO - 4"X4"</v>
          </cell>
          <cell r="C1381" t="str">
            <v>UN</v>
          </cell>
          <cell r="D1381">
            <v>12.94</v>
          </cell>
          <cell r="E1381" t="str">
            <v>EDIF Jul/23</v>
          </cell>
        </row>
        <row r="1382">
          <cell r="A1382">
            <v>98209</v>
          </cell>
          <cell r="B1382" t="str">
            <v>TOMADA PARA TELEFONE DE 4 POLOS PADRÃO TELEBRÁS</v>
          </cell>
          <cell r="C1382" t="str">
            <v>UN</v>
          </cell>
          <cell r="D1382">
            <v>22.78</v>
          </cell>
          <cell r="E1382" t="str">
            <v>EDIF Jul/23</v>
          </cell>
        </row>
        <row r="1383">
          <cell r="A1383">
            <v>98210</v>
          </cell>
          <cell r="B1383" t="str">
            <v>TOMADA SIMPLES DE EMBUTIR - 110/220V</v>
          </cell>
          <cell r="C1383" t="str">
            <v>UN</v>
          </cell>
          <cell r="D1383">
            <v>22.83</v>
          </cell>
          <cell r="E1383" t="str">
            <v>EDIF Jul/23</v>
          </cell>
        </row>
        <row r="1384">
          <cell r="A1384">
            <v>98212</v>
          </cell>
          <cell r="B1384" t="str">
            <v>TOMADA SIMPLES DE EMBUTIR - PARA PISO</v>
          </cell>
          <cell r="C1384" t="str">
            <v>UN</v>
          </cell>
          <cell r="D1384">
            <v>59.65</v>
          </cell>
          <cell r="E1384" t="str">
            <v>EDIF Jul/23</v>
          </cell>
        </row>
        <row r="1385">
          <cell r="A1385">
            <v>98213</v>
          </cell>
          <cell r="B1385" t="str">
            <v>TOMADA 3P+T 30A - 440V</v>
          </cell>
          <cell r="C1385" t="str">
            <v>UN</v>
          </cell>
          <cell r="D1385">
            <v>135.91</v>
          </cell>
          <cell r="E1385" t="str">
            <v>EDIF Jul/23</v>
          </cell>
        </row>
        <row r="1386">
          <cell r="A1386">
            <v>98214</v>
          </cell>
          <cell r="B1386" t="str">
            <v>TOMADA 3P+T 32A - 600/690V TIPO INDUSTRIAL</v>
          </cell>
          <cell r="C1386" t="str">
            <v>UN</v>
          </cell>
          <cell r="D1386">
            <v>186.13</v>
          </cell>
          <cell r="E1386" t="str">
            <v>EDIF Jul/23</v>
          </cell>
        </row>
        <row r="1387">
          <cell r="A1387">
            <v>98215</v>
          </cell>
          <cell r="B1387" t="str">
            <v>TOMADA 3P+T 63A - 600/690V TIPO INDUSTRIAL</v>
          </cell>
          <cell r="C1387" t="str">
            <v>UN</v>
          </cell>
          <cell r="D1387">
            <v>657.79</v>
          </cell>
          <cell r="E1387" t="str">
            <v>EDIF Jul/23</v>
          </cell>
        </row>
        <row r="1388">
          <cell r="A1388">
            <v>98216</v>
          </cell>
          <cell r="B1388" t="str">
            <v>BOTÃO PARA CAMPAINHA - USO AO TEMPO</v>
          </cell>
          <cell r="C1388" t="str">
            <v>UN</v>
          </cell>
          <cell r="D1388">
            <v>28.57</v>
          </cell>
          <cell r="E1388" t="str">
            <v>EDIF Jul/23</v>
          </cell>
        </row>
        <row r="1389">
          <cell r="A1389">
            <v>98217</v>
          </cell>
          <cell r="B1389" t="str">
            <v>CIGARRA DE SOBREPOR, TIPO COLEGIAL</v>
          </cell>
          <cell r="C1389" t="str">
            <v>UN</v>
          </cell>
          <cell r="D1389">
            <v>119.15</v>
          </cell>
          <cell r="E1389" t="str">
            <v>EDIF Jul/23</v>
          </cell>
        </row>
        <row r="1390">
          <cell r="A1390">
            <v>98218</v>
          </cell>
          <cell r="B1390" t="str">
            <v>TOMADA SIMPLES, 2P+T, 20A</v>
          </cell>
          <cell r="C1390" t="str">
            <v>UN</v>
          </cell>
          <cell r="D1390">
            <v>22.83</v>
          </cell>
          <cell r="E1390" t="str">
            <v>EDIF Jul/23</v>
          </cell>
        </row>
        <row r="1391">
          <cell r="A1391">
            <v>98222</v>
          </cell>
          <cell r="B1391" t="str">
            <v>SOQUETE ANTIVIBRATÓRIO PARA LÂMPADA FLUORESCENTE SEM PORTA-STARTER</v>
          </cell>
          <cell r="C1391" t="str">
            <v>UN</v>
          </cell>
          <cell r="D1391">
            <v>22.58</v>
          </cell>
          <cell r="E1391" t="str">
            <v>EDIF Jul/23</v>
          </cell>
        </row>
        <row r="1392">
          <cell r="A1392">
            <v>98225</v>
          </cell>
          <cell r="B1392" t="str">
            <v>IGNITOR PARA PARTIDA LÂMPADA VAPOR SÓDIO ALTA PRESSÃO ATÉ 400W</v>
          </cell>
          <cell r="C1392" t="str">
            <v>UN</v>
          </cell>
          <cell r="D1392">
            <v>39.229999999999997</v>
          </cell>
          <cell r="E1392" t="str">
            <v>EDIF Jul/23</v>
          </cell>
        </row>
        <row r="1393">
          <cell r="A1393">
            <v>98231</v>
          </cell>
          <cell r="B1393" t="str">
            <v>REATOR SIMPLES PARA LÂMPADA FLUORESCENTE, ALTO F.POTÊNCIA - 220V/40W</v>
          </cell>
          <cell r="C1393" t="str">
            <v>UN</v>
          </cell>
          <cell r="D1393">
            <v>86.27</v>
          </cell>
          <cell r="E1393" t="str">
            <v>EDIF Jul/23</v>
          </cell>
        </row>
        <row r="1394">
          <cell r="A1394">
            <v>98232</v>
          </cell>
          <cell r="B1394" t="str">
            <v>REATOR SIMPLES PARA LÂMPADA FLUORESCENTE PARTIDA RÁPIDA, ALTO F.POTÊNCIA - 110-220V/20W</v>
          </cell>
          <cell r="C1394" t="str">
            <v>UN</v>
          </cell>
          <cell r="D1394">
            <v>83.36</v>
          </cell>
          <cell r="E1394" t="str">
            <v>EDIF Jul/23</v>
          </cell>
        </row>
        <row r="1395">
          <cell r="A1395">
            <v>98234</v>
          </cell>
          <cell r="B1395" t="str">
            <v>REATOR DUPLO PARA LÂMPADA FLUORESCENTE PARTIDA RÁPIDA, ALTO F.POTÊNCIA - 110-220V/2X20W</v>
          </cell>
          <cell r="C1395" t="str">
            <v>UN</v>
          </cell>
          <cell r="D1395">
            <v>126.04</v>
          </cell>
          <cell r="E1395" t="str">
            <v>EDIF Jul/23</v>
          </cell>
        </row>
        <row r="1396">
          <cell r="A1396">
            <v>98235</v>
          </cell>
          <cell r="B1396" t="str">
            <v>REATOR DUPLO PARA LÂMPADA FLUORESCENTE PARTIDA RÁPIDA, ALTO F.POTÊNCIA 110-220V/2X40W</v>
          </cell>
          <cell r="C1396" t="str">
            <v>UN</v>
          </cell>
          <cell r="D1396">
            <v>134.15</v>
          </cell>
          <cell r="E1396" t="str">
            <v>EDIF Jul/23</v>
          </cell>
        </row>
        <row r="1397">
          <cell r="A1397">
            <v>98238</v>
          </cell>
          <cell r="B1397" t="str">
            <v>REATOR SIMPLES PARA LÂMPADA FLUORESCENTE PARTIDA RÁPIDA, ALTO F.POTÊNCIA - 220V/1X110W</v>
          </cell>
          <cell r="C1397" t="str">
            <v>UN</v>
          </cell>
          <cell r="D1397">
            <v>195.33</v>
          </cell>
          <cell r="E1397" t="str">
            <v>EDIF Jul/23</v>
          </cell>
        </row>
        <row r="1398">
          <cell r="A1398">
            <v>98239</v>
          </cell>
          <cell r="B1398" t="str">
            <v>REATOR DUPLO PARA LÂMPADA FLUORESCENTE PARTIDA RÁPIDA, ALTO F.POTÊNCIA 220V/2X110W</v>
          </cell>
          <cell r="C1398" t="str">
            <v>UN</v>
          </cell>
          <cell r="D1398">
            <v>198.32</v>
          </cell>
          <cell r="E1398" t="str">
            <v>EDIF Jul/23</v>
          </cell>
        </row>
        <row r="1399">
          <cell r="A1399">
            <v>98240</v>
          </cell>
          <cell r="B1399" t="str">
            <v>REATOR PARA LÂMPADA HG - 220V/125W</v>
          </cell>
          <cell r="C1399" t="str">
            <v>UN</v>
          </cell>
          <cell r="D1399">
            <v>116.43</v>
          </cell>
          <cell r="E1399" t="str">
            <v>EDIF Jul/23</v>
          </cell>
        </row>
        <row r="1400">
          <cell r="A1400">
            <v>98241</v>
          </cell>
          <cell r="B1400" t="str">
            <v>REATOR PARA LÂMPADA HG - 220V/250W</v>
          </cell>
          <cell r="C1400" t="str">
            <v>UN</v>
          </cell>
          <cell r="D1400">
            <v>126.96</v>
          </cell>
          <cell r="E1400" t="str">
            <v>EDIF Jul/23</v>
          </cell>
        </row>
        <row r="1401">
          <cell r="A1401">
            <v>98242</v>
          </cell>
          <cell r="B1401" t="str">
            <v>REATOR PARA LÂMPADA HG - 220V/400W</v>
          </cell>
          <cell r="C1401" t="str">
            <v>UN</v>
          </cell>
          <cell r="D1401">
            <v>135.44999999999999</v>
          </cell>
          <cell r="E1401" t="str">
            <v>EDIF Jul/23</v>
          </cell>
        </row>
        <row r="1402">
          <cell r="A1402">
            <v>98243</v>
          </cell>
          <cell r="B1402" t="str">
            <v>REATOR PARA LÂMPADA VAPOR DE MERCÚRIO USO EXTERNO 220V/400W</v>
          </cell>
          <cell r="C1402" t="str">
            <v>UN</v>
          </cell>
          <cell r="D1402">
            <v>163.41999999999999</v>
          </cell>
          <cell r="E1402" t="str">
            <v>EDIF Jul/23</v>
          </cell>
        </row>
        <row r="1403">
          <cell r="A1403">
            <v>98244</v>
          </cell>
          <cell r="B1403" t="str">
            <v>REATOR PARA LÂMPADA VAPOR DE SÓDIO ALTA PRESSÃO - 220V/70W</v>
          </cell>
          <cell r="C1403" t="str">
            <v>UN</v>
          </cell>
          <cell r="D1403">
            <v>151.4</v>
          </cell>
          <cell r="E1403" t="str">
            <v>EDIF Jul/23</v>
          </cell>
        </row>
        <row r="1404">
          <cell r="A1404">
            <v>98245</v>
          </cell>
          <cell r="B1404" t="str">
            <v>REATOR PARA LÂMPADA VAPOR DE SÓDIO ALTA PRESSÃO - 220V/150W</v>
          </cell>
          <cell r="C1404" t="str">
            <v>UN</v>
          </cell>
          <cell r="D1404">
            <v>156.54</v>
          </cell>
          <cell r="E1404" t="str">
            <v>EDIF Jul/23</v>
          </cell>
        </row>
        <row r="1405">
          <cell r="A1405">
            <v>98246</v>
          </cell>
          <cell r="B1405" t="str">
            <v>REATOR PARA LÂMPADA VAPOR DE SÓDIO ALTA PRESSÃO - 220V/250W</v>
          </cell>
          <cell r="C1405" t="str">
            <v>UN</v>
          </cell>
          <cell r="D1405">
            <v>198.97</v>
          </cell>
          <cell r="E1405" t="str">
            <v>EDIF Jul/23</v>
          </cell>
        </row>
        <row r="1406">
          <cell r="A1406">
            <v>98247</v>
          </cell>
          <cell r="B1406" t="str">
            <v>REATOR PARA LÂMPADA VAPOR DE SÓDIO ALTA PRESSÃO - 220V/400W</v>
          </cell>
          <cell r="C1406" t="str">
            <v>UN</v>
          </cell>
          <cell r="D1406">
            <v>236.32</v>
          </cell>
          <cell r="E1406" t="str">
            <v>EDIF Jul/23</v>
          </cell>
        </row>
        <row r="1407">
          <cell r="A1407">
            <v>98248</v>
          </cell>
          <cell r="B1407" t="str">
            <v>INVERSOR FOTOVOLTÁICO SAÍDA TRIFÁSICA - 15 KW - ENTRADA ATÉ 1000 VCC - EFICIÊNCIA MÍNIMA 95%</v>
          </cell>
          <cell r="C1407" t="str">
            <v>UN</v>
          </cell>
          <cell r="D1407">
            <v>22734.32</v>
          </cell>
          <cell r="E1407" t="str">
            <v>EDIF Jul/23</v>
          </cell>
        </row>
        <row r="1408">
          <cell r="A1408">
            <v>98249</v>
          </cell>
          <cell r="B1408" t="str">
            <v>INVERSOR FOTOVOLTÁICO SAÍDA TRIFÁSICA - 10 KW -  ENTRADA ATÉ 600 VCC - EFICIÊNCIA MÍNIMA 95%</v>
          </cell>
          <cell r="C1408" t="str">
            <v>UN</v>
          </cell>
          <cell r="D1408">
            <v>10684.29</v>
          </cell>
          <cell r="E1408" t="str">
            <v>EDIF Jul/23</v>
          </cell>
        </row>
        <row r="1409">
          <cell r="A1409">
            <v>98255</v>
          </cell>
          <cell r="B1409" t="str">
            <v>LÂMPADA FLUORESCENTE - 20W</v>
          </cell>
          <cell r="C1409" t="str">
            <v>UN</v>
          </cell>
          <cell r="D1409">
            <v>13.75</v>
          </cell>
          <cell r="E1409" t="str">
            <v>EDIF Jul/23</v>
          </cell>
        </row>
        <row r="1410">
          <cell r="A1410">
            <v>98256</v>
          </cell>
          <cell r="B1410" t="str">
            <v>LÂMPADA FLUORESCENTE - 40W</v>
          </cell>
          <cell r="C1410" t="str">
            <v>UN</v>
          </cell>
          <cell r="D1410">
            <v>16.18</v>
          </cell>
          <cell r="E1410" t="str">
            <v>EDIF Jul/23</v>
          </cell>
        </row>
        <row r="1411">
          <cell r="A1411">
            <v>98257</v>
          </cell>
          <cell r="B1411" t="str">
            <v>LÂMPADA MISTA - 220V/160W</v>
          </cell>
          <cell r="C1411" t="str">
            <v>UN</v>
          </cell>
          <cell r="D1411">
            <v>49.17</v>
          </cell>
          <cell r="E1411" t="str">
            <v>EDIF Jul/23</v>
          </cell>
        </row>
        <row r="1412">
          <cell r="A1412">
            <v>98258</v>
          </cell>
          <cell r="B1412" t="str">
            <v>LÂMPADA MISTA - 220V/250W</v>
          </cell>
          <cell r="C1412" t="str">
            <v>UN</v>
          </cell>
          <cell r="D1412">
            <v>99.78</v>
          </cell>
          <cell r="E1412" t="str">
            <v>EDIF Jul/23</v>
          </cell>
        </row>
        <row r="1413">
          <cell r="A1413">
            <v>98259</v>
          </cell>
          <cell r="B1413" t="str">
            <v>LÂMPADA MISTA - 220V/500W</v>
          </cell>
          <cell r="C1413" t="str">
            <v>UN</v>
          </cell>
          <cell r="D1413">
            <v>63.61</v>
          </cell>
          <cell r="E1413" t="str">
            <v>EDIF Jul/23</v>
          </cell>
        </row>
        <row r="1414">
          <cell r="A1414">
            <v>98260</v>
          </cell>
          <cell r="B1414" t="str">
            <v>LÂMPADA FLUORESCENTE - 110W TIPO HO</v>
          </cell>
          <cell r="C1414" t="str">
            <v>UN</v>
          </cell>
          <cell r="D1414">
            <v>54.58</v>
          </cell>
          <cell r="E1414" t="str">
            <v>EDIF Jul/23</v>
          </cell>
        </row>
        <row r="1415">
          <cell r="A1415">
            <v>98261</v>
          </cell>
          <cell r="B1415" t="str">
            <v>LÂMPADA VAPOR DE MERCÚRIO - 220V/80W</v>
          </cell>
          <cell r="C1415" t="str">
            <v>UN</v>
          </cell>
          <cell r="D1415">
            <v>48.9</v>
          </cell>
          <cell r="E1415" t="str">
            <v>EDIF Jul/23</v>
          </cell>
        </row>
        <row r="1416">
          <cell r="A1416">
            <v>98262</v>
          </cell>
          <cell r="B1416" t="str">
            <v>LÂMPADA VAPOR DE MERCÚRIO - 220V/125W</v>
          </cell>
          <cell r="C1416" t="str">
            <v>UN</v>
          </cell>
          <cell r="D1416">
            <v>50.56</v>
          </cell>
          <cell r="E1416" t="str">
            <v>EDIF Jul/23</v>
          </cell>
        </row>
        <row r="1417">
          <cell r="A1417">
            <v>98263</v>
          </cell>
          <cell r="B1417" t="str">
            <v>LÂMPADA VAPOR DE MERCÚRIO - 220V/250W</v>
          </cell>
          <cell r="C1417" t="str">
            <v>UN</v>
          </cell>
          <cell r="D1417">
            <v>87.07</v>
          </cell>
          <cell r="E1417" t="str">
            <v>EDIF Jul/23</v>
          </cell>
        </row>
        <row r="1418">
          <cell r="A1418">
            <v>98264</v>
          </cell>
          <cell r="B1418" t="str">
            <v>LÂMPADA VAPOR DE MERCÚRIO - 220V/400W</v>
          </cell>
          <cell r="C1418" t="str">
            <v>UN</v>
          </cell>
          <cell r="D1418">
            <v>137.41</v>
          </cell>
          <cell r="E1418" t="str">
            <v>EDIF Jul/23</v>
          </cell>
        </row>
        <row r="1419">
          <cell r="A1419">
            <v>98266</v>
          </cell>
          <cell r="B1419" t="str">
            <v>LÂMPADA VAPOR DE SÓDIO ALTA PRESSÃO - 70W</v>
          </cell>
          <cell r="C1419" t="str">
            <v>UN</v>
          </cell>
          <cell r="D1419">
            <v>61.05</v>
          </cell>
          <cell r="E1419" t="str">
            <v>EDIF Jul/23</v>
          </cell>
        </row>
        <row r="1420">
          <cell r="A1420">
            <v>98267</v>
          </cell>
          <cell r="B1420" t="str">
            <v>LÂMPADA VAPOR DE SÓDIO ALTA PRESSÃO - 150W</v>
          </cell>
          <cell r="C1420" t="str">
            <v>UN</v>
          </cell>
          <cell r="D1420">
            <v>80.48</v>
          </cell>
          <cell r="E1420" t="str">
            <v>EDIF Jul/23</v>
          </cell>
        </row>
        <row r="1421">
          <cell r="A1421">
            <v>98268</v>
          </cell>
          <cell r="B1421" t="str">
            <v>LÂMPADA VAPOR DE SÓDIO ALTA PRESSÃO - 250W</v>
          </cell>
          <cell r="C1421" t="str">
            <v>UN</v>
          </cell>
          <cell r="D1421">
            <v>87.07</v>
          </cell>
          <cell r="E1421" t="str">
            <v>EDIF Jul/23</v>
          </cell>
        </row>
        <row r="1422">
          <cell r="A1422">
            <v>98269</v>
          </cell>
          <cell r="B1422" t="str">
            <v>LÂMPADA VAPOR DE SÓDIO ALTA PRESSÃO - 400W</v>
          </cell>
          <cell r="C1422" t="str">
            <v>UN</v>
          </cell>
          <cell r="D1422">
            <v>95.48</v>
          </cell>
          <cell r="E1422" t="str">
            <v>EDIF Jul/23</v>
          </cell>
        </row>
        <row r="1423">
          <cell r="A1423">
            <v>98275</v>
          </cell>
          <cell r="B1423" t="str">
            <v>LÂMPADA DE HALOGÊNIO - 110V/220V/300W</v>
          </cell>
          <cell r="C1423" t="str">
            <v>UN</v>
          </cell>
          <cell r="D1423">
            <v>32.99</v>
          </cell>
          <cell r="E1423" t="str">
            <v>EDIF Jul/23</v>
          </cell>
        </row>
        <row r="1424">
          <cell r="A1424">
            <v>98277</v>
          </cell>
          <cell r="B1424" t="str">
            <v>LÂMPADA DE HALOGÊNIO - 220V/1000W</v>
          </cell>
          <cell r="C1424" t="str">
            <v>UN</v>
          </cell>
          <cell r="D1424">
            <v>96.14</v>
          </cell>
          <cell r="E1424" t="str">
            <v>EDIF Jul/23</v>
          </cell>
        </row>
        <row r="1425">
          <cell r="A1425">
            <v>98278</v>
          </cell>
          <cell r="B1425" t="str">
            <v>LÂMPADA DE LED (BULBO) SOQUETE E-27/ E-40 - 40W</v>
          </cell>
          <cell r="C1425" t="str">
            <v>UN</v>
          </cell>
          <cell r="D1425">
            <v>75.400000000000006</v>
          </cell>
          <cell r="E1425" t="str">
            <v>EDIF Jul/23</v>
          </cell>
        </row>
        <row r="1426">
          <cell r="A1426">
            <v>98279</v>
          </cell>
          <cell r="B1426" t="str">
            <v>LÂMPADA DE LED (BULBO) SOQUETE E-27/ E-40 - 70W</v>
          </cell>
          <cell r="C1426" t="str">
            <v>UN</v>
          </cell>
          <cell r="D1426">
            <v>110.37</v>
          </cell>
          <cell r="E1426" t="str">
            <v>EDIF Jul/23</v>
          </cell>
        </row>
        <row r="1427">
          <cell r="A1427">
            <v>98280</v>
          </cell>
          <cell r="B1427" t="str">
            <v>LÂMPADA DE LED TUBULAR T8 - 9/10W</v>
          </cell>
          <cell r="C1427" t="str">
            <v>UN</v>
          </cell>
          <cell r="D1427">
            <v>17.989999999999998</v>
          </cell>
          <cell r="E1427" t="str">
            <v>EDIF Jul/23</v>
          </cell>
        </row>
        <row r="1428">
          <cell r="A1428">
            <v>98281</v>
          </cell>
          <cell r="B1428" t="str">
            <v>LÂMPADA DE LED TUBULAR T8 - 18/20W</v>
          </cell>
          <cell r="C1428" t="str">
            <v>UN</v>
          </cell>
          <cell r="D1428">
            <v>27.71</v>
          </cell>
          <cell r="E1428" t="str">
            <v>EDIF Jul/23</v>
          </cell>
        </row>
        <row r="1429">
          <cell r="A1429">
            <v>98283</v>
          </cell>
          <cell r="B1429" t="str">
            <v>LÂMPADA DE LED BULBO 10W - SOQUETE E-27</v>
          </cell>
          <cell r="C1429" t="str">
            <v>UN</v>
          </cell>
          <cell r="D1429">
            <v>17.52</v>
          </cell>
          <cell r="E1429" t="str">
            <v>EDIF Jul/23</v>
          </cell>
        </row>
        <row r="1430">
          <cell r="A1430">
            <v>98284</v>
          </cell>
          <cell r="B1430" t="str">
            <v>MÓDULO FOTOVOLTÁICO (PAINEL) POLICRISTALINO - 270 W - TENSÃO MÁX. 1000 VCC - EFICIÊNCIA MÍN. 15%</v>
          </cell>
          <cell r="C1430" t="str">
            <v>UN</v>
          </cell>
          <cell r="D1430">
            <v>1052.25</v>
          </cell>
          <cell r="E1430" t="str">
            <v>EDIF Jul/23</v>
          </cell>
        </row>
        <row r="1431">
          <cell r="A1431">
            <v>98285</v>
          </cell>
          <cell r="B1431" t="str">
            <v>LÂMPADA DE LED (BULBO) SOQUETE E-27/E-40 - 100W</v>
          </cell>
          <cell r="C1431" t="str">
            <v>UN</v>
          </cell>
          <cell r="D1431">
            <v>174.82</v>
          </cell>
          <cell r="E1431" t="str">
            <v>EDIF Jul/23</v>
          </cell>
        </row>
        <row r="1432">
          <cell r="A1432">
            <v>98286</v>
          </cell>
          <cell r="B1432" t="str">
            <v>LÂMPADA DE LED (BULBO) SOQUETE E-27/E-40 - 150W</v>
          </cell>
          <cell r="C1432" t="str">
            <v>UN</v>
          </cell>
          <cell r="D1432">
            <v>176.94</v>
          </cell>
          <cell r="E1432" t="str">
            <v>EDIF Jul/23</v>
          </cell>
        </row>
        <row r="1433">
          <cell r="A1433">
            <v>98290</v>
          </cell>
          <cell r="B1433" t="str">
            <v>PLUG PARA TELEFONE DE 4 PINOS PADRÃO TELEBRÁS</v>
          </cell>
          <cell r="C1433" t="str">
            <v>UN</v>
          </cell>
          <cell r="D1433">
            <v>13.42</v>
          </cell>
          <cell r="E1433" t="str">
            <v>EDIF Jul/23</v>
          </cell>
        </row>
        <row r="1434">
          <cell r="A1434">
            <v>98291</v>
          </cell>
          <cell r="B1434" t="str">
            <v>PLUG 3P+T 30A - 440V</v>
          </cell>
          <cell r="C1434" t="str">
            <v>UN</v>
          </cell>
          <cell r="D1434">
            <v>194.47</v>
          </cell>
          <cell r="E1434" t="str">
            <v>EDIF Jul/23</v>
          </cell>
        </row>
        <row r="1435">
          <cell r="A1435">
            <v>98292</v>
          </cell>
          <cell r="B1435" t="str">
            <v>PLUG 3P+T 32A - 600/690V - TIPO INDUSTRIAL</v>
          </cell>
          <cell r="C1435" t="str">
            <v>UN</v>
          </cell>
          <cell r="D1435">
            <v>233.02</v>
          </cell>
          <cell r="E1435" t="str">
            <v>EDIF Jul/23</v>
          </cell>
        </row>
        <row r="1436">
          <cell r="A1436">
            <v>98293</v>
          </cell>
          <cell r="B1436" t="str">
            <v>PLUG 3P+T 63A - 600/690V - TIPO INDUSTRIAL</v>
          </cell>
          <cell r="C1436" t="str">
            <v>UN</v>
          </cell>
          <cell r="D1436">
            <v>699.2</v>
          </cell>
          <cell r="E1436" t="str">
            <v>EDIF Jul/23</v>
          </cell>
        </row>
        <row r="1437">
          <cell r="A1437">
            <v>98294</v>
          </cell>
          <cell r="B1437" t="str">
            <v>PLUG P/ TOMADA ATÉ 20A (2P+T, 20A - 250V)</v>
          </cell>
          <cell r="C1437" t="str">
            <v>UN</v>
          </cell>
          <cell r="D1437">
            <v>28.07</v>
          </cell>
          <cell r="E1437" t="str">
            <v>EDIF Jul/23</v>
          </cell>
        </row>
        <row r="1438">
          <cell r="A1438">
            <v>98295</v>
          </cell>
          <cell r="B1438" t="str">
            <v>PLUG PARA TELEFONE - PADRÃO RJ11</v>
          </cell>
          <cell r="C1438" t="str">
            <v>UN</v>
          </cell>
          <cell r="D1438">
            <v>11.93</v>
          </cell>
          <cell r="E1438" t="str">
            <v>EDIF Jul/23</v>
          </cell>
        </row>
        <row r="1439">
          <cell r="A1439">
            <v>98296</v>
          </cell>
          <cell r="B1439" t="str">
            <v>INTERRUPTOR COM VARIADOR DE LUMINOSIDADE 110/ 220 V - 127V/ 500W</v>
          </cell>
          <cell r="C1439" t="str">
            <v>UN</v>
          </cell>
          <cell r="D1439">
            <v>322.22000000000003</v>
          </cell>
          <cell r="E1439" t="str">
            <v>EDIF Jul/23</v>
          </cell>
        </row>
        <row r="1440">
          <cell r="A1440">
            <v>98297</v>
          </cell>
          <cell r="B1440" t="str">
            <v>INTERRUPTOR PARALELO BIPOLAR 1 TECLA</v>
          </cell>
          <cell r="C1440" t="str">
            <v>UN</v>
          </cell>
          <cell r="D1440">
            <v>61.68</v>
          </cell>
          <cell r="E1440" t="str">
            <v>EDIF Jul/23</v>
          </cell>
        </row>
        <row r="1441">
          <cell r="A1441">
            <v>98299</v>
          </cell>
          <cell r="B1441" t="str">
            <v>REATOR PARA LÂMPADA HG - 220V/80W</v>
          </cell>
          <cell r="C1441" t="str">
            <v>UN</v>
          </cell>
          <cell r="D1441">
            <v>111.82</v>
          </cell>
          <cell r="E1441" t="str">
            <v>EDIF Jul/23</v>
          </cell>
        </row>
        <row r="1442">
          <cell r="A1442">
            <v>98300</v>
          </cell>
          <cell r="B1442" t="str">
            <v>SERVIÇOS PARCIAIS - PÁRA-RAIOS E OUTROS</v>
          </cell>
          <cell r="C1442" t="str">
            <v>.</v>
          </cell>
          <cell r="D1442" t="str">
            <v>.</v>
          </cell>
          <cell r="E1442" t="str">
            <v>EDIF Jul/23</v>
          </cell>
        </row>
        <row r="1443">
          <cell r="A1443">
            <v>98320</v>
          </cell>
          <cell r="B1443" t="str">
            <v>COLOCAÇÃO DE ARAME GUIA #14 DE AÇO GALVANIZADO EM ELETRODUTO</v>
          </cell>
          <cell r="C1443" t="str">
            <v>M</v>
          </cell>
          <cell r="D1443">
            <v>3.55</v>
          </cell>
          <cell r="E1443" t="str">
            <v>EDIF Jul/23</v>
          </cell>
        </row>
        <row r="1444">
          <cell r="A1444">
            <v>98351</v>
          </cell>
          <cell r="B1444" t="str">
            <v>FOTOCELULA SOLAR-RELÊ FOTOELÉTRICO CAPACIDADE - 1000W</v>
          </cell>
          <cell r="C1444" t="str">
            <v>UN</v>
          </cell>
          <cell r="D1444">
            <v>122.67</v>
          </cell>
          <cell r="E1444" t="str">
            <v>EDIF Jul/23</v>
          </cell>
        </row>
        <row r="1445">
          <cell r="A1445">
            <v>98355</v>
          </cell>
          <cell r="B1445" t="str">
            <v>BASE E ESTAIS PARA HASTE DE PÁRA-RAIOS</v>
          </cell>
          <cell r="C1445" t="str">
            <v>UN</v>
          </cell>
          <cell r="D1445">
            <v>286.08999999999997</v>
          </cell>
          <cell r="E1445" t="str">
            <v>EDIF Jul/23</v>
          </cell>
        </row>
        <row r="1446">
          <cell r="A1446">
            <v>98357</v>
          </cell>
          <cell r="B1446" t="str">
            <v>TERMINAL AÉREO EM AÇO GALVANIZADO COM BASE DE FIXAÇÃO H=30CM</v>
          </cell>
          <cell r="C1446" t="str">
            <v>UN</v>
          </cell>
          <cell r="D1446">
            <v>39.04</v>
          </cell>
          <cell r="E1446" t="str">
            <v>EDIF Jul/23</v>
          </cell>
        </row>
        <row r="1447">
          <cell r="A1447">
            <v>98358</v>
          </cell>
          <cell r="B1447" t="str">
            <v>SUPORTE PARA FIXAÇÃO DE CABO EM TELHA ONDULADA</v>
          </cell>
          <cell r="C1447" t="str">
            <v>UN</v>
          </cell>
          <cell r="D1447">
            <v>70.680000000000007</v>
          </cell>
          <cell r="E1447" t="str">
            <v>EDIF Jul/23</v>
          </cell>
        </row>
        <row r="1448">
          <cell r="A1448">
            <v>98362</v>
          </cell>
          <cell r="B1448" t="str">
            <v>CRUZETA DE FERRO GALVANIZADO PARA 3 PROJETORES</v>
          </cell>
          <cell r="C1448" t="str">
            <v>UN</v>
          </cell>
          <cell r="D1448">
            <v>365.73</v>
          </cell>
          <cell r="E1448" t="str">
            <v>EDIF Jul/23</v>
          </cell>
        </row>
        <row r="1449">
          <cell r="A1449">
            <v>98363</v>
          </cell>
          <cell r="B1449" t="str">
            <v>BRAÇO P/ LUMINÁRIA EM TUBO FERRO GALVANIZADO 1"X1M</v>
          </cell>
          <cell r="C1449" t="str">
            <v>UN</v>
          </cell>
          <cell r="D1449">
            <v>171.51</v>
          </cell>
          <cell r="E1449" t="str">
            <v>EDIF Jul/23</v>
          </cell>
        </row>
        <row r="1450">
          <cell r="A1450">
            <v>98365</v>
          </cell>
          <cell r="B1450" t="str">
            <v>POSTE DE AÇO GALVANIZADO, TIPO RETO FLANGEADO H=5M</v>
          </cell>
          <cell r="C1450" t="str">
            <v>UN</v>
          </cell>
          <cell r="D1450">
            <v>1340.91</v>
          </cell>
          <cell r="E1450" t="str">
            <v>EDIF Jul/23</v>
          </cell>
        </row>
        <row r="1451">
          <cell r="A1451">
            <v>98366</v>
          </cell>
          <cell r="B1451" t="str">
            <v>POSTE DE AÇO GALVANIZADO, TIPO RETO FLANGEADO H=7M</v>
          </cell>
          <cell r="C1451" t="str">
            <v>UN</v>
          </cell>
          <cell r="D1451">
            <v>1789.66</v>
          </cell>
          <cell r="E1451" t="str">
            <v>EDIF Jul/23</v>
          </cell>
        </row>
        <row r="1452">
          <cell r="A1452">
            <v>98370</v>
          </cell>
          <cell r="B1452" t="str">
            <v>POSTE DE AÇO GALVANIZADO, TIPO CURVO SIMPLES  H=7M</v>
          </cell>
          <cell r="C1452" t="str">
            <v>UN</v>
          </cell>
          <cell r="D1452">
            <v>1680.29</v>
          </cell>
          <cell r="E1452" t="str">
            <v>EDIF Jul/23</v>
          </cell>
        </row>
        <row r="1453">
          <cell r="A1453">
            <v>98371</v>
          </cell>
          <cell r="B1453" t="str">
            <v>POSTE DE AÇO GALVANIZADO, TIPO CURVO DUPLO H=7M</v>
          </cell>
          <cell r="C1453" t="str">
            <v>UN</v>
          </cell>
          <cell r="D1453">
            <v>1943.74</v>
          </cell>
          <cell r="E1453" t="str">
            <v>EDIF Jul/23</v>
          </cell>
        </row>
        <row r="1454">
          <cell r="A1454">
            <v>98372</v>
          </cell>
          <cell r="B1454" t="str">
            <v>POSTE DE AÇO GALVANIZADO, TIPO RETO H=9M</v>
          </cell>
          <cell r="C1454" t="str">
            <v>UN</v>
          </cell>
          <cell r="D1454">
            <v>2383.2600000000002</v>
          </cell>
          <cell r="E1454" t="str">
            <v>EDIF Jul/23</v>
          </cell>
        </row>
        <row r="1455">
          <cell r="A1455">
            <v>98374</v>
          </cell>
          <cell r="B1455" t="str">
            <v>POSTE DE AÇO GALVANIZADO, TIPO RETO H=10M</v>
          </cell>
          <cell r="C1455" t="str">
            <v>UN</v>
          </cell>
          <cell r="D1455">
            <v>2509.79</v>
          </cell>
          <cell r="E1455" t="str">
            <v>EDIF Jul/23</v>
          </cell>
        </row>
        <row r="1456">
          <cell r="A1456">
            <v>98376</v>
          </cell>
          <cell r="B1456" t="str">
            <v>CONECTOR TIPO PRENSA CABO EM ALUMÍNIO - 3/8"</v>
          </cell>
          <cell r="C1456" t="str">
            <v>UN</v>
          </cell>
          <cell r="D1456">
            <v>21.61</v>
          </cell>
          <cell r="E1456" t="str">
            <v>EDIF Jul/23</v>
          </cell>
        </row>
        <row r="1457">
          <cell r="A1457">
            <v>98377</v>
          </cell>
          <cell r="B1457" t="str">
            <v>CONECTOR TIPO PRENSA-CABO EM ALUMÍNIO - 1/2"</v>
          </cell>
          <cell r="C1457" t="str">
            <v>UN</v>
          </cell>
          <cell r="D1457">
            <v>22.74</v>
          </cell>
          <cell r="E1457" t="str">
            <v>EDIF Jul/23</v>
          </cell>
        </row>
        <row r="1458">
          <cell r="A1458">
            <v>98378</v>
          </cell>
          <cell r="B1458" t="str">
            <v>CONECTOR TIPO PRENSA-CABO EM ALUMÍNIO - 3/4"</v>
          </cell>
          <cell r="C1458" t="str">
            <v>UN</v>
          </cell>
          <cell r="D1458">
            <v>27.88</v>
          </cell>
          <cell r="E1458" t="str">
            <v>EDIF Jul/23</v>
          </cell>
        </row>
        <row r="1459">
          <cell r="A1459">
            <v>98379</v>
          </cell>
          <cell r="B1459" t="str">
            <v>CONECTOR TIPO PRENSA-CABO EM ALUMÍNIO - 1"</v>
          </cell>
          <cell r="C1459" t="str">
            <v>UN</v>
          </cell>
          <cell r="D1459">
            <v>31.01</v>
          </cell>
          <cell r="E1459" t="str">
            <v>EDIF Jul/23</v>
          </cell>
        </row>
        <row r="1460">
          <cell r="A1460">
            <v>98382</v>
          </cell>
          <cell r="B1460" t="str">
            <v>SUPORTE SIMPLES COM ROLDANA, PARA DESCIDA DE PÁRA-RAIOS</v>
          </cell>
          <cell r="C1460" t="str">
            <v>UN</v>
          </cell>
          <cell r="D1460">
            <v>62.6</v>
          </cell>
          <cell r="E1460" t="str">
            <v>EDIF Jul/23</v>
          </cell>
        </row>
        <row r="1461">
          <cell r="A1461">
            <v>98383</v>
          </cell>
          <cell r="B1461" t="str">
            <v>CONECTOR TIPO "SPLIT-BOLT" - PARA CABO DE 16MM2</v>
          </cell>
          <cell r="C1461" t="str">
            <v>UN</v>
          </cell>
          <cell r="D1461">
            <v>19.21</v>
          </cell>
          <cell r="E1461" t="str">
            <v>EDIF Jul/23</v>
          </cell>
        </row>
        <row r="1462">
          <cell r="A1462">
            <v>98385</v>
          </cell>
          <cell r="B1462" t="str">
            <v>CONECTOR TIPO "SPLIT-BOLT" - PARA CABO DE 35MM2</v>
          </cell>
          <cell r="C1462" t="str">
            <v>UN</v>
          </cell>
          <cell r="D1462">
            <v>21.76</v>
          </cell>
          <cell r="E1462" t="str">
            <v>EDIF Jul/23</v>
          </cell>
        </row>
        <row r="1463">
          <cell r="A1463">
            <v>98390</v>
          </cell>
          <cell r="B1463" t="str">
            <v>HASTE "COPPERWELD"- 5/8"X3,OOM</v>
          </cell>
          <cell r="C1463" t="str">
            <v>UN</v>
          </cell>
          <cell r="D1463">
            <v>274.54000000000002</v>
          </cell>
          <cell r="E1463" t="str">
            <v>EDIF Jul/23</v>
          </cell>
        </row>
        <row r="1464">
          <cell r="A1464">
            <v>98391</v>
          </cell>
          <cell r="B1464" t="str">
            <v>CONECTOR PARA HASTE "COPPERWELD"</v>
          </cell>
          <cell r="C1464" t="str">
            <v>UN</v>
          </cell>
          <cell r="D1464">
            <v>64.150000000000006</v>
          </cell>
          <cell r="E1464" t="str">
            <v>EDIF Jul/23</v>
          </cell>
        </row>
        <row r="1465">
          <cell r="A1465">
            <v>98395</v>
          </cell>
          <cell r="B1465" t="str">
            <v>CONECTOR TIPO "SPLIT-BOLT" - PARA CABO DE 300,0MM2</v>
          </cell>
          <cell r="C1465" t="str">
            <v>UN</v>
          </cell>
          <cell r="D1465">
            <v>177.14</v>
          </cell>
          <cell r="E1465" t="str">
            <v>EDIF Jul/23</v>
          </cell>
        </row>
        <row r="1466">
          <cell r="A1466">
            <v>98397</v>
          </cell>
          <cell r="B1466" t="str">
            <v>HASTE "COPPERWELD " - 3/4"X3,00M</v>
          </cell>
          <cell r="C1466" t="str">
            <v>UN</v>
          </cell>
          <cell r="D1466">
            <v>360.09</v>
          </cell>
          <cell r="E1466" t="str">
            <v>EDIF Jul/23</v>
          </cell>
        </row>
        <row r="1467">
          <cell r="A1467">
            <v>98400</v>
          </cell>
          <cell r="B1467" t="str">
            <v>SERVIÇOS PARCIAIS - ELETROFERRAGENS E ACESSÓRIOS</v>
          </cell>
          <cell r="C1467" t="str">
            <v>.</v>
          </cell>
          <cell r="D1467" t="str">
            <v>.</v>
          </cell>
          <cell r="E1467" t="str">
            <v>EDIF Jul/23</v>
          </cell>
        </row>
        <row r="1468">
          <cell r="A1468">
            <v>98401</v>
          </cell>
          <cell r="B1468" t="str">
            <v>BUCHA E ARRUELA RÍGIDA PESADA EM ZAMAK - 1/2"</v>
          </cell>
          <cell r="C1468" t="str">
            <v>UN</v>
          </cell>
          <cell r="D1468">
            <v>12.07</v>
          </cell>
          <cell r="E1468" t="str">
            <v>EDIF Jul/23</v>
          </cell>
        </row>
        <row r="1469">
          <cell r="A1469">
            <v>98402</v>
          </cell>
          <cell r="B1469" t="str">
            <v>BUCHA E ARRUELA RÍGIDA PESADA EM ZAMAK - 3/4"</v>
          </cell>
          <cell r="C1469" t="str">
            <v>UN</v>
          </cell>
          <cell r="D1469">
            <v>12.15</v>
          </cell>
          <cell r="E1469" t="str">
            <v>EDIF Jul/23</v>
          </cell>
        </row>
        <row r="1470">
          <cell r="A1470">
            <v>98411</v>
          </cell>
          <cell r="B1470" t="str">
            <v>BRAÇADEIRA DE AÇO GALVANIZADO - 1/2"</v>
          </cell>
          <cell r="C1470" t="str">
            <v>UN</v>
          </cell>
          <cell r="D1470">
            <v>9.59</v>
          </cell>
          <cell r="E1470" t="str">
            <v>EDIF Jul/23</v>
          </cell>
        </row>
        <row r="1471">
          <cell r="A1471">
            <v>98418</v>
          </cell>
          <cell r="B1471" t="str">
            <v>BRAÇADEIRA DE AÇO GALVANIZADO - 3"</v>
          </cell>
          <cell r="C1471" t="str">
            <v>UN</v>
          </cell>
          <cell r="D1471">
            <v>20.14</v>
          </cell>
          <cell r="E1471" t="str">
            <v>EDIF Jul/23</v>
          </cell>
        </row>
        <row r="1472">
          <cell r="A1472">
            <v>98421</v>
          </cell>
          <cell r="B1472" t="str">
            <v>SUPORTE P/ PERFILADO 100X38MM GE</v>
          </cell>
          <cell r="C1472" t="str">
            <v>UN</v>
          </cell>
          <cell r="D1472">
            <v>13.8</v>
          </cell>
          <cell r="E1472" t="str">
            <v>EDIF Jul/23</v>
          </cell>
        </row>
        <row r="1473">
          <cell r="A1473">
            <v>98423</v>
          </cell>
          <cell r="B1473" t="str">
            <v>SUPORTE CURTO PARA LUMINÁRIA 100X38MM GE</v>
          </cell>
          <cell r="C1473" t="str">
            <v>UN</v>
          </cell>
          <cell r="D1473">
            <v>16.27</v>
          </cell>
          <cell r="E1473" t="str">
            <v>EDIF Jul/23</v>
          </cell>
        </row>
        <row r="1474">
          <cell r="A1474">
            <v>98424</v>
          </cell>
          <cell r="B1474" t="str">
            <v>SUPORTE LONGO PARA LUMINÁRIA 165X38MM GE</v>
          </cell>
          <cell r="C1474" t="str">
            <v>UN</v>
          </cell>
          <cell r="D1474">
            <v>17.04</v>
          </cell>
          <cell r="E1474" t="str">
            <v>EDIF Jul/23</v>
          </cell>
        </row>
        <row r="1475">
          <cell r="A1475">
            <v>98425</v>
          </cell>
          <cell r="B1475" t="str">
            <v>EMENDA INTERNA P/ PERFILADO 38X38 "1" GE</v>
          </cell>
          <cell r="C1475" t="str">
            <v>UN</v>
          </cell>
          <cell r="D1475">
            <v>13.65</v>
          </cell>
          <cell r="E1475" t="str">
            <v>EDIF Jul/23</v>
          </cell>
        </row>
        <row r="1476">
          <cell r="A1476">
            <v>98427</v>
          </cell>
          <cell r="B1476" t="str">
            <v>EMENDA INTERNA P/ PEFILADO 38X38 "T" GE</v>
          </cell>
          <cell r="C1476" t="str">
            <v>UN</v>
          </cell>
          <cell r="D1476">
            <v>21.81</v>
          </cell>
          <cell r="E1476" t="str">
            <v>EDIF Jul/23</v>
          </cell>
        </row>
        <row r="1477">
          <cell r="A1477">
            <v>98436</v>
          </cell>
          <cell r="B1477" t="str">
            <v>CAIXA DE DERIVAÇÃO P/ PERFILADO 38X38 TP "C" GE - CHAPA 14</v>
          </cell>
          <cell r="C1477" t="str">
            <v>UN</v>
          </cell>
          <cell r="D1477">
            <v>33.380000000000003</v>
          </cell>
          <cell r="E1477" t="str">
            <v>EDIF Jul/23</v>
          </cell>
        </row>
        <row r="1478">
          <cell r="A1478">
            <v>98437</v>
          </cell>
          <cell r="B1478" t="str">
            <v>CAIXA DE DERIVAÇÃO P/ PERFILADO 38X38 TP "L" GE - CHAPA 14</v>
          </cell>
          <cell r="C1478" t="str">
            <v>UN</v>
          </cell>
          <cell r="D1478">
            <v>29.4</v>
          </cell>
          <cell r="E1478" t="str">
            <v>EDIF Jul/23</v>
          </cell>
        </row>
        <row r="1479">
          <cell r="A1479">
            <v>98440</v>
          </cell>
          <cell r="B1479" t="str">
            <v>CAIXA DE DERIVAÇÃO P/ PERFILADO 38X76 TP "E" GE - CHAPA 14</v>
          </cell>
          <cell r="C1479" t="str">
            <v>UN</v>
          </cell>
          <cell r="D1479">
            <v>47.54</v>
          </cell>
          <cell r="E1479" t="str">
            <v>EDIF Jul/23</v>
          </cell>
        </row>
        <row r="1480">
          <cell r="A1480">
            <v>98441</v>
          </cell>
          <cell r="B1480" t="str">
            <v>CAIXA DE DERIVAÇÃO P/ PERFILADO 38X76 TP "C" GE - CHAPA 14</v>
          </cell>
          <cell r="C1480" t="str">
            <v>UN</v>
          </cell>
          <cell r="D1480">
            <v>43.44</v>
          </cell>
          <cell r="E1480" t="str">
            <v>EDIF Jul/23</v>
          </cell>
        </row>
        <row r="1481">
          <cell r="A1481">
            <v>98442</v>
          </cell>
          <cell r="B1481" t="str">
            <v>CAIXA DE DERIVAÇÃO P/ PERFILADO 38X76 TP "L" GE - CHAPA 14</v>
          </cell>
          <cell r="C1481" t="str">
            <v>UN</v>
          </cell>
          <cell r="D1481">
            <v>44.57</v>
          </cell>
          <cell r="E1481" t="str">
            <v>EDIF Jul/23</v>
          </cell>
        </row>
        <row r="1482">
          <cell r="A1482">
            <v>98443</v>
          </cell>
          <cell r="B1482" t="str">
            <v>CAIXA DE DERIVAÇÃO P/ PERFILADO 38X76 TP "T" GE - CHAPA 14</v>
          </cell>
          <cell r="C1482" t="str">
            <v>UN</v>
          </cell>
          <cell r="D1482">
            <v>75.16</v>
          </cell>
          <cell r="E1482" t="str">
            <v>EDIF Jul/23</v>
          </cell>
        </row>
        <row r="1483">
          <cell r="A1483">
            <v>98445</v>
          </cell>
          <cell r="B1483" t="str">
            <v>CAIXA EM ALUMÍNIO P/ TOMADA FIXAÇÃO EM PERFILADO</v>
          </cell>
          <cell r="C1483" t="str">
            <v>UN</v>
          </cell>
          <cell r="D1483">
            <v>49.36</v>
          </cell>
          <cell r="E1483" t="str">
            <v>EDIF Jul/23</v>
          </cell>
        </row>
        <row r="1484">
          <cell r="A1484">
            <v>98457</v>
          </cell>
          <cell r="B1484" t="str">
            <v>SAÍDA PARA ELETRODUTO EM PERFILADO 3/4" GE</v>
          </cell>
          <cell r="C1484" t="str">
            <v>UN</v>
          </cell>
          <cell r="D1484">
            <v>8.14</v>
          </cell>
          <cell r="E1484" t="str">
            <v>EDIF Jul/23</v>
          </cell>
        </row>
        <row r="1485">
          <cell r="A1485">
            <v>98462</v>
          </cell>
          <cell r="B1485" t="str">
            <v>VERGALHÃO DE AÇO C/ ROSCA TOTAL 5/16" GE</v>
          </cell>
          <cell r="C1485" t="str">
            <v>M</v>
          </cell>
          <cell r="D1485">
            <v>52.4</v>
          </cell>
          <cell r="E1485" t="str">
            <v>EDIF Jul/23</v>
          </cell>
        </row>
        <row r="1486">
          <cell r="A1486">
            <v>98500</v>
          </cell>
          <cell r="B1486" t="str">
            <v>REATORES</v>
          </cell>
          <cell r="C1486" t="str">
            <v>.</v>
          </cell>
          <cell r="D1486" t="str">
            <v>.</v>
          </cell>
          <cell r="E1486" t="str">
            <v>EDIF Jul/23</v>
          </cell>
        </row>
        <row r="1487">
          <cell r="A1487">
            <v>98510</v>
          </cell>
          <cell r="B1487" t="str">
            <v>REATOR PARA LÂMPADA VAPOR METÁLICO - 70W/ 220V</v>
          </cell>
          <cell r="C1487" t="str">
            <v>UN</v>
          </cell>
          <cell r="D1487">
            <v>145.69999999999999</v>
          </cell>
          <cell r="E1487" t="str">
            <v>EDIF Jul/23</v>
          </cell>
        </row>
        <row r="1488">
          <cell r="A1488">
            <v>98512</v>
          </cell>
          <cell r="B1488" t="str">
            <v>REATOR PARA LÂMPADA VAPOR METÁLICO - 150W/ 220V</v>
          </cell>
          <cell r="C1488" t="str">
            <v>UN</v>
          </cell>
          <cell r="D1488">
            <v>139.51</v>
          </cell>
          <cell r="E1488" t="str">
            <v>EDIF Jul/23</v>
          </cell>
        </row>
        <row r="1489">
          <cell r="A1489">
            <v>98513</v>
          </cell>
          <cell r="B1489" t="str">
            <v>REATOR DE LÂMPADA VAPOR METÁLICO - 250W/ 220V</v>
          </cell>
          <cell r="C1489" t="str">
            <v>UN</v>
          </cell>
          <cell r="D1489">
            <v>179.3</v>
          </cell>
          <cell r="E1489" t="str">
            <v>EDIF Jul/23</v>
          </cell>
        </row>
        <row r="1490">
          <cell r="A1490">
            <v>98514</v>
          </cell>
          <cell r="B1490" t="str">
            <v>REATOR PARA LÂMPADA VAPOR METÁLICO - 400W/ 220V</v>
          </cell>
          <cell r="C1490" t="str">
            <v>UN</v>
          </cell>
          <cell r="D1490">
            <v>206.74</v>
          </cell>
          <cell r="E1490" t="str">
            <v>EDIF Jul/23</v>
          </cell>
        </row>
        <row r="1491">
          <cell r="A1491">
            <v>98526</v>
          </cell>
          <cell r="B1491" t="str">
            <v>REATOR ELETRÔNICO AFP 127V P/ LÂMPADA FLUORESCENTE - 1 X 14W</v>
          </cell>
          <cell r="C1491" t="str">
            <v>UN</v>
          </cell>
          <cell r="D1491">
            <v>118.05</v>
          </cell>
          <cell r="E1491" t="str">
            <v>EDIF Jul/23</v>
          </cell>
        </row>
        <row r="1492">
          <cell r="A1492">
            <v>98527</v>
          </cell>
          <cell r="B1492" t="str">
            <v>REATOR ELETRÔNICO AFP 127V P/ LÂMPADA FLUORESCENTE - 1 X 28W</v>
          </cell>
          <cell r="C1492" t="str">
            <v>UN</v>
          </cell>
          <cell r="D1492">
            <v>144.85</v>
          </cell>
          <cell r="E1492" t="str">
            <v>EDIF Jul/23</v>
          </cell>
        </row>
        <row r="1493">
          <cell r="A1493">
            <v>98528</v>
          </cell>
          <cell r="B1493" t="str">
            <v>REATOR ELETRÔNICO AFP 127V P/ LÂMPADA FLUORESCENTE - 2 X 14W</v>
          </cell>
          <cell r="C1493" t="str">
            <v>UN</v>
          </cell>
          <cell r="D1493">
            <v>160.47999999999999</v>
          </cell>
          <cell r="E1493" t="str">
            <v>EDIF Jul/23</v>
          </cell>
        </row>
        <row r="1494">
          <cell r="A1494">
            <v>98529</v>
          </cell>
          <cell r="B1494" t="str">
            <v>REATOR ELETRÔNICO AFP 127V P/ LÂMPADA FLUORESCENTE - 2 X 28W</v>
          </cell>
          <cell r="C1494" t="str">
            <v>UN</v>
          </cell>
          <cell r="D1494">
            <v>172.82</v>
          </cell>
          <cell r="E1494" t="str">
            <v>EDIF Jul/23</v>
          </cell>
        </row>
        <row r="1495">
          <cell r="A1495">
            <v>98530</v>
          </cell>
          <cell r="B1495" t="str">
            <v>REATOR ELETRÔNICO FLUORESCENTE SIMPLES AFP - 1X16W - 127/220V</v>
          </cell>
          <cell r="C1495" t="str">
            <v>UN</v>
          </cell>
          <cell r="D1495">
            <v>96.44</v>
          </cell>
          <cell r="E1495" t="str">
            <v>EDIF Jul/23</v>
          </cell>
        </row>
        <row r="1496">
          <cell r="A1496">
            <v>98531</v>
          </cell>
          <cell r="B1496" t="str">
            <v>REATOR ELETRÔNICO FLUORESCENTE SIMPLES AFP - 1X32W - 127/220V</v>
          </cell>
          <cell r="C1496" t="str">
            <v>UN</v>
          </cell>
          <cell r="D1496">
            <v>91.91</v>
          </cell>
          <cell r="E1496" t="str">
            <v>EDIF Jul/23</v>
          </cell>
        </row>
        <row r="1497">
          <cell r="A1497">
            <v>98532</v>
          </cell>
          <cell r="B1497" t="str">
            <v>REATOR ELETRÔNICO FLUORESCENTE DUPLO AFP - 2X16W - 127/220V</v>
          </cell>
          <cell r="C1497" t="str">
            <v>UN</v>
          </cell>
          <cell r="D1497">
            <v>127.77</v>
          </cell>
          <cell r="E1497" t="str">
            <v>EDIF Jul/23</v>
          </cell>
        </row>
        <row r="1498">
          <cell r="A1498">
            <v>98533</v>
          </cell>
          <cell r="B1498" t="str">
            <v>REATOR ELETRÔNICO FLUORESCENTE DUPLO AFP - 2X32W - 127/220V</v>
          </cell>
          <cell r="C1498" t="str">
            <v>UN</v>
          </cell>
          <cell r="D1498">
            <v>131.66</v>
          </cell>
          <cell r="E1498" t="str">
            <v>EDIF Jul/23</v>
          </cell>
        </row>
        <row r="1499">
          <cell r="A1499">
            <v>98540</v>
          </cell>
          <cell r="B1499" t="str">
            <v>REATOR ELETRÔNICO FLUORESCENTE SIMPLES AFP 1X54W - 220V</v>
          </cell>
          <cell r="C1499" t="str">
            <v>UN</v>
          </cell>
          <cell r="D1499">
            <v>177.39</v>
          </cell>
          <cell r="E1499" t="str">
            <v>EDIF Jul/23</v>
          </cell>
        </row>
        <row r="1500">
          <cell r="A1500">
            <v>98541</v>
          </cell>
          <cell r="B1500" t="str">
            <v>REATOR ELETRÔNICO FLUORESCENTE DUPLO AFP 2X54W - 220V</v>
          </cell>
          <cell r="C1500" t="str">
            <v>UN</v>
          </cell>
          <cell r="D1500">
            <v>196.75</v>
          </cell>
          <cell r="E1500" t="str">
            <v>EDIF Jul/23</v>
          </cell>
        </row>
        <row r="1501">
          <cell r="A1501">
            <v>98560</v>
          </cell>
          <cell r="B1501" t="str">
            <v>LÂMPADA VAPOR METÁLICO - 70W</v>
          </cell>
          <cell r="C1501" t="str">
            <v>UN</v>
          </cell>
          <cell r="D1501">
            <v>56.43</v>
          </cell>
          <cell r="E1501" t="str">
            <v>EDIF Jul/23</v>
          </cell>
        </row>
        <row r="1502">
          <cell r="A1502">
            <v>98561</v>
          </cell>
          <cell r="B1502" t="str">
            <v>LÂMPADA VAPOR METÁLICO - 150W</v>
          </cell>
          <cell r="C1502" t="str">
            <v>UN</v>
          </cell>
          <cell r="D1502">
            <v>36.21</v>
          </cell>
          <cell r="E1502" t="str">
            <v>EDIF Jul/23</v>
          </cell>
        </row>
        <row r="1503">
          <cell r="A1503">
            <v>98562</v>
          </cell>
          <cell r="B1503" t="str">
            <v>LÂMPADA VAPOR METÁLICO - 250W</v>
          </cell>
          <cell r="C1503" t="str">
            <v>UN</v>
          </cell>
          <cell r="D1503">
            <v>121.06</v>
          </cell>
          <cell r="E1503" t="str">
            <v>EDIF Jul/23</v>
          </cell>
        </row>
        <row r="1504">
          <cell r="A1504">
            <v>98563</v>
          </cell>
          <cell r="B1504" t="str">
            <v>LÂMPADA VAPOR METÁLICO - 400W</v>
          </cell>
          <cell r="C1504" t="str">
            <v>UN</v>
          </cell>
          <cell r="D1504">
            <v>113.56</v>
          </cell>
          <cell r="E1504" t="str">
            <v>EDIF Jul/23</v>
          </cell>
        </row>
        <row r="1505">
          <cell r="A1505">
            <v>98570</v>
          </cell>
          <cell r="B1505" t="str">
            <v>LÂMPADA FLUORESCENTE COMPACTA 15W - 220V</v>
          </cell>
          <cell r="C1505" t="str">
            <v>UN</v>
          </cell>
          <cell r="D1505">
            <v>13.31</v>
          </cell>
          <cell r="E1505" t="str">
            <v>EDIF Jul/23</v>
          </cell>
        </row>
        <row r="1506">
          <cell r="A1506">
            <v>98573</v>
          </cell>
          <cell r="B1506" t="str">
            <v>LÂMPADA COMPACTA MINI-FLUORESCENTE COM REATOR E SOQUETE INCORPORADOS - 25W</v>
          </cell>
          <cell r="C1506" t="str">
            <v>UN</v>
          </cell>
          <cell r="D1506">
            <v>16.84</v>
          </cell>
          <cell r="E1506" t="str">
            <v>EDIF Jul/23</v>
          </cell>
        </row>
        <row r="1507">
          <cell r="A1507">
            <v>98579</v>
          </cell>
          <cell r="B1507" t="str">
            <v>LÂMPADA FLUORESCENTE - 14W</v>
          </cell>
          <cell r="C1507" t="str">
            <v>UN</v>
          </cell>
          <cell r="D1507">
            <v>16.149999999999999</v>
          </cell>
          <cell r="E1507" t="str">
            <v>EDIF Jul/23</v>
          </cell>
        </row>
        <row r="1508">
          <cell r="A1508">
            <v>98580</v>
          </cell>
          <cell r="B1508" t="str">
            <v>LÂMPADA FLUORESCENTE 16W</v>
          </cell>
          <cell r="C1508" t="str">
            <v>UN</v>
          </cell>
          <cell r="D1508">
            <v>15.57</v>
          </cell>
          <cell r="E1508" t="str">
            <v>EDIF Jul/23</v>
          </cell>
        </row>
        <row r="1509">
          <cell r="A1509">
            <v>98581</v>
          </cell>
          <cell r="B1509" t="str">
            <v>LÂMPADA FLUORESCENTE 32W</v>
          </cell>
          <cell r="C1509" t="str">
            <v>UN</v>
          </cell>
          <cell r="D1509">
            <v>25.44</v>
          </cell>
          <cell r="E1509" t="str">
            <v>EDIF Jul/23</v>
          </cell>
        </row>
        <row r="1510">
          <cell r="A1510">
            <v>98582</v>
          </cell>
          <cell r="B1510" t="str">
            <v>LÂMPADA FLUORESCENTE - 28W</v>
          </cell>
          <cell r="C1510" t="str">
            <v>UN</v>
          </cell>
          <cell r="D1510">
            <v>19.95</v>
          </cell>
          <cell r="E1510" t="str">
            <v>EDIF Jul/23</v>
          </cell>
        </row>
        <row r="1511">
          <cell r="A1511">
            <v>98600</v>
          </cell>
          <cell r="B1511" t="str">
            <v>TOMADAS</v>
          </cell>
          <cell r="C1511" t="str">
            <v>.</v>
          </cell>
          <cell r="D1511" t="str">
            <v>.</v>
          </cell>
          <cell r="E1511" t="str">
            <v>EDIF Jul/23</v>
          </cell>
        </row>
        <row r="1512">
          <cell r="A1512">
            <v>98610</v>
          </cell>
          <cell r="B1512" t="str">
            <v>TOMADA RJ 45 PARA INFORMÁTICA COM PLACA</v>
          </cell>
          <cell r="C1512" t="str">
            <v>UN</v>
          </cell>
          <cell r="D1512">
            <v>92.55</v>
          </cell>
          <cell r="E1512" t="str">
            <v>EDIF Jul/23</v>
          </cell>
        </row>
        <row r="1513">
          <cell r="A1513">
            <v>98611</v>
          </cell>
          <cell r="B1513" t="str">
            <v>TOMADA PARA TELEFONE PADRÃO RJ11 COM PLACA/ ESPELHO</v>
          </cell>
          <cell r="C1513" t="str">
            <v>UN</v>
          </cell>
          <cell r="D1513">
            <v>22.03</v>
          </cell>
          <cell r="E1513" t="str">
            <v>EDIF Jul/23</v>
          </cell>
        </row>
        <row r="1514">
          <cell r="A1514">
            <v>99000</v>
          </cell>
          <cell r="B1514" t="str">
            <v>REDE LÓGICA</v>
          </cell>
          <cell r="C1514" t="str">
            <v>.</v>
          </cell>
          <cell r="D1514" t="str">
            <v>.</v>
          </cell>
          <cell r="E1514" t="str">
            <v>EDIF Jul/23</v>
          </cell>
        </row>
        <row r="1515">
          <cell r="A1515">
            <v>99002</v>
          </cell>
          <cell r="B1515" t="str">
            <v>CERTIFICAÇÃO DE REDE LÓGICA - ATÉ 50 PONTOS</v>
          </cell>
          <cell r="C1515" t="str">
            <v>GL</v>
          </cell>
          <cell r="D1515">
            <v>1788.24</v>
          </cell>
          <cell r="E1515" t="str">
            <v>EDIF Jul/23</v>
          </cell>
        </row>
        <row r="1516">
          <cell r="A1516">
            <v>99003</v>
          </cell>
          <cell r="B1516" t="str">
            <v>CERTIFICAÇÃO DE REDE LÓGICA - EXCEDENTE 50 PONTOS</v>
          </cell>
          <cell r="C1516" t="str">
            <v>PTO</v>
          </cell>
          <cell r="D1516">
            <v>29.54</v>
          </cell>
          <cell r="E1516" t="str">
            <v>EDIF Jul/23</v>
          </cell>
        </row>
        <row r="1517">
          <cell r="A1517">
            <v>99011</v>
          </cell>
          <cell r="B1517" t="str">
            <v>RACK 8U'S COM VENTILAÇÃO, BANDEJA FIXA E RÉGUA DE TOMADAS - INSTALADO</v>
          </cell>
          <cell r="C1517" t="str">
            <v>UN</v>
          </cell>
          <cell r="D1517">
            <v>812.54</v>
          </cell>
          <cell r="E1517" t="str">
            <v>EDIF Jul/23</v>
          </cell>
        </row>
        <row r="1518">
          <cell r="A1518">
            <v>99015</v>
          </cell>
          <cell r="B1518" t="str">
            <v>PATCH PAINEL - 24 PORTAS - INSTALADO</v>
          </cell>
          <cell r="C1518" t="str">
            <v>UN</v>
          </cell>
          <cell r="D1518">
            <v>376.46</v>
          </cell>
          <cell r="E1518" t="str">
            <v>EDIF Jul/23</v>
          </cell>
        </row>
        <row r="1519">
          <cell r="A1519">
            <v>99017</v>
          </cell>
          <cell r="B1519" t="str">
            <v>SWITCH - 24 PORTAS - INSTALADO</v>
          </cell>
          <cell r="C1519" t="str">
            <v>UN</v>
          </cell>
          <cell r="D1519">
            <v>499.21</v>
          </cell>
          <cell r="E1519" t="str">
            <v>EDIF Jul/23</v>
          </cell>
        </row>
        <row r="1520">
          <cell r="A1520">
            <v>99021</v>
          </cell>
          <cell r="B1520" t="str">
            <v>GUIA ORGANIZADORA DE CABOS 19" - 1V - INSTALADA</v>
          </cell>
          <cell r="C1520" t="str">
            <v>UN</v>
          </cell>
          <cell r="D1520">
            <v>19.23</v>
          </cell>
          <cell r="E1520" t="str">
            <v>EDIF Jul/23</v>
          </cell>
        </row>
        <row r="1521">
          <cell r="A1521">
            <v>99031</v>
          </cell>
          <cell r="B1521" t="str">
            <v>PATCH CORD RJ45 - 1,5M</v>
          </cell>
          <cell r="C1521" t="str">
            <v>UN</v>
          </cell>
          <cell r="D1521">
            <v>15.95</v>
          </cell>
          <cell r="E1521" t="str">
            <v>EDIF Jul/23</v>
          </cell>
        </row>
        <row r="1522">
          <cell r="A1522">
            <v>99033</v>
          </cell>
          <cell r="B1522" t="str">
            <v>PATCH CORD RJ45 - 2,5M</v>
          </cell>
          <cell r="C1522" t="str">
            <v>UN</v>
          </cell>
          <cell r="D1522">
            <v>22.02</v>
          </cell>
          <cell r="E1522" t="str">
            <v>EDIF Jul/23</v>
          </cell>
        </row>
        <row r="1523">
          <cell r="A1523">
            <v>99038</v>
          </cell>
          <cell r="B1523" t="str">
            <v>CABO UTP - CATEGORIA 4 E 5 PARES</v>
          </cell>
          <cell r="C1523" t="str">
            <v>M</v>
          </cell>
          <cell r="D1523">
            <v>3.14</v>
          </cell>
          <cell r="E1523" t="str">
            <v>EDIF Jul/23</v>
          </cell>
        </row>
        <row r="1524">
          <cell r="A1524">
            <v>100000</v>
          </cell>
          <cell r="B1524" t="str">
            <v>INST.HIDRO-SANITARIAS</v>
          </cell>
          <cell r="C1524"/>
          <cell r="D1524"/>
          <cell r="E1524" t="str">
            <v>EDIF Jul/23</v>
          </cell>
        </row>
        <row r="1525">
          <cell r="A1525">
            <v>100100</v>
          </cell>
          <cell r="B1525" t="str">
            <v>ALIMENTAÇÃO PREDIAL DE ÁGUA E GÁS</v>
          </cell>
          <cell r="C1525" t="str">
            <v>.</v>
          </cell>
          <cell r="D1525" t="str">
            <v>.</v>
          </cell>
          <cell r="E1525" t="str">
            <v>EDIF Jul/23</v>
          </cell>
        </row>
        <row r="1526">
          <cell r="A1526">
            <v>100101</v>
          </cell>
          <cell r="B1526" t="str">
            <v>CAVALETE DE ENTRADA - 3/4"</v>
          </cell>
          <cell r="C1526" t="str">
            <v>UN</v>
          </cell>
          <cell r="D1526">
            <v>318.08</v>
          </cell>
          <cell r="E1526" t="str">
            <v>EDIF Jul/23</v>
          </cell>
        </row>
        <row r="1527">
          <cell r="A1527">
            <v>100102</v>
          </cell>
          <cell r="B1527" t="str">
            <v>CAVALETE DE ENTRADA - 1"</v>
          </cell>
          <cell r="C1527" t="str">
            <v>UN</v>
          </cell>
          <cell r="D1527">
            <v>357</v>
          </cell>
          <cell r="E1527" t="str">
            <v>EDIF Jul/23</v>
          </cell>
        </row>
        <row r="1528">
          <cell r="A1528">
            <v>100104</v>
          </cell>
          <cell r="B1528" t="str">
            <v>CAVALETE DE ENTRADA - 1 1/2"</v>
          </cell>
          <cell r="C1528" t="str">
            <v>UN</v>
          </cell>
          <cell r="D1528">
            <v>460.23</v>
          </cell>
          <cell r="E1528" t="str">
            <v>EDIF Jul/23</v>
          </cell>
        </row>
        <row r="1529">
          <cell r="A1529">
            <v>100119</v>
          </cell>
          <cell r="B1529" t="str">
            <v>HV.09 - ABRIGO PARA CAVALETE ENTRADA, D=3/4" OU 1" EM ALVENARIA REVESTIDA</v>
          </cell>
          <cell r="C1529" t="str">
            <v>UN</v>
          </cell>
          <cell r="D1529">
            <v>525.28</v>
          </cell>
          <cell r="E1529" t="str">
            <v>EDIF Jul/23</v>
          </cell>
        </row>
        <row r="1530">
          <cell r="A1530">
            <v>100120</v>
          </cell>
          <cell r="B1530" t="str">
            <v>HV.10 - ABRIGO PARA CAVALETE ENTRADA, D=1 1/4", D=1 1/2"OU 2" EM ALVENARIA REVESTIDA</v>
          </cell>
          <cell r="C1530" t="str">
            <v>UN</v>
          </cell>
          <cell r="D1530">
            <v>1274.8499999999999</v>
          </cell>
          <cell r="E1530" t="str">
            <v>EDIF Jul/23</v>
          </cell>
        </row>
        <row r="1531">
          <cell r="A1531">
            <v>100195</v>
          </cell>
          <cell r="B1531" t="str">
            <v>PROTEÇÃO ANTICORROSIVA PARA TUBULAÇÃO ENTERRADA</v>
          </cell>
          <cell r="C1531" t="str">
            <v>M</v>
          </cell>
          <cell r="D1531">
            <v>3.32</v>
          </cell>
          <cell r="E1531" t="str">
            <v>EDIF Jul/23</v>
          </cell>
        </row>
        <row r="1532">
          <cell r="A1532">
            <v>100198</v>
          </cell>
          <cell r="B1532" t="str">
            <v>ENVELOPAMENTO DE TUBULAÇÃO ENTERRADA, COM CONCRETO</v>
          </cell>
          <cell r="C1532" t="str">
            <v>M</v>
          </cell>
          <cell r="D1532">
            <v>38.520000000000003</v>
          </cell>
          <cell r="E1532" t="str">
            <v>EDIF Jul/23</v>
          </cell>
        </row>
        <row r="1533">
          <cell r="A1533">
            <v>100200</v>
          </cell>
          <cell r="B1533" t="str">
            <v>RESERVAÇÃO DE ÁGUA</v>
          </cell>
          <cell r="C1533" t="str">
            <v>.</v>
          </cell>
          <cell r="D1533" t="str">
            <v>.</v>
          </cell>
          <cell r="E1533" t="str">
            <v>EDIF Jul/23</v>
          </cell>
        </row>
        <row r="1534">
          <cell r="A1534">
            <v>100209</v>
          </cell>
          <cell r="B1534" t="str">
            <v>RESERVATÓRIO DE FIBRA DE VIDRO - CAPACIDADE 1000L</v>
          </cell>
          <cell r="C1534" t="str">
            <v>UN</v>
          </cell>
          <cell r="D1534">
            <v>1625.22</v>
          </cell>
          <cell r="E1534" t="str">
            <v>EDIF Jul/23</v>
          </cell>
        </row>
        <row r="1535">
          <cell r="A1535">
            <v>100210</v>
          </cell>
          <cell r="B1535" t="str">
            <v>CAIXA D'ÁGUA DE FIBRA DE VIDRO - 1500 LITROS</v>
          </cell>
          <cell r="C1535" t="str">
            <v>UN</v>
          </cell>
          <cell r="D1535">
            <v>2015.12</v>
          </cell>
          <cell r="E1535" t="str">
            <v>EDIF Jul/23</v>
          </cell>
        </row>
        <row r="1536">
          <cell r="A1536">
            <v>100214</v>
          </cell>
          <cell r="B1536" t="str">
            <v>CAIXA D'ÁGUA DE POLIETILENO 5000 LITROS</v>
          </cell>
          <cell r="C1536" t="str">
            <v>UN</v>
          </cell>
          <cell r="D1536">
            <v>3906.94</v>
          </cell>
          <cell r="E1536" t="str">
            <v>EDIF Jul/23</v>
          </cell>
        </row>
        <row r="1537">
          <cell r="A1537">
            <v>100215</v>
          </cell>
          <cell r="B1537" t="str">
            <v>CAIXA D'ÁGUA DE POLIETILENO 10.000 LITROS</v>
          </cell>
          <cell r="C1537" t="str">
            <v>UN</v>
          </cell>
          <cell r="D1537">
            <v>6427.17</v>
          </cell>
          <cell r="E1537" t="str">
            <v>EDIF Jul/23</v>
          </cell>
        </row>
        <row r="1538">
          <cell r="A1538">
            <v>100216</v>
          </cell>
          <cell r="B1538" t="str">
            <v>CAIXA D'ÁGUA DE POLIETILENO 15.000 LITROS</v>
          </cell>
          <cell r="C1538" t="str">
            <v>UN</v>
          </cell>
          <cell r="D1538">
            <v>9368.18</v>
          </cell>
          <cell r="E1538" t="str">
            <v>EDIF Jul/23</v>
          </cell>
        </row>
        <row r="1539">
          <cell r="A1539">
            <v>100230</v>
          </cell>
          <cell r="B1539" t="str">
            <v>ANÉIS PRÉ-MOLDADOS EM CONCRETO ARMADO P/ RESERVATÓRIO DE ÁGUA D=2,50M</v>
          </cell>
          <cell r="C1539" t="str">
            <v>UN</v>
          </cell>
          <cell r="D1539">
            <v>6585</v>
          </cell>
          <cell r="E1539" t="str">
            <v>EDIF Jul/23</v>
          </cell>
        </row>
        <row r="1540">
          <cell r="A1540">
            <v>100240</v>
          </cell>
          <cell r="B1540" t="str">
            <v>LAJE PRÉ-MOLDADA D=2,50M E=8CM PARA RESERVATÓRIO</v>
          </cell>
          <cell r="C1540" t="str">
            <v>UN</v>
          </cell>
          <cell r="D1540">
            <v>3245.5</v>
          </cell>
          <cell r="E1540" t="str">
            <v>EDIF Jul/23</v>
          </cell>
        </row>
        <row r="1541">
          <cell r="A1541">
            <v>100241</v>
          </cell>
          <cell r="B1541" t="str">
            <v>LAJE PRÉ-MOLDADA D=2,50M E=15CM PARA RESERVATÓRIO</v>
          </cell>
          <cell r="C1541" t="str">
            <v>UN</v>
          </cell>
          <cell r="D1541">
            <v>4748.5</v>
          </cell>
          <cell r="E1541" t="str">
            <v>EDIF Jul/23</v>
          </cell>
        </row>
        <row r="1542">
          <cell r="A1542">
            <v>100251</v>
          </cell>
          <cell r="B1542" t="str">
            <v>TUBO DE AÇO GALVANIZADO, CLASSE LEVE I (LINHA ÁGUA) - 3/4"</v>
          </cell>
          <cell r="C1542" t="str">
            <v>M</v>
          </cell>
          <cell r="D1542">
            <v>81.88</v>
          </cell>
          <cell r="E1542" t="str">
            <v>EDIF Jul/23</v>
          </cell>
        </row>
        <row r="1543">
          <cell r="A1543">
            <v>100252</v>
          </cell>
          <cell r="B1543" t="str">
            <v>TUBO DE AÇO GALVANIZADO, CLASSE LEVE I (LINHA ÁGUA) - 1"</v>
          </cell>
          <cell r="C1543" t="str">
            <v>M</v>
          </cell>
          <cell r="D1543">
            <v>107.82</v>
          </cell>
          <cell r="E1543" t="str">
            <v>EDIF Jul/23</v>
          </cell>
        </row>
        <row r="1544">
          <cell r="A1544">
            <v>100254</v>
          </cell>
          <cell r="B1544" t="str">
            <v>TUBO DE AÇO GALVANIZADO, CLASSE LEVE I (LINHA ÁGUA) - 1 1/2"</v>
          </cell>
          <cell r="C1544" t="str">
            <v>M</v>
          </cell>
          <cell r="D1544">
            <v>150.26</v>
          </cell>
          <cell r="E1544" t="str">
            <v>EDIF Jul/23</v>
          </cell>
        </row>
        <row r="1545">
          <cell r="A1545">
            <v>100255</v>
          </cell>
          <cell r="B1545" t="str">
            <v>TUBO DE AÇO GALVANIZADO, CLASSE LEVE I (LINHA ÁGUA) - 2"</v>
          </cell>
          <cell r="C1545" t="str">
            <v>M</v>
          </cell>
          <cell r="D1545">
            <v>181.21</v>
          </cell>
          <cell r="E1545" t="str">
            <v>EDIF Jul/23</v>
          </cell>
        </row>
        <row r="1546">
          <cell r="A1546">
            <v>100261</v>
          </cell>
          <cell r="B1546" t="str">
            <v>TUBO DE PVC RÍGIDO, SOLDÁVEL (LINHA ÁGUA) - 25MM (3/4")</v>
          </cell>
          <cell r="C1546" t="str">
            <v>M</v>
          </cell>
          <cell r="D1546">
            <v>27.42</v>
          </cell>
          <cell r="E1546" t="str">
            <v>EDIF Jul/23</v>
          </cell>
        </row>
        <row r="1547">
          <cell r="A1547">
            <v>100262</v>
          </cell>
          <cell r="B1547" t="str">
            <v>TUBO DE PVC RÍGIDO, SOLDÁVEL (LINHA ÁGUA) - 32MM (1")</v>
          </cell>
          <cell r="C1547" t="str">
            <v>M</v>
          </cell>
          <cell r="D1547">
            <v>37.51</v>
          </cell>
          <cell r="E1547" t="str">
            <v>EDIF Jul/23</v>
          </cell>
        </row>
        <row r="1548">
          <cell r="A1548">
            <v>100264</v>
          </cell>
          <cell r="B1548" t="str">
            <v>TUBO DE PVC RÍGIDO, SOLDÁVEL (LINHA ÁGUA) - 50MM (1 1/2")</v>
          </cell>
          <cell r="C1548" t="str">
            <v>M</v>
          </cell>
          <cell r="D1548">
            <v>51.82</v>
          </cell>
          <cell r="E1548" t="str">
            <v>EDIF Jul/23</v>
          </cell>
        </row>
        <row r="1549">
          <cell r="A1549">
            <v>100265</v>
          </cell>
          <cell r="B1549" t="str">
            <v>TUBO DE PVC RÍGIDO, SOLDÁVEL (LINHA ÁGUA) - 60MM (2")</v>
          </cell>
          <cell r="C1549" t="str">
            <v>M</v>
          </cell>
          <cell r="D1549">
            <v>77.05</v>
          </cell>
          <cell r="E1549" t="str">
            <v>EDIF Jul/23</v>
          </cell>
        </row>
        <row r="1550">
          <cell r="A1550">
            <v>100281</v>
          </cell>
          <cell r="B1550" t="str">
            <v>REGISTRO DE GAVETA, METAL AMARELO - 3/4"</v>
          </cell>
          <cell r="C1550" t="str">
            <v>UN</v>
          </cell>
          <cell r="D1550">
            <v>80.17</v>
          </cell>
          <cell r="E1550" t="str">
            <v>EDIF Jul/23</v>
          </cell>
        </row>
        <row r="1551">
          <cell r="A1551">
            <v>100282</v>
          </cell>
          <cell r="B1551" t="str">
            <v>REGISTRO DE GAVETA, METAL AMARELO - 1"</v>
          </cell>
          <cell r="C1551" t="str">
            <v>UN</v>
          </cell>
          <cell r="D1551">
            <v>99.54</v>
          </cell>
          <cell r="E1551" t="str">
            <v>EDIF Jul/23</v>
          </cell>
        </row>
        <row r="1552">
          <cell r="A1552">
            <v>100284</v>
          </cell>
          <cell r="B1552" t="str">
            <v>REGISTRO DE GAVETA, METAL AMARELO - 1 1/2"</v>
          </cell>
          <cell r="C1552" t="str">
            <v>UN</v>
          </cell>
          <cell r="D1552">
            <v>143.51</v>
          </cell>
          <cell r="E1552" t="str">
            <v>EDIF Jul/23</v>
          </cell>
        </row>
        <row r="1553">
          <cell r="A1553">
            <v>100285</v>
          </cell>
          <cell r="B1553" t="str">
            <v>REGISTRO DE GAVETA, METAL AMARELO - 2"</v>
          </cell>
          <cell r="C1553" t="str">
            <v>UN</v>
          </cell>
          <cell r="D1553">
            <v>182.21</v>
          </cell>
          <cell r="E1553" t="str">
            <v>EDIF Jul/23</v>
          </cell>
        </row>
        <row r="1554">
          <cell r="A1554">
            <v>100291</v>
          </cell>
          <cell r="B1554" t="str">
            <v>TORNEIRA DE BÓIA, DE LATÃO - 3/4"</v>
          </cell>
          <cell r="C1554" t="str">
            <v>UN</v>
          </cell>
          <cell r="D1554">
            <v>103.02</v>
          </cell>
          <cell r="E1554" t="str">
            <v>EDIF Jul/23</v>
          </cell>
        </row>
        <row r="1555">
          <cell r="A1555">
            <v>100292</v>
          </cell>
          <cell r="B1555" t="str">
            <v>TORNEIRA DE BÓIA, DE LATÃO - 1"</v>
          </cell>
          <cell r="C1555" t="str">
            <v>UN</v>
          </cell>
          <cell r="D1555">
            <v>128.32</v>
          </cell>
          <cell r="E1555" t="str">
            <v>EDIF Jul/23</v>
          </cell>
        </row>
        <row r="1556">
          <cell r="A1556">
            <v>100294</v>
          </cell>
          <cell r="B1556" t="str">
            <v>TORNEIRA DE BÓIA, DE LATÃO - 1 1/2"</v>
          </cell>
          <cell r="C1556" t="str">
            <v>UN</v>
          </cell>
          <cell r="D1556">
            <v>264.91000000000003</v>
          </cell>
          <cell r="E1556" t="str">
            <v>EDIF Jul/23</v>
          </cell>
        </row>
        <row r="1557">
          <cell r="A1557">
            <v>100295</v>
          </cell>
          <cell r="B1557" t="str">
            <v>TORNEIRA DE BÓIA, DE LATÃO - 2"</v>
          </cell>
          <cell r="C1557" t="str">
            <v>UN</v>
          </cell>
          <cell r="D1557">
            <v>334.3</v>
          </cell>
          <cell r="E1557" t="str">
            <v>EDIF Jul/23</v>
          </cell>
        </row>
        <row r="1558">
          <cell r="A1558">
            <v>100300</v>
          </cell>
          <cell r="B1558" t="str">
            <v>INSTALAÇÃO ELEVATÓRIA</v>
          </cell>
          <cell r="C1558" t="str">
            <v>.</v>
          </cell>
          <cell r="D1558" t="str">
            <v>.</v>
          </cell>
          <cell r="E1558" t="str">
            <v>EDIF Jul/23</v>
          </cell>
        </row>
        <row r="1559">
          <cell r="A1559">
            <v>100303</v>
          </cell>
          <cell r="B1559" t="str">
            <v>CONJUNTO MOTOR-BOMBA - ATÉ 1/2HP</v>
          </cell>
          <cell r="C1559" t="str">
            <v>UN</v>
          </cell>
          <cell r="D1559">
            <v>1843.35</v>
          </cell>
          <cell r="E1559" t="str">
            <v>EDIF Jul/23</v>
          </cell>
        </row>
        <row r="1560">
          <cell r="A1560">
            <v>100304</v>
          </cell>
          <cell r="B1560" t="str">
            <v>CONJUNTO MOTOR-BOMBA - ATÉ 3/4HP</v>
          </cell>
          <cell r="C1560" t="str">
            <v>UN</v>
          </cell>
          <cell r="D1560">
            <v>2145.14</v>
          </cell>
          <cell r="E1560" t="str">
            <v>EDIF Jul/23</v>
          </cell>
        </row>
        <row r="1561">
          <cell r="A1561">
            <v>100305</v>
          </cell>
          <cell r="B1561" t="str">
            <v>CONJUNTO MOTOR-BOMBA - ATÉ 1HP</v>
          </cell>
          <cell r="C1561" t="str">
            <v>UN</v>
          </cell>
          <cell r="D1561">
            <v>2196.09</v>
          </cell>
          <cell r="E1561" t="str">
            <v>EDIF Jul/23</v>
          </cell>
        </row>
        <row r="1562">
          <cell r="A1562">
            <v>100306</v>
          </cell>
          <cell r="B1562" t="str">
            <v>CONJUNTO MOTOR-BOMBA - ATÉ 2HP</v>
          </cell>
          <cell r="C1562" t="str">
            <v>UN</v>
          </cell>
          <cell r="D1562">
            <v>2895.34</v>
          </cell>
          <cell r="E1562" t="str">
            <v>EDIF Jul/23</v>
          </cell>
        </row>
        <row r="1563">
          <cell r="A1563">
            <v>100307</v>
          </cell>
          <cell r="B1563" t="str">
            <v>CONJUNTO MOTOR-BOMBA - ATÉ 3HP</v>
          </cell>
          <cell r="C1563" t="str">
            <v>UN</v>
          </cell>
          <cell r="D1563">
            <v>2936.56</v>
          </cell>
          <cell r="E1563" t="str">
            <v>EDIF Jul/23</v>
          </cell>
        </row>
        <row r="1564">
          <cell r="A1564">
            <v>100308</v>
          </cell>
          <cell r="B1564" t="str">
            <v>CONJUNTO MOTOR-BOMBA - ATÉ 4HP</v>
          </cell>
          <cell r="C1564" t="str">
            <v>UN</v>
          </cell>
          <cell r="D1564">
            <v>3921.34</v>
          </cell>
          <cell r="E1564" t="str">
            <v>EDIF Jul/23</v>
          </cell>
        </row>
        <row r="1565">
          <cell r="A1565">
            <v>100309</v>
          </cell>
          <cell r="B1565" t="str">
            <v>CONJUNTO MOTOR-BOMBA - ATÉ 5HP</v>
          </cell>
          <cell r="C1565" t="str">
            <v>UN</v>
          </cell>
          <cell r="D1565">
            <v>4580.9799999999996</v>
          </cell>
          <cell r="E1565" t="str">
            <v>EDIF Jul/23</v>
          </cell>
        </row>
        <row r="1566">
          <cell r="A1566">
            <v>100310</v>
          </cell>
          <cell r="B1566" t="str">
            <v>CONJUNTO MOTOR-BOMBA 80M3/H, 20MCA, 7,5CV, 3500RPM, 220/380V, TRIFÁSICO</v>
          </cell>
          <cell r="C1566" t="str">
            <v>UN</v>
          </cell>
          <cell r="D1566">
            <v>9522.81</v>
          </cell>
          <cell r="E1566" t="str">
            <v>EDIF Jul/23</v>
          </cell>
        </row>
        <row r="1567">
          <cell r="A1567">
            <v>100311</v>
          </cell>
          <cell r="B1567" t="str">
            <v>CONJUNTO MOTOR-BOMBA 112M3/H, 20MCA, 10CV, 3500RPM, 220/380V, TRIFÁSICO</v>
          </cell>
          <cell r="C1567" t="str">
            <v>UN</v>
          </cell>
          <cell r="D1567">
            <v>8583.17</v>
          </cell>
          <cell r="E1567" t="str">
            <v>EDIF Jul/23</v>
          </cell>
        </row>
        <row r="1568">
          <cell r="A1568">
            <v>100312</v>
          </cell>
          <cell r="B1568" t="str">
            <v>CONJUNTO MOTOR-BOMBA 160M3/H, 20MCA, 15CV, 1750RPM, 220/380V, TRIFÁSICO</v>
          </cell>
          <cell r="C1568" t="str">
            <v>UN</v>
          </cell>
          <cell r="D1568">
            <v>13291.67</v>
          </cell>
          <cell r="E1568" t="str">
            <v>EDIF Jul/23</v>
          </cell>
        </row>
        <row r="1569">
          <cell r="A1569">
            <v>100313</v>
          </cell>
          <cell r="B1569" t="str">
            <v>CONJUNTO MOTOR-BOMBA 240M3/H, 20MCA, 20CV, 1750RPM, 220/380V, TRIFÁSICO</v>
          </cell>
          <cell r="C1569" t="str">
            <v>UN</v>
          </cell>
          <cell r="D1569">
            <v>16474.14</v>
          </cell>
          <cell r="E1569" t="str">
            <v>EDIF Jul/23</v>
          </cell>
        </row>
        <row r="1570">
          <cell r="A1570">
            <v>100314</v>
          </cell>
          <cell r="B1570" t="str">
            <v>CONJUNTO MOTOR-BOMBA 270M3/H, 20MCA, 25CV, 1750RPM, 220/380V, TRIFÁSICO</v>
          </cell>
          <cell r="C1570" t="str">
            <v>UN</v>
          </cell>
          <cell r="D1570">
            <v>21841.58</v>
          </cell>
          <cell r="E1570" t="str">
            <v>EDIF Jul/23</v>
          </cell>
        </row>
        <row r="1571">
          <cell r="A1571">
            <v>100342</v>
          </cell>
          <cell r="B1571" t="str">
            <v>TUBO DE AÇO-CARBONO GALVANIZADO, CL.MÉDIA (DIN2440) - 1" (RECALQUE)</v>
          </cell>
          <cell r="C1571" t="str">
            <v>M</v>
          </cell>
          <cell r="D1571">
            <v>123.72</v>
          </cell>
          <cell r="E1571" t="str">
            <v>EDIF Jul/23</v>
          </cell>
        </row>
        <row r="1572">
          <cell r="A1572">
            <v>100344</v>
          </cell>
          <cell r="B1572" t="str">
            <v>TUBO DE AÇO-CARBONO GALVANIZADO, CL.MÉDIA (DIN2440) - 1 1/2" (SUCÇÃO)</v>
          </cell>
          <cell r="C1572" t="str">
            <v>M</v>
          </cell>
          <cell r="D1572">
            <v>179.04</v>
          </cell>
          <cell r="E1572" t="str">
            <v>EDIF Jul/23</v>
          </cell>
        </row>
        <row r="1573">
          <cell r="A1573">
            <v>100352</v>
          </cell>
          <cell r="B1573" t="str">
            <v>REGISTRO DE GAVETA, METAL AMARELO - 1"</v>
          </cell>
          <cell r="C1573" t="str">
            <v>UN</v>
          </cell>
          <cell r="D1573">
            <v>99.54</v>
          </cell>
          <cell r="E1573" t="str">
            <v>EDIF Jul/23</v>
          </cell>
        </row>
        <row r="1574">
          <cell r="A1574">
            <v>100354</v>
          </cell>
          <cell r="B1574" t="str">
            <v>REGISTRO DE GAVETA, METAL AMARELO - 1 1/2"</v>
          </cell>
          <cell r="C1574" t="str">
            <v>UN</v>
          </cell>
          <cell r="D1574">
            <v>143.51</v>
          </cell>
          <cell r="E1574" t="str">
            <v>EDIF Jul/23</v>
          </cell>
        </row>
        <row r="1575">
          <cell r="A1575">
            <v>100362</v>
          </cell>
          <cell r="B1575" t="str">
            <v>VÁLVULA DE RETENÇÃO HORIZONTAL - 1"</v>
          </cell>
          <cell r="C1575" t="str">
            <v>UN</v>
          </cell>
          <cell r="D1575">
            <v>160.91</v>
          </cell>
          <cell r="E1575" t="str">
            <v>EDIF Jul/23</v>
          </cell>
        </row>
        <row r="1576">
          <cell r="A1576">
            <v>100364</v>
          </cell>
          <cell r="B1576" t="str">
            <v>VÁLVULA DE RETENÇÃO HORIZONTAL - 1 1/2"</v>
          </cell>
          <cell r="C1576" t="str">
            <v>UN</v>
          </cell>
          <cell r="D1576">
            <v>266.07</v>
          </cell>
          <cell r="E1576" t="str">
            <v>EDIF Jul/23</v>
          </cell>
        </row>
        <row r="1577">
          <cell r="A1577">
            <v>100365</v>
          </cell>
          <cell r="B1577" t="str">
            <v>VÁLVULA DE RETENÇÃO HORIZONTAL - 2"</v>
          </cell>
          <cell r="C1577" t="str">
            <v>UN</v>
          </cell>
          <cell r="D1577">
            <v>350.51</v>
          </cell>
          <cell r="E1577" t="str">
            <v>EDIF Jul/23</v>
          </cell>
        </row>
        <row r="1578">
          <cell r="A1578">
            <v>100366</v>
          </cell>
          <cell r="B1578" t="str">
            <v>VÁLVULA DE RETENÇÃO HORIZONTAL - 2 1/2"</v>
          </cell>
          <cell r="C1578" t="str">
            <v>UN</v>
          </cell>
          <cell r="D1578">
            <v>586.98</v>
          </cell>
          <cell r="E1578" t="str">
            <v>EDIF Jul/23</v>
          </cell>
        </row>
        <row r="1579">
          <cell r="A1579">
            <v>100367</v>
          </cell>
          <cell r="B1579" t="str">
            <v>VÁLVULA DE RETENÇÃO HORIZONTAL - 3"</v>
          </cell>
          <cell r="C1579" t="str">
            <v>UN</v>
          </cell>
          <cell r="D1579">
            <v>704.86</v>
          </cell>
          <cell r="E1579" t="str">
            <v>EDIF Jul/23</v>
          </cell>
        </row>
        <row r="1580">
          <cell r="A1580">
            <v>100368</v>
          </cell>
          <cell r="B1580" t="str">
            <v>VÁLVULA DE RETENÇÃO HORIZONTAL - 4"</v>
          </cell>
          <cell r="C1580" t="str">
            <v>UN</v>
          </cell>
          <cell r="D1580">
            <v>1173.0999999999999</v>
          </cell>
          <cell r="E1580" t="str">
            <v>EDIF Jul/23</v>
          </cell>
        </row>
        <row r="1581">
          <cell r="A1581">
            <v>100372</v>
          </cell>
          <cell r="B1581" t="str">
            <v>VÁLVULA DE RETENÇÃO VERTICAL - 1"</v>
          </cell>
          <cell r="C1581" t="str">
            <v>UN</v>
          </cell>
          <cell r="D1581">
            <v>112.7</v>
          </cell>
          <cell r="E1581" t="str">
            <v>EDIF Jul/23</v>
          </cell>
        </row>
        <row r="1582">
          <cell r="A1582">
            <v>100373</v>
          </cell>
          <cell r="B1582" t="str">
            <v>VÁLVULA DE RETENÇÃO VERTICAL - 1 1/4"</v>
          </cell>
          <cell r="C1582" t="str">
            <v>UN</v>
          </cell>
          <cell r="D1582">
            <v>178.62</v>
          </cell>
          <cell r="E1582" t="str">
            <v>EDIF Jul/23</v>
          </cell>
        </row>
        <row r="1583">
          <cell r="A1583">
            <v>100374</v>
          </cell>
          <cell r="B1583" t="str">
            <v>VÁLVULA DE RETENÇÃO VERTICAL - 1 1/2"</v>
          </cell>
          <cell r="C1583" t="str">
            <v>UN</v>
          </cell>
          <cell r="D1583">
            <v>195.06</v>
          </cell>
          <cell r="E1583" t="str">
            <v>EDIF Jul/23</v>
          </cell>
        </row>
        <row r="1584">
          <cell r="A1584">
            <v>100375</v>
          </cell>
          <cell r="B1584" t="str">
            <v>VÁLVULA DE RETENÇÃO VERTICAL - 2"</v>
          </cell>
          <cell r="C1584" t="str">
            <v>UN</v>
          </cell>
          <cell r="D1584">
            <v>253.47</v>
          </cell>
          <cell r="E1584" t="str">
            <v>EDIF Jul/23</v>
          </cell>
        </row>
        <row r="1585">
          <cell r="A1585">
            <v>100376</v>
          </cell>
          <cell r="B1585" t="str">
            <v>VÁLVULA DE RETENÇÃO VERTICAL - 2 1/2"</v>
          </cell>
          <cell r="C1585" t="str">
            <v>UN</v>
          </cell>
          <cell r="D1585">
            <v>439.28</v>
          </cell>
          <cell r="E1585" t="str">
            <v>EDIF Jul/23</v>
          </cell>
        </row>
        <row r="1586">
          <cell r="A1586">
            <v>100377</v>
          </cell>
          <cell r="B1586" t="str">
            <v>VÁLVULA DE RETENÇÃO VERTICAL - 3"</v>
          </cell>
          <cell r="C1586" t="str">
            <v>UN</v>
          </cell>
          <cell r="D1586">
            <v>567.66</v>
          </cell>
          <cell r="E1586" t="str">
            <v>EDIF Jul/23</v>
          </cell>
        </row>
        <row r="1587">
          <cell r="A1587">
            <v>100378</v>
          </cell>
          <cell r="B1587" t="str">
            <v>VÁLVULA DE RETENÇÃO VERTICAL - 4"</v>
          </cell>
          <cell r="C1587" t="str">
            <v>UN</v>
          </cell>
          <cell r="D1587">
            <v>1037.08</v>
          </cell>
          <cell r="E1587" t="str">
            <v>EDIF Jul/23</v>
          </cell>
        </row>
        <row r="1588">
          <cell r="A1588">
            <v>100390</v>
          </cell>
          <cell r="B1588" t="str">
            <v>CHAVE DE BÓIA</v>
          </cell>
          <cell r="C1588" t="str">
            <v>UN</v>
          </cell>
          <cell r="D1588">
            <v>101.04</v>
          </cell>
          <cell r="E1588" t="str">
            <v>EDIF Jul/23</v>
          </cell>
        </row>
        <row r="1589">
          <cell r="A1589">
            <v>100400</v>
          </cell>
          <cell r="B1589" t="str">
            <v>REDE DE ÁGUA FRIA - TUBULAÇÃO</v>
          </cell>
          <cell r="C1589" t="str">
            <v>.</v>
          </cell>
          <cell r="D1589" t="str">
            <v>.</v>
          </cell>
          <cell r="E1589" t="str">
            <v>EDIF Jul/23</v>
          </cell>
        </row>
        <row r="1590">
          <cell r="A1590">
            <v>100402</v>
          </cell>
          <cell r="B1590" t="str">
            <v>TUBO DE AÇO GALVANIZADO, CLASSE LEVE I (LINHA ÁGUA) - 3/4"</v>
          </cell>
          <cell r="C1590" t="str">
            <v>M</v>
          </cell>
          <cell r="D1590">
            <v>81.88</v>
          </cell>
          <cell r="E1590" t="str">
            <v>EDIF Jul/23</v>
          </cell>
        </row>
        <row r="1591">
          <cell r="A1591">
            <v>100403</v>
          </cell>
          <cell r="B1591" t="str">
            <v>TUBO DE AÇO GALVANIZADO, CLASSE LEVE I (LINHA ÁGUA) - 1"</v>
          </cell>
          <cell r="C1591" t="str">
            <v>M</v>
          </cell>
          <cell r="D1591">
            <v>107.82</v>
          </cell>
          <cell r="E1591" t="str">
            <v>EDIF Jul/23</v>
          </cell>
        </row>
        <row r="1592">
          <cell r="A1592">
            <v>100404</v>
          </cell>
          <cell r="B1592" t="str">
            <v>TUBO DE AÇO GALVANIZADO, CLASSE LEVE I (LINHA ÁGUA) - 1 1/4"</v>
          </cell>
          <cell r="C1592" t="str">
            <v>M</v>
          </cell>
          <cell r="D1592">
            <v>127.15</v>
          </cell>
          <cell r="E1592" t="str">
            <v>EDIF Jul/23</v>
          </cell>
        </row>
        <row r="1593">
          <cell r="A1593">
            <v>100405</v>
          </cell>
          <cell r="B1593" t="str">
            <v>TUBO DE AÇO GALVANIZADO, CLASSE LEVE I (LINHA ÁGUA) - 1 1/2"</v>
          </cell>
          <cell r="C1593" t="str">
            <v>M</v>
          </cell>
          <cell r="D1593">
            <v>150.26</v>
          </cell>
          <cell r="E1593" t="str">
            <v>EDIF Jul/23</v>
          </cell>
        </row>
        <row r="1594">
          <cell r="A1594">
            <v>100406</v>
          </cell>
          <cell r="B1594" t="str">
            <v>TUBO DE AÇO GALVANIZADO, CLASSE LEVE I (LINHA ÁGUA) - 2"</v>
          </cell>
          <cell r="C1594" t="str">
            <v>M</v>
          </cell>
          <cell r="D1594">
            <v>181.21</v>
          </cell>
          <cell r="E1594" t="str">
            <v>EDIF Jul/23</v>
          </cell>
        </row>
        <row r="1595">
          <cell r="A1595">
            <v>100407</v>
          </cell>
          <cell r="B1595" t="str">
            <v>TUBO DE AÇO GALVANIZADO, CLASSE LEVE I (LINHA ÁGUA) - 2 1/2"</v>
          </cell>
          <cell r="C1595" t="str">
            <v>M</v>
          </cell>
          <cell r="D1595">
            <v>232.15</v>
          </cell>
          <cell r="E1595" t="str">
            <v>EDIF Jul/23</v>
          </cell>
        </row>
        <row r="1596">
          <cell r="A1596">
            <v>100408</v>
          </cell>
          <cell r="B1596" t="str">
            <v>TUBO DE AÇO GALVANIZADO, CLASSE LEVE I (LINHA ÁGUA) - 3"</v>
          </cell>
          <cell r="C1596" t="str">
            <v>M</v>
          </cell>
          <cell r="D1596">
            <v>255.54</v>
          </cell>
          <cell r="E1596" t="str">
            <v>EDIF Jul/23</v>
          </cell>
        </row>
        <row r="1597">
          <cell r="A1597">
            <v>100409</v>
          </cell>
          <cell r="B1597" t="str">
            <v>TUBO DE AÇO GALVANIZADO, CLASSE LEVE I (LINHA ÁGUA) - 4"</v>
          </cell>
          <cell r="C1597" t="str">
            <v>M</v>
          </cell>
          <cell r="D1597">
            <v>339.36</v>
          </cell>
          <cell r="E1597" t="str">
            <v>EDIF Jul/23</v>
          </cell>
        </row>
        <row r="1598">
          <cell r="A1598">
            <v>100462</v>
          </cell>
          <cell r="B1598" t="str">
            <v>TUBO DE PVC RÍGIDO, SOLDÁVEL (LINHA ÁGUA) - 25MM (3/4")</v>
          </cell>
          <cell r="C1598" t="str">
            <v>M</v>
          </cell>
          <cell r="D1598">
            <v>27.42</v>
          </cell>
          <cell r="E1598" t="str">
            <v>EDIF Jul/23</v>
          </cell>
        </row>
        <row r="1599">
          <cell r="A1599">
            <v>100463</v>
          </cell>
          <cell r="B1599" t="str">
            <v>TUBO DE PVC RÍGIDO, SOLDÁVEL (LINHA ÁGUA) - 32MM (1")</v>
          </cell>
          <cell r="C1599" t="str">
            <v>M</v>
          </cell>
          <cell r="D1599">
            <v>37.51</v>
          </cell>
          <cell r="E1599" t="str">
            <v>EDIF Jul/23</v>
          </cell>
        </row>
        <row r="1600">
          <cell r="A1600">
            <v>100464</v>
          </cell>
          <cell r="B1600" t="str">
            <v>TUBO DE PVC RÍGIDO, SOLDÁVEL (LINHA ÁGUA) - 40MM (1 1/4")</v>
          </cell>
          <cell r="C1600" t="str">
            <v>M</v>
          </cell>
          <cell r="D1600">
            <v>49.75</v>
          </cell>
          <cell r="E1600" t="str">
            <v>EDIF Jul/23</v>
          </cell>
        </row>
        <row r="1601">
          <cell r="A1601">
            <v>100465</v>
          </cell>
          <cell r="B1601" t="str">
            <v>TUBO DE PVC RÍGIDO, SOLDÁVEL (LINHA ÁGUA) - 50MM (1 1/2")</v>
          </cell>
          <cell r="C1601" t="str">
            <v>M</v>
          </cell>
          <cell r="D1601">
            <v>51.82</v>
          </cell>
          <cell r="E1601" t="str">
            <v>EDIF Jul/23</v>
          </cell>
        </row>
        <row r="1602">
          <cell r="A1602">
            <v>100466</v>
          </cell>
          <cell r="B1602" t="str">
            <v>TUBO DE PVC RÍGIDO, SOLDÁVEL (LINHA ÁGUA) - 60MM (2")</v>
          </cell>
          <cell r="C1602" t="str">
            <v>M</v>
          </cell>
          <cell r="D1602">
            <v>77.05</v>
          </cell>
          <cell r="E1602" t="str">
            <v>EDIF Jul/23</v>
          </cell>
        </row>
        <row r="1603">
          <cell r="A1603">
            <v>100467</v>
          </cell>
          <cell r="B1603" t="str">
            <v>TUBO DE PVC RÍGIDO, SOLDÁVEL (LINHA ÁGUA) - 75MM (2 1/2")</v>
          </cell>
          <cell r="C1603" t="str">
            <v>M</v>
          </cell>
          <cell r="D1603">
            <v>108.5</v>
          </cell>
          <cell r="E1603" t="str">
            <v>EDIF Jul/23</v>
          </cell>
        </row>
        <row r="1604">
          <cell r="A1604">
            <v>100468</v>
          </cell>
          <cell r="B1604" t="str">
            <v>TUBO DE PVC RÍGIDO, SOLDÁVEL (LINHA ÁGUA) - 85MM (3")</v>
          </cell>
          <cell r="C1604" t="str">
            <v>M</v>
          </cell>
          <cell r="D1604">
            <v>125.94</v>
          </cell>
          <cell r="E1604" t="str">
            <v>EDIF Jul/23</v>
          </cell>
        </row>
        <row r="1605">
          <cell r="A1605">
            <v>100469</v>
          </cell>
          <cell r="B1605" t="str">
            <v>TUBO DE PVC RÍGIDO, SOLDÁVEL (LINHA ÁGUA) - 110MM (4")</v>
          </cell>
          <cell r="C1605" t="str">
            <v>M</v>
          </cell>
          <cell r="D1605">
            <v>191.18</v>
          </cell>
          <cell r="E1605" t="str">
            <v>EDIF Jul/23</v>
          </cell>
        </row>
        <row r="1606">
          <cell r="A1606">
            <v>100498</v>
          </cell>
          <cell r="B1606" t="str">
            <v>ENVELOPAMENTO DE TUBULAÇÃO ENTERRADA, COM CONCRETO</v>
          </cell>
          <cell r="C1606" t="str">
            <v>M</v>
          </cell>
          <cell r="D1606">
            <v>38.520000000000003</v>
          </cell>
          <cell r="E1606" t="str">
            <v>EDIF Jul/23</v>
          </cell>
        </row>
        <row r="1607">
          <cell r="A1607">
            <v>100500</v>
          </cell>
          <cell r="B1607" t="str">
            <v>REDE DE ÁGUA FRIA - ACESSÓRIOS</v>
          </cell>
          <cell r="C1607" t="str">
            <v>.</v>
          </cell>
          <cell r="D1607" t="str">
            <v>.</v>
          </cell>
          <cell r="E1607" t="str">
            <v>EDIF Jul/23</v>
          </cell>
        </row>
        <row r="1608">
          <cell r="A1608">
            <v>100502</v>
          </cell>
          <cell r="B1608" t="str">
            <v>REGISTRO DE GAVETA, METAL AMARELO - 3/4"</v>
          </cell>
          <cell r="C1608" t="str">
            <v>UN</v>
          </cell>
          <cell r="D1608">
            <v>80.17</v>
          </cell>
          <cell r="E1608" t="str">
            <v>EDIF Jul/23</v>
          </cell>
        </row>
        <row r="1609">
          <cell r="A1609">
            <v>100503</v>
          </cell>
          <cell r="B1609" t="str">
            <v>REGISTRO DE GAVETA, METAL AMARELO - 1"</v>
          </cell>
          <cell r="C1609" t="str">
            <v>UN</v>
          </cell>
          <cell r="D1609">
            <v>99.54</v>
          </cell>
          <cell r="E1609" t="str">
            <v>EDIF Jul/23</v>
          </cell>
        </row>
        <row r="1610">
          <cell r="A1610">
            <v>100504</v>
          </cell>
          <cell r="B1610" t="str">
            <v>REGISTRO DE GAVETA, METAL AMARELO - 1 1/4"</v>
          </cell>
          <cell r="C1610" t="str">
            <v>UN</v>
          </cell>
          <cell r="D1610">
            <v>124.85</v>
          </cell>
          <cell r="E1610" t="str">
            <v>EDIF Jul/23</v>
          </cell>
        </row>
        <row r="1611">
          <cell r="A1611">
            <v>100505</v>
          </cell>
          <cell r="B1611" t="str">
            <v>REGISTRO DE GAVETA, METAL AMARELO - 1 1/2"</v>
          </cell>
          <cell r="C1611" t="str">
            <v>UN</v>
          </cell>
          <cell r="D1611">
            <v>143.51</v>
          </cell>
          <cell r="E1611" t="str">
            <v>EDIF Jul/23</v>
          </cell>
        </row>
        <row r="1612">
          <cell r="A1612">
            <v>100506</v>
          </cell>
          <cell r="B1612" t="str">
            <v>REGISTRO DE GAVETA, METAL AMARELO - 2"</v>
          </cell>
          <cell r="C1612" t="str">
            <v>UN</v>
          </cell>
          <cell r="D1612">
            <v>182.21</v>
          </cell>
          <cell r="E1612" t="str">
            <v>EDIF Jul/23</v>
          </cell>
        </row>
        <row r="1613">
          <cell r="A1613">
            <v>100507</v>
          </cell>
          <cell r="B1613" t="str">
            <v>REGISTRO DE GAVETA, METAL AMARELO - 2 1/2"</v>
          </cell>
          <cell r="C1613" t="str">
            <v>UN</v>
          </cell>
          <cell r="D1613">
            <v>412.62</v>
          </cell>
          <cell r="E1613" t="str">
            <v>EDIF Jul/23</v>
          </cell>
        </row>
        <row r="1614">
          <cell r="A1614">
            <v>100508</v>
          </cell>
          <cell r="B1614" t="str">
            <v>REGISTRO DE GAVETA, METAL AMARELO - 3"</v>
          </cell>
          <cell r="C1614" t="str">
            <v>UN</v>
          </cell>
          <cell r="D1614">
            <v>632.19000000000005</v>
          </cell>
          <cell r="E1614" t="str">
            <v>EDIF Jul/23</v>
          </cell>
        </row>
        <row r="1615">
          <cell r="A1615">
            <v>100509</v>
          </cell>
          <cell r="B1615" t="str">
            <v>REGISTRO DE GAVETA, METAL AMARELO - 4"</v>
          </cell>
          <cell r="C1615" t="str">
            <v>UN</v>
          </cell>
          <cell r="D1615">
            <v>1039.26</v>
          </cell>
          <cell r="E1615" t="str">
            <v>EDIF Jul/23</v>
          </cell>
        </row>
        <row r="1616">
          <cell r="A1616">
            <v>100531</v>
          </cell>
          <cell r="B1616" t="str">
            <v>REGISTRO DE GAVETA, METAL CROMADO - 3/4"</v>
          </cell>
          <cell r="C1616" t="str">
            <v>UN</v>
          </cell>
          <cell r="D1616">
            <v>115.56</v>
          </cell>
          <cell r="E1616" t="str">
            <v>EDIF Jul/23</v>
          </cell>
        </row>
        <row r="1617">
          <cell r="A1617">
            <v>100532</v>
          </cell>
          <cell r="B1617" t="str">
            <v>REGISTRO DE GAVETA, METAL CROMADO - 1"</v>
          </cell>
          <cell r="C1617" t="str">
            <v>UN</v>
          </cell>
          <cell r="D1617">
            <v>152.41</v>
          </cell>
          <cell r="E1617" t="str">
            <v>EDIF Jul/23</v>
          </cell>
        </row>
        <row r="1618">
          <cell r="A1618">
            <v>100533</v>
          </cell>
          <cell r="B1618" t="str">
            <v>REGISTRO DE GAVETA, METAL CROMADO - 1 1/4"</v>
          </cell>
          <cell r="C1618" t="str">
            <v>UN</v>
          </cell>
          <cell r="D1618">
            <v>199.01</v>
          </cell>
          <cell r="E1618" t="str">
            <v>EDIF Jul/23</v>
          </cell>
        </row>
        <row r="1619">
          <cell r="A1619">
            <v>100534</v>
          </cell>
          <cell r="B1619" t="str">
            <v>REGISTRO DE GAVETA, METAL CROMADO - 1 1/2"</v>
          </cell>
          <cell r="C1619" t="str">
            <v>UN</v>
          </cell>
          <cell r="D1619">
            <v>203.71</v>
          </cell>
          <cell r="E1619" t="str">
            <v>EDIF Jul/23</v>
          </cell>
        </row>
        <row r="1620">
          <cell r="A1620">
            <v>100540</v>
          </cell>
          <cell r="B1620" t="str">
            <v>REGISTRO DE PRESSÃO, METAL AMARELO - 1/2"</v>
          </cell>
          <cell r="C1620" t="str">
            <v>UN</v>
          </cell>
          <cell r="D1620">
            <v>98.51</v>
          </cell>
          <cell r="E1620" t="str">
            <v>EDIF Jul/23</v>
          </cell>
        </row>
        <row r="1621">
          <cell r="A1621">
            <v>100541</v>
          </cell>
          <cell r="B1621" t="str">
            <v>REGISTRO DE PRESSÃO, METAL AMARELO - 3/4"</v>
          </cell>
          <cell r="C1621" t="str">
            <v>UN</v>
          </cell>
          <cell r="D1621">
            <v>108.8</v>
          </cell>
          <cell r="E1621" t="str">
            <v>EDIF Jul/23</v>
          </cell>
        </row>
        <row r="1622">
          <cell r="A1622">
            <v>100551</v>
          </cell>
          <cell r="B1622" t="str">
            <v>REGISTRO DE PRESSÃO, METAL CROMADO - 3/4"</v>
          </cell>
          <cell r="C1622" t="str">
            <v>UN</v>
          </cell>
          <cell r="D1622">
            <v>122.52</v>
          </cell>
          <cell r="E1622" t="str">
            <v>EDIF Jul/23</v>
          </cell>
        </row>
        <row r="1623">
          <cell r="A1623">
            <v>100560</v>
          </cell>
          <cell r="B1623" t="str">
            <v>REGISTRO GLOBO COM ADAPTADOR E TAMPA - 2 1/2"</v>
          </cell>
          <cell r="C1623" t="str">
            <v>UN</v>
          </cell>
          <cell r="D1623">
            <v>495.51</v>
          </cell>
          <cell r="E1623" t="str">
            <v>EDIF Jul/23</v>
          </cell>
        </row>
        <row r="1624">
          <cell r="A1624">
            <v>100600</v>
          </cell>
          <cell r="B1624" t="str">
            <v>REDE DE ÁGUA QUENTE</v>
          </cell>
          <cell r="C1624" t="str">
            <v>.</v>
          </cell>
          <cell r="D1624" t="str">
            <v>.</v>
          </cell>
          <cell r="E1624" t="str">
            <v>EDIF Jul/23</v>
          </cell>
        </row>
        <row r="1625">
          <cell r="A1625">
            <v>100620</v>
          </cell>
          <cell r="B1625" t="str">
            <v>TUBO DE COBRE SEM COSTURA, CLASSE EL - 1/2"</v>
          </cell>
          <cell r="C1625" t="str">
            <v>M</v>
          </cell>
          <cell r="D1625">
            <v>70.290000000000006</v>
          </cell>
          <cell r="E1625" t="str">
            <v>EDIF Jul/23</v>
          </cell>
        </row>
        <row r="1626">
          <cell r="A1626">
            <v>100621</v>
          </cell>
          <cell r="B1626" t="str">
            <v>TUBO DE COBRE SEM COSTURA, CLASSE EL - 3/4"</v>
          </cell>
          <cell r="C1626" t="str">
            <v>M</v>
          </cell>
          <cell r="D1626">
            <v>102.83</v>
          </cell>
          <cell r="E1626" t="str">
            <v>EDIF Jul/23</v>
          </cell>
        </row>
        <row r="1627">
          <cell r="A1627">
            <v>100622</v>
          </cell>
          <cell r="B1627" t="str">
            <v>TUBO DE COBRE SEM COSTURA, CLASSE EL - 1"</v>
          </cell>
          <cell r="C1627" t="str">
            <v>M</v>
          </cell>
          <cell r="D1627">
            <v>122.73</v>
          </cell>
          <cell r="E1627" t="str">
            <v>EDIF Jul/23</v>
          </cell>
        </row>
        <row r="1628">
          <cell r="A1628">
            <v>100623</v>
          </cell>
          <cell r="B1628" t="str">
            <v>TUBO DE COBRE SEM COSTURA, CLASSE EL - 1 1/4"</v>
          </cell>
          <cell r="C1628" t="str">
            <v>M</v>
          </cell>
          <cell r="D1628">
            <v>189.9</v>
          </cell>
          <cell r="E1628" t="str">
            <v>EDIF Jul/23</v>
          </cell>
        </row>
        <row r="1629">
          <cell r="A1629">
            <v>100624</v>
          </cell>
          <cell r="B1629" t="str">
            <v>TUBO DE COBRE SEM COSTURA, CLASSE EL - 1 1/2"</v>
          </cell>
          <cell r="C1629" t="str">
            <v>M</v>
          </cell>
          <cell r="D1629">
            <v>253.67</v>
          </cell>
          <cell r="E1629" t="str">
            <v>EDIF Jul/23</v>
          </cell>
        </row>
        <row r="1630">
          <cell r="A1630">
            <v>100626</v>
          </cell>
          <cell r="B1630" t="str">
            <v>TUBO DE COBRE SEM COSTURA, CLASSE A - 1/2"</v>
          </cell>
          <cell r="C1630" t="str">
            <v>M</v>
          </cell>
          <cell r="D1630">
            <v>93.34</v>
          </cell>
          <cell r="E1630" t="str">
            <v>EDIF Jul/23</v>
          </cell>
        </row>
        <row r="1631">
          <cell r="A1631">
            <v>100627</v>
          </cell>
          <cell r="B1631" t="str">
            <v>TUBO DE COBRE SEM COSTURA, CLASSE A 3/4"</v>
          </cell>
          <cell r="C1631" t="str">
            <v>M</v>
          </cell>
          <cell r="D1631">
            <v>139.71</v>
          </cell>
          <cell r="E1631" t="str">
            <v>EDIF Jul/23</v>
          </cell>
        </row>
        <row r="1632">
          <cell r="A1632">
            <v>100628</v>
          </cell>
          <cell r="B1632" t="str">
            <v>TUBO DE COBRE SEM COSTURA, CLASSE A 1"</v>
          </cell>
          <cell r="C1632" t="str">
            <v>M</v>
          </cell>
          <cell r="D1632">
            <v>159.65</v>
          </cell>
          <cell r="E1632" t="str">
            <v>EDIF Jul/23</v>
          </cell>
        </row>
        <row r="1633">
          <cell r="A1633">
            <v>100629</v>
          </cell>
          <cell r="B1633" t="str">
            <v>TUBO DE COBRE SEM COSTURA, CLASSE A 1 1/4"</v>
          </cell>
          <cell r="C1633" t="str">
            <v>M</v>
          </cell>
          <cell r="D1633">
            <v>261.87</v>
          </cell>
          <cell r="E1633" t="str">
            <v>EDIF Jul/23</v>
          </cell>
        </row>
        <row r="1634">
          <cell r="A1634">
            <v>100630</v>
          </cell>
          <cell r="B1634" t="str">
            <v>TUBO DE COBRE SEM COSTURA, CLASSE A 1 1/2"</v>
          </cell>
          <cell r="C1634" t="str">
            <v>M</v>
          </cell>
          <cell r="D1634">
            <v>301.87</v>
          </cell>
          <cell r="E1634" t="str">
            <v>EDIF Jul/23</v>
          </cell>
        </row>
        <row r="1635">
          <cell r="A1635">
            <v>100654</v>
          </cell>
          <cell r="B1635" t="str">
            <v>REGISTRO DE GAVETA, METAL AMARELO - 1 1/2"</v>
          </cell>
          <cell r="C1635" t="str">
            <v>UN</v>
          </cell>
          <cell r="D1635">
            <v>143.51</v>
          </cell>
          <cell r="E1635" t="str">
            <v>EDIF Jul/23</v>
          </cell>
        </row>
        <row r="1636">
          <cell r="A1636">
            <v>100700</v>
          </cell>
          <cell r="B1636" t="str">
            <v>REDE DE GÁS</v>
          </cell>
          <cell r="C1636" t="str">
            <v>.</v>
          </cell>
          <cell r="D1636" t="str">
            <v>.</v>
          </cell>
          <cell r="E1636" t="str">
            <v>EDIF Jul/23</v>
          </cell>
        </row>
        <row r="1637">
          <cell r="A1637">
            <v>100711</v>
          </cell>
          <cell r="B1637" t="str">
            <v>TUBO PRETO DE AÇO-CARBONO, CLASSE SCH-40 - 3/4"</v>
          </cell>
          <cell r="C1637" t="str">
            <v>M</v>
          </cell>
          <cell r="D1637">
            <v>75.39</v>
          </cell>
          <cell r="E1637" t="str">
            <v>EDIF Jul/23</v>
          </cell>
        </row>
        <row r="1638">
          <cell r="A1638">
            <v>100712</v>
          </cell>
          <cell r="B1638" t="str">
            <v>TUBO PRETO DE AÇO-CARBONO, CLASSE SCH-40 - 1"</v>
          </cell>
          <cell r="C1638" t="str">
            <v>M</v>
          </cell>
          <cell r="D1638">
            <v>108.6</v>
          </cell>
          <cell r="E1638" t="str">
            <v>EDIF Jul/23</v>
          </cell>
        </row>
        <row r="1639">
          <cell r="A1639">
            <v>100713</v>
          </cell>
          <cell r="B1639" t="str">
            <v>TUBO PRETO DE AÇO-CARBONO, CLASSE SCH-40 - 1 1/4"</v>
          </cell>
          <cell r="C1639" t="str">
            <v>M</v>
          </cell>
          <cell r="D1639">
            <v>130.28</v>
          </cell>
          <cell r="E1639" t="str">
            <v>EDIF Jul/23</v>
          </cell>
        </row>
        <row r="1640">
          <cell r="A1640">
            <v>100714</v>
          </cell>
          <cell r="B1640" t="str">
            <v>TUBO PRETO DE AÇO-CARBONO, CLASSE SCH-40 - 1 1/2"</v>
          </cell>
          <cell r="C1640" t="str">
            <v>M</v>
          </cell>
          <cell r="D1640">
            <v>152.68</v>
          </cell>
          <cell r="E1640" t="str">
            <v>EDIF Jul/23</v>
          </cell>
        </row>
        <row r="1641">
          <cell r="A1641">
            <v>100720</v>
          </cell>
          <cell r="B1641" t="str">
            <v>VÁLVULA ESFÉRICA MONOBLOCO EM LATÃO, 3/4" NPT</v>
          </cell>
          <cell r="C1641" t="str">
            <v>UN</v>
          </cell>
          <cell r="D1641">
            <v>73.7</v>
          </cell>
          <cell r="E1641" t="str">
            <v>EDIF Jul/23</v>
          </cell>
        </row>
        <row r="1642">
          <cell r="A1642">
            <v>100760</v>
          </cell>
          <cell r="B1642" t="str">
            <v>HV.04 - ABRIGO PARA GÁS EM BLOCO DE CONCRETO APARENTE PARA 2 BOTIJÕES</v>
          </cell>
          <cell r="C1642" t="str">
            <v>UN</v>
          </cell>
          <cell r="D1642">
            <v>665.97</v>
          </cell>
          <cell r="E1642" t="str">
            <v>EDIF Jul/23</v>
          </cell>
        </row>
        <row r="1643">
          <cell r="A1643">
            <v>100762</v>
          </cell>
          <cell r="B1643" t="str">
            <v>HV.12 - ABRIGO PARA GÁS EM ALVENARIA REVESTIDA PARA 2 BOTIJÕES</v>
          </cell>
          <cell r="C1643" t="str">
            <v>UN</v>
          </cell>
          <cell r="D1643">
            <v>859.03</v>
          </cell>
          <cell r="E1643" t="str">
            <v>EDIF Jul/23</v>
          </cell>
        </row>
        <row r="1644">
          <cell r="A1644">
            <v>100763</v>
          </cell>
          <cell r="B1644" t="str">
            <v>HV.13 - ABRIGO PARA GÁS EM BLOCOS DE CONCRETO APARENTE PARA 2 CILINDROS</v>
          </cell>
          <cell r="C1644" t="str">
            <v>UN</v>
          </cell>
          <cell r="D1644">
            <v>1626.69</v>
          </cell>
          <cell r="E1644" t="str">
            <v>EDIF Jul/23</v>
          </cell>
        </row>
        <row r="1645">
          <cell r="A1645">
            <v>100764</v>
          </cell>
          <cell r="B1645" t="str">
            <v>HV.14 - ABRIGO PARA GÁS EM BLOCO DE CONCRETO APARENTE PARA 4 CILINDROS</v>
          </cell>
          <cell r="C1645" t="str">
            <v>UN</v>
          </cell>
          <cell r="D1645">
            <v>2112.94</v>
          </cell>
          <cell r="E1645" t="str">
            <v>EDIF Jul/23</v>
          </cell>
        </row>
        <row r="1646">
          <cell r="A1646">
            <v>100765</v>
          </cell>
          <cell r="B1646" t="str">
            <v>HV.15 - ABRIGO PARA GÁS EM BLOCO DE CONCRETO APARENTE PARA 6 CILINDROS</v>
          </cell>
          <cell r="C1646" t="str">
            <v>UN</v>
          </cell>
          <cell r="D1646">
            <v>2697.22</v>
          </cell>
          <cell r="E1646" t="str">
            <v>EDIF Jul/23</v>
          </cell>
        </row>
        <row r="1647">
          <cell r="A1647">
            <v>100767</v>
          </cell>
          <cell r="B1647" t="str">
            <v>HV.17 - ABRIGO PARA GÁS EM TIJOLO APARENTE PARA 4 CILINDROS</v>
          </cell>
          <cell r="C1647" t="str">
            <v>UN</v>
          </cell>
          <cell r="D1647">
            <v>2462.58</v>
          </cell>
          <cell r="E1647" t="str">
            <v>EDIF Jul/23</v>
          </cell>
        </row>
        <row r="1648">
          <cell r="A1648">
            <v>100768</v>
          </cell>
          <cell r="B1648" t="str">
            <v>HV.18 - ABRIGO PARA GÁS EM TIJOLO APARENTE PARA 6 CILINDROS</v>
          </cell>
          <cell r="C1648" t="str">
            <v>UN</v>
          </cell>
          <cell r="D1648">
            <v>3122.01</v>
          </cell>
          <cell r="E1648" t="str">
            <v>EDIF Jul/23</v>
          </cell>
        </row>
        <row r="1649">
          <cell r="A1649">
            <v>100769</v>
          </cell>
          <cell r="B1649" t="str">
            <v>HV.19 - ABRIGO PARA GÁS EM ALVENARIA REVESTIDA PARA 2 CILINDROS</v>
          </cell>
          <cell r="C1649" t="str">
            <v>UN</v>
          </cell>
          <cell r="D1649">
            <v>1977.18</v>
          </cell>
          <cell r="E1649" t="str">
            <v>EDIF Jul/23</v>
          </cell>
        </row>
        <row r="1650">
          <cell r="A1650">
            <v>100770</v>
          </cell>
          <cell r="B1650" t="str">
            <v>HV.20 - ABRIGO PARA GÁS EM ALVENARIA REVESTIDA PARA 4 CILINDROS</v>
          </cell>
          <cell r="C1650" t="str">
            <v>UN</v>
          </cell>
          <cell r="D1650">
            <v>2528.15</v>
          </cell>
          <cell r="E1650" t="str">
            <v>EDIF Jul/23</v>
          </cell>
        </row>
        <row r="1651">
          <cell r="A1651">
            <v>100771</v>
          </cell>
          <cell r="B1651" t="str">
            <v>HV.21 - ABRIGO PARA GÁS EM ALVENARIA REVESTIDA PARA 6 CILINDROS</v>
          </cell>
          <cell r="C1651" t="str">
            <v>UN</v>
          </cell>
          <cell r="D1651">
            <v>3189.67</v>
          </cell>
          <cell r="E1651" t="str">
            <v>EDIF Jul/23</v>
          </cell>
        </row>
        <row r="1652">
          <cell r="A1652">
            <v>100780</v>
          </cell>
          <cell r="B1652" t="str">
            <v>HD.10 - INSTALAÇÃO PARA 2 BOTIJÕES GLP 13KG, EXCLUSIVE ABRIGO</v>
          </cell>
          <cell r="C1652" t="str">
            <v>UN</v>
          </cell>
          <cell r="D1652">
            <v>18.149999999999999</v>
          </cell>
          <cell r="E1652" t="str">
            <v>EDIF Jul/23</v>
          </cell>
        </row>
        <row r="1653">
          <cell r="A1653">
            <v>100781</v>
          </cell>
          <cell r="B1653" t="str">
            <v>HD.11 - INSTALAÇÃO PARA 2 CILINDROS GLP 45 KG, EXCLUSIVE ABRIGO</v>
          </cell>
          <cell r="C1653" t="str">
            <v>UN</v>
          </cell>
          <cell r="D1653">
            <v>860.99</v>
          </cell>
          <cell r="E1653" t="str">
            <v>EDIF Jul/23</v>
          </cell>
        </row>
        <row r="1654">
          <cell r="A1654">
            <v>100782</v>
          </cell>
          <cell r="B1654" t="str">
            <v>HD.12 - INSTALAÇÃO PARA 4 CILINDRO GLP 45KG, EXCLUSIVE ABRIGO</v>
          </cell>
          <cell r="C1654" t="str">
            <v>UN</v>
          </cell>
          <cell r="D1654">
            <v>1034.6199999999999</v>
          </cell>
          <cell r="E1654" t="str">
            <v>EDIF Jul/23</v>
          </cell>
        </row>
        <row r="1655">
          <cell r="A1655">
            <v>100783</v>
          </cell>
          <cell r="B1655" t="str">
            <v>HD.13  - INSTALAÇÃO PARA 6 CILINDROS GLP 45KG, EXCLUSIVE ABRIGO</v>
          </cell>
          <cell r="C1655" t="str">
            <v>UN</v>
          </cell>
          <cell r="D1655">
            <v>1183.05</v>
          </cell>
          <cell r="E1655" t="str">
            <v>EDIF Jul/23</v>
          </cell>
        </row>
        <row r="1656">
          <cell r="A1656">
            <v>100785</v>
          </cell>
          <cell r="B1656" t="str">
            <v>BOTIJÃO DE GÁS DE 13KG COM CARGA</v>
          </cell>
          <cell r="C1656" t="str">
            <v>UN</v>
          </cell>
          <cell r="D1656">
            <v>325.2</v>
          </cell>
          <cell r="E1656" t="str">
            <v>EDIF Jul/23</v>
          </cell>
        </row>
        <row r="1657">
          <cell r="A1657">
            <v>100786</v>
          </cell>
          <cell r="B1657" t="str">
            <v>CILINDRO DE G.L.P. DE 45KG COM CARGA</v>
          </cell>
          <cell r="C1657" t="str">
            <v>UN</v>
          </cell>
          <cell r="D1657">
            <v>1008.75</v>
          </cell>
          <cell r="E1657" t="str">
            <v>EDIF Jul/23</v>
          </cell>
        </row>
        <row r="1658">
          <cell r="A1658">
            <v>100790</v>
          </cell>
          <cell r="B1658" t="str">
            <v>CAIXA COM COLETOR DE ÁGUA (SIFÃO) PARA REDE DE GÁS</v>
          </cell>
          <cell r="C1658" t="str">
            <v>UN</v>
          </cell>
          <cell r="D1658">
            <v>199.81</v>
          </cell>
          <cell r="E1658" t="str">
            <v>EDIF Jul/23</v>
          </cell>
        </row>
        <row r="1659">
          <cell r="A1659">
            <v>100795</v>
          </cell>
          <cell r="B1659" t="str">
            <v>PROTEÇÃO ANTICORROSIVA PARA TUBULAÇÃO ENTERRADA</v>
          </cell>
          <cell r="C1659" t="str">
            <v>M</v>
          </cell>
          <cell r="D1659">
            <v>3.32</v>
          </cell>
          <cell r="E1659" t="str">
            <v>EDIF Jul/23</v>
          </cell>
        </row>
        <row r="1660">
          <cell r="A1660">
            <v>100798</v>
          </cell>
          <cell r="B1660" t="str">
            <v>ENVELOPAMENTO DE TUBULAÇÃO ENTERRADA, COM CONCRETO</v>
          </cell>
          <cell r="C1660" t="str">
            <v>M</v>
          </cell>
          <cell r="D1660">
            <v>38.520000000000003</v>
          </cell>
          <cell r="E1660" t="str">
            <v>EDIF Jul/23</v>
          </cell>
        </row>
        <row r="1661">
          <cell r="A1661">
            <v>100800</v>
          </cell>
          <cell r="B1661" t="str">
            <v>REDE DE PREVENÇÃO E COMBATE A INCÊNDIOS</v>
          </cell>
          <cell r="C1661" t="str">
            <v>.</v>
          </cell>
          <cell r="D1661" t="str">
            <v>.</v>
          </cell>
          <cell r="E1661" t="str">
            <v>EDIF Jul/23</v>
          </cell>
        </row>
        <row r="1662">
          <cell r="A1662">
            <v>100802</v>
          </cell>
          <cell r="B1662" t="str">
            <v>TUBO DE AÇO-CARBONO GALVANIZADO, CLASSE MÉDIA (DIN2440) - 2 1/2"</v>
          </cell>
          <cell r="C1662" t="str">
            <v>M</v>
          </cell>
          <cell r="D1662">
            <v>261.56</v>
          </cell>
          <cell r="E1662" t="str">
            <v>EDIF Jul/23</v>
          </cell>
        </row>
        <row r="1663">
          <cell r="A1663">
            <v>100803</v>
          </cell>
          <cell r="B1663" t="str">
            <v>TUBO DE AÇO-CARBONO GALVANIZADO, CLASSE MÉDIA (DIN2440) - 3"</v>
          </cell>
          <cell r="C1663" t="str">
            <v>M</v>
          </cell>
          <cell r="D1663">
            <v>286.89999999999998</v>
          </cell>
          <cell r="E1663" t="str">
            <v>EDIF Jul/23</v>
          </cell>
        </row>
        <row r="1664">
          <cell r="A1664">
            <v>100805</v>
          </cell>
          <cell r="B1664" t="str">
            <v>TUBO DE AÇO-CARBONO GALVANIZADO, CLASSE MÉDIA (DIN2440) - 4"</v>
          </cell>
          <cell r="C1664" t="str">
            <v>M</v>
          </cell>
          <cell r="D1664">
            <v>382.78</v>
          </cell>
          <cell r="E1664" t="str">
            <v>EDIF Jul/23</v>
          </cell>
        </row>
        <row r="1665">
          <cell r="A1665">
            <v>100806</v>
          </cell>
          <cell r="B1665" t="str">
            <v>TUBO DE AÇO-CARBONO GALVANIZADO, CLASSE MÉDIA (DIN2440) - 6"</v>
          </cell>
          <cell r="C1665" t="str">
            <v>M</v>
          </cell>
          <cell r="D1665">
            <v>707.46</v>
          </cell>
          <cell r="E1665" t="str">
            <v>EDIF Jul/23</v>
          </cell>
        </row>
        <row r="1666">
          <cell r="A1666">
            <v>100831</v>
          </cell>
          <cell r="B1666" t="str">
            <v>REGISTRO DE GAVETA, METAL AMARELO - 2 1/2"</v>
          </cell>
          <cell r="C1666" t="str">
            <v>UN</v>
          </cell>
          <cell r="D1666">
            <v>412.62</v>
          </cell>
          <cell r="E1666" t="str">
            <v>EDIF Jul/23</v>
          </cell>
        </row>
        <row r="1667">
          <cell r="A1667">
            <v>100832</v>
          </cell>
          <cell r="B1667" t="str">
            <v>REGISTRO DE GAVETA, METAL AMARELO - 3"</v>
          </cell>
          <cell r="C1667" t="str">
            <v>UN</v>
          </cell>
          <cell r="D1667">
            <v>632.19000000000005</v>
          </cell>
          <cell r="E1667" t="str">
            <v>EDIF Jul/23</v>
          </cell>
        </row>
        <row r="1668">
          <cell r="A1668">
            <v>100834</v>
          </cell>
          <cell r="B1668" t="str">
            <v>REGISTRO DE GAVETA, METAL AMARELO - 4"</v>
          </cell>
          <cell r="C1668" t="str">
            <v>UN</v>
          </cell>
          <cell r="D1668">
            <v>1039.26</v>
          </cell>
          <cell r="E1668" t="str">
            <v>EDIF Jul/23</v>
          </cell>
        </row>
        <row r="1669">
          <cell r="A1669">
            <v>100849</v>
          </cell>
          <cell r="B1669" t="str">
            <v>ENVELOPAMENTO DE TUBULAÇÃO ENTERRADA, COM CONCRETO</v>
          </cell>
          <cell r="C1669" t="str">
            <v>M</v>
          </cell>
          <cell r="D1669">
            <v>38.520000000000003</v>
          </cell>
          <cell r="E1669" t="str">
            <v>EDIF Jul/23</v>
          </cell>
        </row>
        <row r="1670">
          <cell r="A1670">
            <v>100850</v>
          </cell>
          <cell r="B1670" t="str">
            <v>RECALQUE DE PASSEIO COM UNIÃO ENGATE RÁPIDO - REGISTRO TIPO GLOBO 2 1/2"</v>
          </cell>
          <cell r="C1670" t="str">
            <v>UN</v>
          </cell>
          <cell r="D1670">
            <v>842.17</v>
          </cell>
          <cell r="E1670" t="str">
            <v>EDIF Jul/23</v>
          </cell>
        </row>
        <row r="1671">
          <cell r="A1671">
            <v>100855</v>
          </cell>
          <cell r="B1671" t="str">
            <v>HIDRANTE COM UNIÃO DE ENGATE RÁPIDO - REGISTRO TIPO GLOBO 2 1/2"</v>
          </cell>
          <cell r="C1671" t="str">
            <v>UN</v>
          </cell>
          <cell r="D1671">
            <v>459.87</v>
          </cell>
          <cell r="E1671" t="str">
            <v>EDIF Jul/23</v>
          </cell>
        </row>
        <row r="1672">
          <cell r="A1672">
            <v>100860</v>
          </cell>
          <cell r="B1672" t="str">
            <v>ABRIGO DE EMBUTIR PARA HIDRANTE E MANGUEIRA - CHAPA DE AÇO N.20</v>
          </cell>
          <cell r="C1672" t="str">
            <v>UN</v>
          </cell>
          <cell r="D1672">
            <v>560.55999999999995</v>
          </cell>
          <cell r="E1672" t="str">
            <v>EDIF Jul/23</v>
          </cell>
        </row>
        <row r="1673">
          <cell r="A1673">
            <v>100865</v>
          </cell>
          <cell r="B1673" t="str">
            <v>MANGUEIRA DE INCÊNDIO COM UNIÃO DE ENGATE RÁPIDO, 15M - 1 1/2"</v>
          </cell>
          <cell r="C1673" t="str">
            <v>UN</v>
          </cell>
          <cell r="D1673">
            <v>380.88</v>
          </cell>
          <cell r="E1673" t="str">
            <v>EDIF Jul/23</v>
          </cell>
        </row>
        <row r="1674">
          <cell r="A1674">
            <v>100868</v>
          </cell>
          <cell r="B1674" t="str">
            <v>MANGUEIRA DE INCÊNDIO COM UNIÃO DE ENGATE RÁPIDO, 30M - 1 1/2"</v>
          </cell>
          <cell r="C1674" t="str">
            <v>UN</v>
          </cell>
          <cell r="D1674">
            <v>604.6</v>
          </cell>
          <cell r="E1674" t="str">
            <v>EDIF Jul/23</v>
          </cell>
        </row>
        <row r="1675">
          <cell r="A1675">
            <v>100872</v>
          </cell>
          <cell r="B1675" t="str">
            <v>MANGUEIRA DE INCÊNDIO COM UNIÃO DE ENGATE RÁPIDO, 30M - 2 1/2"</v>
          </cell>
          <cell r="C1675" t="str">
            <v>UN</v>
          </cell>
          <cell r="D1675">
            <v>996.44</v>
          </cell>
          <cell r="E1675" t="str">
            <v>EDIF Jul/23</v>
          </cell>
        </row>
        <row r="1676">
          <cell r="A1676">
            <v>100873</v>
          </cell>
          <cell r="B1676" t="str">
            <v>ESGUICHO DE INCÊNDIO COM ENGATE RÁPIDO - 1 1/2"X1/2"</v>
          </cell>
          <cell r="C1676" t="str">
            <v>UN</v>
          </cell>
          <cell r="D1676">
            <v>80.989999999999995</v>
          </cell>
          <cell r="E1676" t="str">
            <v>EDIF Jul/23</v>
          </cell>
        </row>
        <row r="1677">
          <cell r="A1677">
            <v>100877</v>
          </cell>
          <cell r="B1677" t="str">
            <v>ESGUICHO DE INCÊNDIO COM ENGATE RÁPIDO - 2 1/2"X5/8"</v>
          </cell>
          <cell r="C1677" t="str">
            <v>UN</v>
          </cell>
          <cell r="D1677">
            <v>125.96</v>
          </cell>
          <cell r="E1677" t="str">
            <v>EDIF Jul/23</v>
          </cell>
        </row>
        <row r="1678">
          <cell r="A1678">
            <v>100880</v>
          </cell>
          <cell r="B1678" t="str">
            <v>EXTINTOR DE INCÊNDIO COM CARGA DE GÁS CARBÔNICO (CO2) - 4KG</v>
          </cell>
          <cell r="C1678" t="str">
            <v>UN</v>
          </cell>
          <cell r="D1678">
            <v>573.91</v>
          </cell>
          <cell r="E1678" t="str">
            <v>EDIF Jul/23</v>
          </cell>
        </row>
        <row r="1679">
          <cell r="A1679">
            <v>100881</v>
          </cell>
          <cell r="B1679" t="str">
            <v>EXTINTOR DE INCÊNDIO COM CARGA DE GÁS CARBÔNICO (CO2) - 6KG</v>
          </cell>
          <cell r="C1679" t="str">
            <v>UN</v>
          </cell>
          <cell r="D1679">
            <v>680.63</v>
          </cell>
          <cell r="E1679" t="str">
            <v>EDIF Jul/23</v>
          </cell>
        </row>
        <row r="1680">
          <cell r="A1680">
            <v>100882</v>
          </cell>
          <cell r="B1680" t="str">
            <v>EXTINTOR DE INCÊNDIO COM CARGA DE GÁS CARBÔNICO (CO2) - 10KG</v>
          </cell>
          <cell r="C1680" t="str">
            <v>UN</v>
          </cell>
          <cell r="D1680">
            <v>1464.28</v>
          </cell>
          <cell r="E1680" t="str">
            <v>EDIF Jul/23</v>
          </cell>
        </row>
        <row r="1681">
          <cell r="A1681">
            <v>100885</v>
          </cell>
          <cell r="B1681" t="str">
            <v>EXTINTOR DE INCÊNDIO COM CARGA DE ÁGUA PRESSURIZADA - 10L</v>
          </cell>
          <cell r="C1681" t="str">
            <v>UN</v>
          </cell>
          <cell r="D1681">
            <v>219.66</v>
          </cell>
          <cell r="E1681" t="str">
            <v>EDIF Jul/23</v>
          </cell>
        </row>
        <row r="1682">
          <cell r="A1682">
            <v>100888</v>
          </cell>
          <cell r="B1682" t="str">
            <v>EXTINTOR DE INCÊNDIO COM CARGA DE ESPUMA QUÍMICA - 9L</v>
          </cell>
          <cell r="C1682" t="str">
            <v>UN</v>
          </cell>
          <cell r="D1682">
            <v>696.68</v>
          </cell>
          <cell r="E1682" t="str">
            <v>EDIF Jul/23</v>
          </cell>
        </row>
        <row r="1683">
          <cell r="A1683">
            <v>100890</v>
          </cell>
          <cell r="B1683" t="str">
            <v>EXTINTOR DE INCÊNDIO COM CARGA DE PÓ QUÍMICO SECO - 4KG</v>
          </cell>
          <cell r="C1683" t="str">
            <v>UN</v>
          </cell>
          <cell r="D1683">
            <v>205.62</v>
          </cell>
          <cell r="E1683" t="str">
            <v>EDIF Jul/23</v>
          </cell>
        </row>
        <row r="1684">
          <cell r="A1684">
            <v>100892</v>
          </cell>
          <cell r="B1684" t="str">
            <v>EXTINTOR DE INCÊNDIO COM CARGA DE PÓ QUÍMICO SECO - 8KG</v>
          </cell>
          <cell r="C1684" t="str">
            <v>UN</v>
          </cell>
          <cell r="D1684">
            <v>281.24</v>
          </cell>
          <cell r="E1684" t="str">
            <v>EDIF Jul/23</v>
          </cell>
        </row>
        <row r="1685">
          <cell r="A1685">
            <v>100893</v>
          </cell>
          <cell r="B1685" t="str">
            <v>EXTINTOR DE INCÊNDIO COM CARGA DE PÓ QUÍMICO SECO - 12KG</v>
          </cell>
          <cell r="C1685" t="str">
            <v>UN</v>
          </cell>
          <cell r="D1685">
            <v>318.64</v>
          </cell>
          <cell r="E1685" t="str">
            <v>EDIF Jul/23</v>
          </cell>
        </row>
        <row r="1686">
          <cell r="A1686">
            <v>100895</v>
          </cell>
          <cell r="B1686" t="str">
            <v>SETA PARA HIDRANTE/EXTINTOR DE INCÊNDIO</v>
          </cell>
          <cell r="C1686" t="str">
            <v>UN</v>
          </cell>
          <cell r="D1686">
            <v>22.92</v>
          </cell>
          <cell r="E1686" t="str">
            <v>EDIF Jul/23</v>
          </cell>
        </row>
        <row r="1687">
          <cell r="A1687">
            <v>100900</v>
          </cell>
          <cell r="B1687" t="str">
            <v>REDE DE ESGOTO SANITÁRIO - TUBULAÇÃO</v>
          </cell>
          <cell r="C1687" t="str">
            <v>.</v>
          </cell>
          <cell r="D1687" t="str">
            <v>.</v>
          </cell>
          <cell r="E1687" t="str">
            <v>EDIF Jul/23</v>
          </cell>
        </row>
        <row r="1688">
          <cell r="A1688">
            <v>100910</v>
          </cell>
          <cell r="B1688" t="str">
            <v>TUBO DE FERRO FUNDIDO PARA ESGOTO, LINHA SMU - 50MM</v>
          </cell>
          <cell r="C1688" t="str">
            <v>M</v>
          </cell>
          <cell r="D1688">
            <v>337.94</v>
          </cell>
          <cell r="E1688" t="str">
            <v>EDIF Jul/23</v>
          </cell>
        </row>
        <row r="1689">
          <cell r="A1689">
            <v>100911</v>
          </cell>
          <cell r="B1689" t="str">
            <v>TUBO DE FERRO FUNDIDO PARA ESGOTO, LINHA SMU - 75MM</v>
          </cell>
          <cell r="C1689" t="str">
            <v>M</v>
          </cell>
          <cell r="D1689">
            <v>428.23</v>
          </cell>
          <cell r="E1689" t="str">
            <v>EDIF Jul/23</v>
          </cell>
        </row>
        <row r="1690">
          <cell r="A1690">
            <v>100912</v>
          </cell>
          <cell r="B1690" t="str">
            <v>TUBO DE FERRO FUNDIDO PARA ESGOTO, LINHA SMU - 100MM</v>
          </cell>
          <cell r="C1690" t="str">
            <v>M</v>
          </cell>
          <cell r="D1690">
            <v>496.67</v>
          </cell>
          <cell r="E1690" t="str">
            <v>EDIF Jul/23</v>
          </cell>
        </row>
        <row r="1691">
          <cell r="A1691">
            <v>100913</v>
          </cell>
          <cell r="B1691" t="str">
            <v>TUBO DE FERRO FUNDIDO PARA ESGOTO, LINHA SMU - 150MM</v>
          </cell>
          <cell r="C1691" t="str">
            <v>M</v>
          </cell>
          <cell r="D1691">
            <v>578.16999999999996</v>
          </cell>
          <cell r="E1691" t="str">
            <v>EDIF Jul/23</v>
          </cell>
        </row>
        <row r="1692">
          <cell r="A1692">
            <v>100930</v>
          </cell>
          <cell r="B1692" t="str">
            <v>TUBO DE PVC RÍGIDO, PONTA E BOLSA (LINHA ESGOTO) - 40MM (1 1/2")</v>
          </cell>
          <cell r="C1692" t="str">
            <v>M</v>
          </cell>
          <cell r="D1692">
            <v>33.409999999999997</v>
          </cell>
          <cell r="E1692" t="str">
            <v>EDIF Jul/23</v>
          </cell>
        </row>
        <row r="1693">
          <cell r="A1693">
            <v>100931</v>
          </cell>
          <cell r="B1693" t="str">
            <v>TUBO DE PVC RÍGIDO, PONTA E BOLSA (LINHA ESGOTO) - 50MM (2")</v>
          </cell>
          <cell r="C1693" t="str">
            <v>M</v>
          </cell>
          <cell r="D1693">
            <v>41.9</v>
          </cell>
          <cell r="E1693" t="str">
            <v>EDIF Jul/23</v>
          </cell>
        </row>
        <row r="1694">
          <cell r="A1694">
            <v>100932</v>
          </cell>
          <cell r="B1694" t="str">
            <v>TUBO DE PVC RÍGIDO, PONTA E BOLSA (LINHA ESGOTO) - 75MM (3")</v>
          </cell>
          <cell r="C1694" t="str">
            <v>M</v>
          </cell>
          <cell r="D1694">
            <v>63.39</v>
          </cell>
          <cell r="E1694" t="str">
            <v>EDIF Jul/23</v>
          </cell>
        </row>
        <row r="1695">
          <cell r="A1695">
            <v>100933</v>
          </cell>
          <cell r="B1695" t="str">
            <v>TUBO DE PVC RÍGIDO, PONTA E BOLSA (LINHA ESGOTO) - 100MM (4")</v>
          </cell>
          <cell r="C1695" t="str">
            <v>M</v>
          </cell>
          <cell r="D1695">
            <v>73.81</v>
          </cell>
          <cell r="E1695" t="str">
            <v>EDIF Jul/23</v>
          </cell>
        </row>
        <row r="1696">
          <cell r="A1696">
            <v>100934</v>
          </cell>
          <cell r="B1696" t="str">
            <v>TUBO DE PVC RÍGIDO, PONTA E BOLSA (LINHA ESGOTO) - 150MM (6")</v>
          </cell>
          <cell r="C1696" t="str">
            <v>M</v>
          </cell>
          <cell r="D1696">
            <v>110.6</v>
          </cell>
          <cell r="E1696" t="str">
            <v>EDIF Jul/23</v>
          </cell>
        </row>
        <row r="1697">
          <cell r="A1697">
            <v>100935</v>
          </cell>
          <cell r="B1697" t="str">
            <v>TUBO DE PVC RÍGIDO, PONTA E BOLSA (LINHA ESGOTO) - 200MM (8")</v>
          </cell>
          <cell r="C1697" t="str">
            <v>M</v>
          </cell>
          <cell r="D1697">
            <v>166.67</v>
          </cell>
          <cell r="E1697" t="str">
            <v>EDIF Jul/23</v>
          </cell>
        </row>
        <row r="1698">
          <cell r="A1698">
            <v>100998</v>
          </cell>
          <cell r="B1698" t="str">
            <v>ENVELOPAMENTO DE TUBULAÇÃO ENTERRADA, COM CONCRETO</v>
          </cell>
          <cell r="C1698" t="str">
            <v>M</v>
          </cell>
          <cell r="D1698">
            <v>38.520000000000003</v>
          </cell>
          <cell r="E1698" t="str">
            <v>EDIF Jul/23</v>
          </cell>
        </row>
        <row r="1699">
          <cell r="A1699">
            <v>101000</v>
          </cell>
          <cell r="B1699" t="str">
            <v>REDE DE ESGOTO SANITÁRIO - ACESSÓRIOS</v>
          </cell>
          <cell r="C1699" t="str">
            <v>.</v>
          </cell>
          <cell r="D1699" t="str">
            <v>.</v>
          </cell>
          <cell r="E1699" t="str">
            <v>EDIF Jul/23</v>
          </cell>
        </row>
        <row r="1700">
          <cell r="A1700">
            <v>101001</v>
          </cell>
          <cell r="B1700" t="str">
            <v>RALO SECO DE PVC RÍGIDO, COM SAÍDA SOLDADA DE 40MM - DIÂMETRO 100MM</v>
          </cell>
          <cell r="C1700" t="str">
            <v>UN</v>
          </cell>
          <cell r="D1700">
            <v>105.46</v>
          </cell>
          <cell r="E1700" t="str">
            <v>EDIF Jul/23</v>
          </cell>
        </row>
        <row r="1701">
          <cell r="A1701">
            <v>101010</v>
          </cell>
          <cell r="B1701" t="str">
            <v>CAIXA SIFONADA DE PVC RÍGIDO - 100X150MM</v>
          </cell>
          <cell r="C1701" t="str">
            <v>UN</v>
          </cell>
          <cell r="D1701">
            <v>109.01</v>
          </cell>
          <cell r="E1701" t="str">
            <v>EDIF Jul/23</v>
          </cell>
        </row>
        <row r="1702">
          <cell r="A1702">
            <v>101012</v>
          </cell>
          <cell r="B1702" t="str">
            <v>CAIXA SIFONADA DE PVC RÍGIDO - 150X150MM</v>
          </cell>
          <cell r="C1702" t="str">
            <v>UN</v>
          </cell>
          <cell r="D1702">
            <v>126.72</v>
          </cell>
          <cell r="E1702" t="str">
            <v>EDIF Jul/23</v>
          </cell>
        </row>
        <row r="1703">
          <cell r="A1703">
            <v>101015</v>
          </cell>
          <cell r="B1703" t="str">
            <v>CAIXA SIFONADA DE PVC RÍGIDO 250X230X75MM</v>
          </cell>
          <cell r="C1703" t="str">
            <v>UN</v>
          </cell>
          <cell r="D1703">
            <v>173.39</v>
          </cell>
          <cell r="E1703" t="str">
            <v>EDIF Jul/23</v>
          </cell>
        </row>
        <row r="1704">
          <cell r="A1704">
            <v>101035</v>
          </cell>
          <cell r="B1704" t="str">
            <v>RALO SECO DE FERRO FUNDIDO, COM SAÍDA VERTICAL (SMU) - DIÂMETRO 100MM</v>
          </cell>
          <cell r="C1704" t="str">
            <v>UN</v>
          </cell>
          <cell r="D1704">
            <v>176.63</v>
          </cell>
          <cell r="E1704" t="str">
            <v>EDIF Jul/23</v>
          </cell>
        </row>
        <row r="1705">
          <cell r="A1705">
            <v>101036</v>
          </cell>
          <cell r="B1705" t="str">
            <v>CAIXA DE GORDURA COM CESTO DE LIMPEZA EM PVC 100MM - TIGRE OU SIMILAR</v>
          </cell>
          <cell r="C1705" t="str">
            <v>UN</v>
          </cell>
          <cell r="D1705">
            <v>442.67</v>
          </cell>
          <cell r="E1705" t="str">
            <v>EDIF Jul/23</v>
          </cell>
        </row>
        <row r="1706">
          <cell r="A1706">
            <v>101059</v>
          </cell>
          <cell r="B1706" t="str">
            <v>CAIXA DE GORDURA, ALVENARIA DE TIJOLOS MACIÇOS COMUNS - 60X60CM</v>
          </cell>
          <cell r="C1706" t="str">
            <v>UN</v>
          </cell>
          <cell r="D1706">
            <v>372.18</v>
          </cell>
          <cell r="E1706" t="str">
            <v>EDIF Jul/23</v>
          </cell>
        </row>
        <row r="1707">
          <cell r="A1707">
            <v>101060</v>
          </cell>
          <cell r="B1707" t="str">
            <v>FOSSA SÉPTICA EM ANÉIS DE CONCRETO, PARA 10 PESSOAS - 1,40 X 1,20M</v>
          </cell>
          <cell r="C1707" t="str">
            <v>UN</v>
          </cell>
          <cell r="D1707">
            <v>4225.2700000000004</v>
          </cell>
          <cell r="E1707" t="str">
            <v>EDIF Jul/23</v>
          </cell>
        </row>
        <row r="1708">
          <cell r="A1708">
            <v>101061</v>
          </cell>
          <cell r="B1708" t="str">
            <v>FOSSA SÉPTICA EM ANÉIS DE CONCRETO, PARA 20 PESSOAS - 1,40 X 1,70M</v>
          </cell>
          <cell r="C1708" t="str">
            <v>UN</v>
          </cell>
          <cell r="D1708">
            <v>5304</v>
          </cell>
          <cell r="E1708" t="str">
            <v>EDIF Jul/23</v>
          </cell>
        </row>
        <row r="1709">
          <cell r="A1709">
            <v>101064</v>
          </cell>
          <cell r="B1709" t="str">
            <v>FOSSA SÉPTICA EM ANÉIS DE CONCRETO, PARA 100 PESSOAS - 2,40 X 2,50M</v>
          </cell>
          <cell r="C1709" t="str">
            <v>UN</v>
          </cell>
          <cell r="D1709">
            <v>13611.36</v>
          </cell>
          <cell r="E1709" t="str">
            <v>EDIF Jul/23</v>
          </cell>
        </row>
        <row r="1710">
          <cell r="A1710">
            <v>101066</v>
          </cell>
          <cell r="B1710" t="str">
            <v>FOSSA SÉPTICA EM ANÉIS DE CONCRETO, PARA 140 PESSOAS - 2,40 X 3,50M</v>
          </cell>
          <cell r="C1710" t="str">
            <v>UN</v>
          </cell>
          <cell r="D1710">
            <v>17739.47</v>
          </cell>
          <cell r="E1710" t="str">
            <v>EDIF Jul/23</v>
          </cell>
        </row>
        <row r="1711">
          <cell r="A1711">
            <v>101070</v>
          </cell>
          <cell r="B1711" t="str">
            <v>SUMIDOURO, DIÂMETRO INTERNO 2,00M - POÇO ABSORVENTE</v>
          </cell>
          <cell r="C1711" t="str">
            <v>M</v>
          </cell>
          <cell r="D1711">
            <v>1124.24</v>
          </cell>
          <cell r="E1711" t="str">
            <v>EDIF Jul/23</v>
          </cell>
        </row>
        <row r="1712">
          <cell r="A1712">
            <v>101071</v>
          </cell>
          <cell r="B1712" t="str">
            <v>SUMIDOURO, DIÂMETRO INTERNO 2,00M - TAMPÃO DE CONCRETO</v>
          </cell>
          <cell r="C1712" t="str">
            <v>UN</v>
          </cell>
          <cell r="D1712">
            <v>1260.53</v>
          </cell>
          <cell r="E1712" t="str">
            <v>EDIF Jul/23</v>
          </cell>
        </row>
        <row r="1713">
          <cell r="A1713">
            <v>101081</v>
          </cell>
          <cell r="B1713" t="str">
            <v>FILTRO ANAERÓBICO D=3,00M H=2,00M</v>
          </cell>
          <cell r="C1713" t="str">
            <v>UN</v>
          </cell>
          <cell r="D1713">
            <v>19005.990000000002</v>
          </cell>
          <cell r="E1713" t="str">
            <v>EDIF Jul/23</v>
          </cell>
        </row>
        <row r="1714">
          <cell r="A1714">
            <v>101084</v>
          </cell>
          <cell r="B1714" t="str">
            <v>ANEL DE CONCRETO D=2,00 H=0,50M</v>
          </cell>
          <cell r="C1714" t="str">
            <v>UN</v>
          </cell>
          <cell r="D1714">
            <v>1313.67</v>
          </cell>
          <cell r="E1714" t="str">
            <v>EDIF Jul/23</v>
          </cell>
        </row>
        <row r="1715">
          <cell r="A1715">
            <v>101085</v>
          </cell>
          <cell r="B1715" t="str">
            <v>ANEL DE CONCRETO D=3,00 H=0,50M</v>
          </cell>
          <cell r="C1715" t="str">
            <v>UN</v>
          </cell>
          <cell r="D1715">
            <v>2118.5100000000002</v>
          </cell>
          <cell r="E1715" t="str">
            <v>EDIF Jul/23</v>
          </cell>
        </row>
        <row r="1716">
          <cell r="A1716">
            <v>101094</v>
          </cell>
          <cell r="B1716" t="str">
            <v>CAIXA DE LIGAÇÃO OU INSPEÇÃO - ESCAVAÇÃO E APILOAMENTO</v>
          </cell>
          <cell r="C1716" t="str">
            <v>M3</v>
          </cell>
          <cell r="D1716">
            <v>62.24</v>
          </cell>
          <cell r="E1716" t="str">
            <v>EDIF Jul/23</v>
          </cell>
        </row>
        <row r="1717">
          <cell r="A1717">
            <v>101095</v>
          </cell>
          <cell r="B1717" t="str">
            <v>CAIXA DE LIGAÇÃO OU INSPEÇÃO - LASTRO DE CONCRETO (FUNDO)</v>
          </cell>
          <cell r="C1717" t="str">
            <v>M3</v>
          </cell>
          <cell r="D1717">
            <v>530.1</v>
          </cell>
          <cell r="E1717" t="str">
            <v>EDIF Jul/23</v>
          </cell>
        </row>
        <row r="1718">
          <cell r="A1718">
            <v>101096</v>
          </cell>
          <cell r="B1718" t="str">
            <v>CAIXA DE LIGAÇÃO OU INSPEÇÃO - ALVENARIA DE 1/2 TIJOLO, REVESTIDA</v>
          </cell>
          <cell r="C1718" t="str">
            <v>M2</v>
          </cell>
          <cell r="D1718">
            <v>302.52</v>
          </cell>
          <cell r="E1718" t="str">
            <v>EDIF Jul/23</v>
          </cell>
        </row>
        <row r="1719">
          <cell r="A1719">
            <v>101097</v>
          </cell>
          <cell r="B1719" t="str">
            <v>CAIXA DE LIGAÇÃO OU INSPEÇÃO - ALVENARIA DE 1 TIJOLO, REVESTIDA</v>
          </cell>
          <cell r="C1719" t="str">
            <v>M2</v>
          </cell>
          <cell r="D1719">
            <v>411.26</v>
          </cell>
          <cell r="E1719" t="str">
            <v>EDIF Jul/23</v>
          </cell>
        </row>
        <row r="1720">
          <cell r="A1720">
            <v>101098</v>
          </cell>
          <cell r="B1720" t="str">
            <v>CAIXA DE LIGAÇÃO OU INSPEÇÃO - TAMPA DE CONCRETO</v>
          </cell>
          <cell r="C1720" t="str">
            <v>M2</v>
          </cell>
          <cell r="D1720">
            <v>253.95</v>
          </cell>
          <cell r="E1720" t="str">
            <v>EDIF Jul/23</v>
          </cell>
        </row>
        <row r="1721">
          <cell r="A1721">
            <v>101100</v>
          </cell>
          <cell r="B1721" t="str">
            <v>REDE DE ÁGUAS PLUVIAIS - CAPTAÇÃO</v>
          </cell>
          <cell r="C1721" t="str">
            <v>.</v>
          </cell>
          <cell r="D1721" t="str">
            <v>.</v>
          </cell>
          <cell r="E1721" t="str">
            <v>EDIF Jul/23</v>
          </cell>
        </row>
        <row r="1722">
          <cell r="A1722">
            <v>101101</v>
          </cell>
          <cell r="B1722" t="str">
            <v>CALHA EM CHAPA DE AÇO GALVANIZADO N.24 - DESENVOLVIMENTO 33CM</v>
          </cell>
          <cell r="C1722" t="str">
            <v>M</v>
          </cell>
          <cell r="D1722">
            <v>76.72</v>
          </cell>
          <cell r="E1722" t="str">
            <v>EDIF Jul/23</v>
          </cell>
        </row>
        <row r="1723">
          <cell r="A1723">
            <v>101102</v>
          </cell>
          <cell r="B1723" t="str">
            <v>CALHA EM CHAPA DE AÇO GALVANIZADO N.24 - DESENVOLVIMENTO 50CM</v>
          </cell>
          <cell r="C1723" t="str">
            <v>M</v>
          </cell>
          <cell r="D1723">
            <v>121.1</v>
          </cell>
          <cell r="E1723" t="str">
            <v>EDIF Jul/23</v>
          </cell>
        </row>
        <row r="1724">
          <cell r="A1724">
            <v>101103</v>
          </cell>
          <cell r="B1724" t="str">
            <v>CALHA EM CHAPA DE AÇO GALVANIZADO N.24 - DESENVOLVIMENTO 100CM</v>
          </cell>
          <cell r="C1724" t="str">
            <v>M</v>
          </cell>
          <cell r="D1724">
            <v>222.72</v>
          </cell>
          <cell r="E1724" t="str">
            <v>EDIF Jul/23</v>
          </cell>
        </row>
        <row r="1725">
          <cell r="A1725">
            <v>101104</v>
          </cell>
          <cell r="B1725" t="str">
            <v>CALHA EM ALUMÍNIO - ESP. 0,8MM - DESENVOLVIMENTO 50CM</v>
          </cell>
          <cell r="C1725" t="str">
            <v>M</v>
          </cell>
          <cell r="D1725">
            <v>157.85</v>
          </cell>
          <cell r="E1725" t="str">
            <v>EDIF Jul/23</v>
          </cell>
        </row>
        <row r="1726">
          <cell r="A1726">
            <v>101105</v>
          </cell>
          <cell r="B1726" t="str">
            <v>CALHA EM ALUMÍNIO - ESP. 0,8MM - DESENVOLVIMENTO 100CM</v>
          </cell>
          <cell r="C1726" t="str">
            <v>M</v>
          </cell>
          <cell r="D1726">
            <v>297.14999999999998</v>
          </cell>
          <cell r="E1726" t="str">
            <v>EDIF Jul/23</v>
          </cell>
        </row>
        <row r="1727">
          <cell r="A1727">
            <v>101106</v>
          </cell>
          <cell r="B1727" t="str">
            <v>CALHA EM ALUMÍNIO ESP. 1,0MM - DESENVOLVIMENTO 50CM</v>
          </cell>
          <cell r="C1727" t="str">
            <v>M</v>
          </cell>
          <cell r="D1727">
            <v>183.21</v>
          </cell>
          <cell r="E1727" t="str">
            <v>EDIF Jul/23</v>
          </cell>
        </row>
        <row r="1728">
          <cell r="A1728">
            <v>101107</v>
          </cell>
          <cell r="B1728" t="str">
            <v>CALHA EM ALUMÍNIO ESP. 1,0MM - DESENVOLVIMENTO 100CM</v>
          </cell>
          <cell r="C1728" t="str">
            <v>M</v>
          </cell>
          <cell r="D1728">
            <v>354.85</v>
          </cell>
          <cell r="E1728" t="str">
            <v>EDIF Jul/23</v>
          </cell>
        </row>
        <row r="1729">
          <cell r="A1729">
            <v>101110</v>
          </cell>
          <cell r="B1729" t="str">
            <v>CALHA EM PVC COM 125 ≤ DIÂM. ≤ 150MM</v>
          </cell>
          <cell r="C1729" t="str">
            <v>M</v>
          </cell>
          <cell r="D1729">
            <v>99.15</v>
          </cell>
          <cell r="E1729" t="str">
            <v>EDIF Jul/23</v>
          </cell>
        </row>
        <row r="1730">
          <cell r="A1730">
            <v>101130</v>
          </cell>
          <cell r="B1730" t="str">
            <v>RUFO EM CHAPA DE AÇO GALVANIZADO N.24 - DESENVOLVIMENTO 16CM</v>
          </cell>
          <cell r="C1730" t="str">
            <v>M</v>
          </cell>
          <cell r="D1730">
            <v>45.38</v>
          </cell>
          <cell r="E1730" t="str">
            <v>EDIF Jul/23</v>
          </cell>
        </row>
        <row r="1731">
          <cell r="A1731">
            <v>101131</v>
          </cell>
          <cell r="B1731" t="str">
            <v>RUFO EM CHAPA DE AÇO GALVANIZADO N.24 - DESENVOLVIMENTO 25CM</v>
          </cell>
          <cell r="C1731" t="str">
            <v>M</v>
          </cell>
          <cell r="D1731">
            <v>52.3</v>
          </cell>
          <cell r="E1731" t="str">
            <v>EDIF Jul/23</v>
          </cell>
        </row>
        <row r="1732">
          <cell r="A1732">
            <v>101132</v>
          </cell>
          <cell r="B1732" t="str">
            <v>RUFO EM CHAPA DE AÇO GALVANIZADO N.24 - DESENVOLVIMENTO 33CM</v>
          </cell>
          <cell r="C1732" t="str">
            <v>M</v>
          </cell>
          <cell r="D1732">
            <v>64.44</v>
          </cell>
          <cell r="E1732" t="str">
            <v>EDIF Jul/23</v>
          </cell>
        </row>
        <row r="1733">
          <cell r="A1733">
            <v>101133</v>
          </cell>
          <cell r="B1733" t="str">
            <v>RUFO EM CHAPA DE AÇO GALVANIZADO N.24 - DESENVOLVIMENTO 50CM</v>
          </cell>
          <cell r="C1733" t="str">
            <v>M</v>
          </cell>
          <cell r="D1733">
            <v>111.36</v>
          </cell>
          <cell r="E1733" t="str">
            <v>EDIF Jul/23</v>
          </cell>
        </row>
        <row r="1734">
          <cell r="A1734">
            <v>101134</v>
          </cell>
          <cell r="B1734" t="str">
            <v>RUFO EM CHAPA DE AÇO GALVANIZADO N.24 - DESENVOLVIMENTO 100CM</v>
          </cell>
          <cell r="C1734" t="str">
            <v>M</v>
          </cell>
          <cell r="D1734">
            <v>198.54</v>
          </cell>
          <cell r="E1734" t="str">
            <v>EDIF Jul/23</v>
          </cell>
        </row>
        <row r="1735">
          <cell r="A1735">
            <v>101135</v>
          </cell>
          <cell r="B1735" t="str">
            <v>RUFO EM CHAPA DE AÇO GALVANIZADO N.24 - DESENVOLVIMENTO 130CM</v>
          </cell>
          <cell r="C1735" t="str">
            <v>M</v>
          </cell>
          <cell r="D1735">
            <v>290.66000000000003</v>
          </cell>
          <cell r="E1735" t="str">
            <v>EDIF Jul/23</v>
          </cell>
        </row>
        <row r="1736">
          <cell r="A1736">
            <v>101136</v>
          </cell>
          <cell r="B1736" t="str">
            <v>RUFO EM CHAPA DE AÇO GALVANIZADO N.24 - DESENVOLVIMENTO 140 CM</v>
          </cell>
          <cell r="C1736" t="str">
            <v>M</v>
          </cell>
          <cell r="D1736">
            <v>287.74</v>
          </cell>
          <cell r="E1736" t="str">
            <v>EDIF Jul/23</v>
          </cell>
        </row>
        <row r="1737">
          <cell r="A1737">
            <v>101170</v>
          </cell>
          <cell r="B1737" t="str">
            <v>CANALETA DE CONCRETO, TIPO GUIA E SARJETA - SECÇÃO 15X40CM</v>
          </cell>
          <cell r="C1737" t="str">
            <v>M</v>
          </cell>
          <cell r="D1737">
            <v>107.44</v>
          </cell>
          <cell r="E1737" t="str">
            <v>EDIF Jul/23</v>
          </cell>
        </row>
        <row r="1738">
          <cell r="A1738">
            <v>101171</v>
          </cell>
          <cell r="B1738" t="str">
            <v>CANALETA DE CONCRETO, TIPO GUIA E SARJETA - SECÇÃO 15X50CM</v>
          </cell>
          <cell r="C1738" t="str">
            <v>M</v>
          </cell>
          <cell r="D1738">
            <v>118.85</v>
          </cell>
          <cell r="E1738" t="str">
            <v>EDIF Jul/23</v>
          </cell>
        </row>
        <row r="1739">
          <cell r="A1739">
            <v>101172</v>
          </cell>
          <cell r="B1739" t="str">
            <v>HC.01 - CANALETA DE CONCRETO DE A.P.P/TAMPA/GRELHA DE CONCRETO OU FERRO L=30CM</v>
          </cell>
          <cell r="C1739" t="str">
            <v>M</v>
          </cell>
          <cell r="D1739">
            <v>110.57</v>
          </cell>
          <cell r="E1739" t="str">
            <v>EDIF Jul/23</v>
          </cell>
        </row>
        <row r="1740">
          <cell r="A1740">
            <v>101173</v>
          </cell>
          <cell r="B1740" t="str">
            <v>HC.02 - CANALETA DE CONCRETO DE A.P.P/TAMPA/GRELHA DE CONCRETO OU FERRO L=40CM</v>
          </cell>
          <cell r="C1740" t="str">
            <v>M</v>
          </cell>
          <cell r="D1740">
            <v>119.59</v>
          </cell>
          <cell r="E1740" t="str">
            <v>EDIF Jul/23</v>
          </cell>
        </row>
        <row r="1741">
          <cell r="A1741">
            <v>101176</v>
          </cell>
          <cell r="B1741" t="str">
            <v>CANALETA MEIA CANA EM CONCRETO D=30CM</v>
          </cell>
          <cell r="C1741" t="str">
            <v>M</v>
          </cell>
          <cell r="D1741">
            <v>67.81</v>
          </cell>
          <cell r="E1741" t="str">
            <v>EDIF Jul/23</v>
          </cell>
        </row>
        <row r="1742">
          <cell r="A1742">
            <v>101177</v>
          </cell>
          <cell r="B1742" t="str">
            <v>CANALETA MEIA CANA EM CONCRETO D=40CM</v>
          </cell>
          <cell r="C1742" t="str">
            <v>M</v>
          </cell>
          <cell r="D1742">
            <v>114.68</v>
          </cell>
          <cell r="E1742" t="str">
            <v>EDIF Jul/23</v>
          </cell>
        </row>
        <row r="1743">
          <cell r="A1743">
            <v>101185</v>
          </cell>
          <cell r="B1743" t="str">
            <v>HV.24 - CANALETA DE ALVENARIA PARA GRELHA DE FERRO  L=20CM</v>
          </cell>
          <cell r="C1743" t="str">
            <v>M</v>
          </cell>
          <cell r="D1743">
            <v>83.33</v>
          </cell>
          <cell r="E1743" t="str">
            <v>EDIF Jul/23</v>
          </cell>
        </row>
        <row r="1744">
          <cell r="A1744">
            <v>101186</v>
          </cell>
          <cell r="B1744" t="str">
            <v>HV.22 - CANALETA DE ALVENARIA PARA GRELHA OU TAMPA DE CONCRETO  L=30CM</v>
          </cell>
          <cell r="C1744" t="str">
            <v>M</v>
          </cell>
          <cell r="D1744">
            <v>172.66</v>
          </cell>
          <cell r="E1744" t="str">
            <v>EDIF Jul/23</v>
          </cell>
        </row>
        <row r="1745">
          <cell r="A1745">
            <v>101187</v>
          </cell>
          <cell r="B1745" t="str">
            <v>HV.23 - CANALETA DE ALVENARIA PARA GRELHA OU TAMPA DE CONCRETO  L=40CM</v>
          </cell>
          <cell r="C1745" t="str">
            <v>M</v>
          </cell>
          <cell r="D1745">
            <v>181.44</v>
          </cell>
          <cell r="E1745" t="str">
            <v>EDIF Jul/23</v>
          </cell>
        </row>
        <row r="1746">
          <cell r="A1746">
            <v>101189</v>
          </cell>
          <cell r="B1746" t="str">
            <v>CANTONEIRA DE FERRO 1"X1"X1/8" PARA APOIO E CHUMBAMENTO DAS GRELHAS DE FERRO</v>
          </cell>
          <cell r="C1746" t="str">
            <v>M</v>
          </cell>
          <cell r="D1746">
            <v>86.41</v>
          </cell>
          <cell r="E1746" t="str">
            <v>EDIF Jul/23</v>
          </cell>
        </row>
        <row r="1747">
          <cell r="A1747">
            <v>101190</v>
          </cell>
          <cell r="B1747" t="str">
            <v>HC.05 - GRELHA DE CONCRETO PARA CANALETA - L=30CM - SEM PASSAGEM DE VEÍCULOS</v>
          </cell>
          <cell r="C1747" t="str">
            <v>M</v>
          </cell>
          <cell r="D1747">
            <v>94.41</v>
          </cell>
          <cell r="E1747" t="str">
            <v>EDIF Jul/23</v>
          </cell>
        </row>
        <row r="1748">
          <cell r="A1748">
            <v>101192</v>
          </cell>
          <cell r="B1748" t="str">
            <v>HP.02 - GRELHA DE FERRO PERFILADO PARA CANALETA - L=30CM</v>
          </cell>
          <cell r="C1748" t="str">
            <v>M</v>
          </cell>
          <cell r="D1748">
            <v>223.43</v>
          </cell>
          <cell r="E1748" t="str">
            <v>EDIF Jul/23</v>
          </cell>
        </row>
        <row r="1749">
          <cell r="A1749">
            <v>101193</v>
          </cell>
          <cell r="B1749" t="str">
            <v>GRELHA DE FERRO PERFILADO PARA CANALETAS A CÉU ABERTO - 40CM</v>
          </cell>
          <cell r="C1749" t="str">
            <v>M</v>
          </cell>
          <cell r="D1749">
            <v>735.66</v>
          </cell>
          <cell r="E1749" t="str">
            <v>EDIF Jul/23</v>
          </cell>
        </row>
        <row r="1750">
          <cell r="A1750">
            <v>101194</v>
          </cell>
          <cell r="B1750" t="str">
            <v>GRELHA DE FERRO PERFILADO PARA CANALETAS A CÉU ABERTO - 50CM</v>
          </cell>
          <cell r="C1750" t="str">
            <v>M</v>
          </cell>
          <cell r="D1750">
            <v>836.84</v>
          </cell>
          <cell r="E1750" t="str">
            <v>EDIF Jul/23</v>
          </cell>
        </row>
        <row r="1751">
          <cell r="A1751">
            <v>101196</v>
          </cell>
          <cell r="B1751" t="str">
            <v>HC.03 - TAMPA DE CONCRETO PARA CANALETA DE A.P.L=0,30M</v>
          </cell>
          <cell r="C1751" t="str">
            <v>M</v>
          </cell>
          <cell r="D1751">
            <v>66.66</v>
          </cell>
          <cell r="E1751" t="str">
            <v>EDIF Jul/23</v>
          </cell>
        </row>
        <row r="1752">
          <cell r="A1752">
            <v>101197</v>
          </cell>
          <cell r="B1752" t="str">
            <v>HC.04 - TAMPA DE CONCRETO PARA CANALETA DE A.P.L=0,40M</v>
          </cell>
          <cell r="C1752" t="str">
            <v>M</v>
          </cell>
          <cell r="D1752">
            <v>86.73</v>
          </cell>
          <cell r="E1752" t="str">
            <v>EDIF Jul/23</v>
          </cell>
        </row>
        <row r="1753">
          <cell r="A1753">
            <v>101199</v>
          </cell>
          <cell r="B1753" t="str">
            <v>GRELHA DE CONCRETO PARA CANALETA - L=30CM - COM PASSAGEM DE VEÍCULOS</v>
          </cell>
          <cell r="C1753" t="str">
            <v>M</v>
          </cell>
          <cell r="D1753">
            <v>94.77</v>
          </cell>
          <cell r="E1753" t="str">
            <v>EDIF Jul/23</v>
          </cell>
        </row>
        <row r="1754">
          <cell r="A1754">
            <v>101200</v>
          </cell>
          <cell r="B1754" t="str">
            <v>REDE DE ÁGUAS PLUVIAIS - TUBULAÇÃO</v>
          </cell>
          <cell r="C1754" t="str">
            <v>.</v>
          </cell>
          <cell r="D1754" t="str">
            <v>.</v>
          </cell>
          <cell r="E1754" t="str">
            <v>EDIF Jul/23</v>
          </cell>
        </row>
        <row r="1755">
          <cell r="A1755">
            <v>101210</v>
          </cell>
          <cell r="B1755" t="str">
            <v>CONDUTOR EM TUBO DE FERRO FUNDIDO PARA ESGOTO, LINHA SMU - 50MM</v>
          </cell>
          <cell r="C1755" t="str">
            <v>M</v>
          </cell>
          <cell r="D1755">
            <v>273.13</v>
          </cell>
          <cell r="E1755" t="str">
            <v>EDIF Jul/23</v>
          </cell>
        </row>
        <row r="1756">
          <cell r="A1756">
            <v>101211</v>
          </cell>
          <cell r="B1756" t="str">
            <v>CONDUTOR EM TUBO DE FERRO FUNDIDO PARA ESGOTO, LINHA SMU - 75MM</v>
          </cell>
          <cell r="C1756" t="str">
            <v>M</v>
          </cell>
          <cell r="D1756">
            <v>362.45</v>
          </cell>
          <cell r="E1756" t="str">
            <v>EDIF Jul/23</v>
          </cell>
        </row>
        <row r="1757">
          <cell r="A1757">
            <v>101212</v>
          </cell>
          <cell r="B1757" t="str">
            <v>CONDUTOR EM TUBO DE FERRO FUNDIDO PARA ESGOTO, LINHA SMU - 100MM</v>
          </cell>
          <cell r="C1757" t="str">
            <v>M</v>
          </cell>
          <cell r="D1757">
            <v>425.15</v>
          </cell>
          <cell r="E1757" t="str">
            <v>EDIF Jul/23</v>
          </cell>
        </row>
        <row r="1758">
          <cell r="A1758">
            <v>101213</v>
          </cell>
          <cell r="B1758" t="str">
            <v>CONDUTOR EM TUBO DE FERRO FUNDIDO PARA ESGOTO, LINHA SMU - 150MM</v>
          </cell>
          <cell r="C1758" t="str">
            <v>M</v>
          </cell>
          <cell r="D1758">
            <v>503.94</v>
          </cell>
          <cell r="E1758" t="str">
            <v>EDIF Jul/23</v>
          </cell>
        </row>
        <row r="1759">
          <cell r="A1759">
            <v>101214</v>
          </cell>
          <cell r="B1759" t="str">
            <v>CONDUTOR EM TUBO DE PVC RÍGIDO, PONTA E BOLSA - 50MM (2")</v>
          </cell>
          <cell r="C1759" t="str">
            <v>M</v>
          </cell>
          <cell r="D1759">
            <v>26.26</v>
          </cell>
          <cell r="E1759" t="str">
            <v>EDIF Jul/23</v>
          </cell>
        </row>
        <row r="1760">
          <cell r="A1760">
            <v>101215</v>
          </cell>
          <cell r="B1760" t="str">
            <v>CONDUTOR EM TUBO DE PVC RÍGIDO, PONTA E BOLSA - 75MM (3")</v>
          </cell>
          <cell r="C1760" t="str">
            <v>M</v>
          </cell>
          <cell r="D1760">
            <v>37.32</v>
          </cell>
          <cell r="E1760" t="str">
            <v>EDIF Jul/23</v>
          </cell>
        </row>
        <row r="1761">
          <cell r="A1761">
            <v>101216</v>
          </cell>
          <cell r="B1761" t="str">
            <v>CONDUTOR EM TUBO DE PVC RÍGIDO, PONTA E BOLSA - 100MM (4")</v>
          </cell>
          <cell r="C1761" t="str">
            <v>M</v>
          </cell>
          <cell r="D1761">
            <v>42.53</v>
          </cell>
          <cell r="E1761" t="str">
            <v>EDIF Jul/23</v>
          </cell>
        </row>
        <row r="1762">
          <cell r="A1762">
            <v>101217</v>
          </cell>
          <cell r="B1762" t="str">
            <v>CONDUTOR EM TUBO DE PVC RÍGIDO, PONTA E BOLSA - 150MM (6")</v>
          </cell>
          <cell r="C1762" t="str">
            <v>M</v>
          </cell>
          <cell r="D1762">
            <v>74.11</v>
          </cell>
          <cell r="E1762" t="str">
            <v>EDIF Jul/23</v>
          </cell>
        </row>
        <row r="1763">
          <cell r="A1763">
            <v>101218</v>
          </cell>
          <cell r="B1763" t="str">
            <v>CONDUTOR EM TUBO DE PVC RÍGIDO, PONTA E BOLSA - 200MM (8")</v>
          </cell>
          <cell r="C1763" t="str">
            <v>M</v>
          </cell>
          <cell r="D1763">
            <v>130.16999999999999</v>
          </cell>
          <cell r="E1763" t="str">
            <v>EDIF Jul/23</v>
          </cell>
        </row>
        <row r="1764">
          <cell r="A1764">
            <v>101226</v>
          </cell>
          <cell r="B1764" t="str">
            <v>GRELHA HEMISFÉRICA DE FERRO FUNDIDO - 75MM</v>
          </cell>
          <cell r="C1764" t="str">
            <v>UN</v>
          </cell>
          <cell r="D1764">
            <v>12.58</v>
          </cell>
          <cell r="E1764" t="str">
            <v>EDIF Jul/23</v>
          </cell>
        </row>
        <row r="1765">
          <cell r="A1765">
            <v>101227</v>
          </cell>
          <cell r="B1765" t="str">
            <v>GRELHA HEMISFÉRICA DE FERRO FUNDIDO - 100MM</v>
          </cell>
          <cell r="C1765" t="str">
            <v>UN</v>
          </cell>
          <cell r="D1765">
            <v>16.170000000000002</v>
          </cell>
          <cell r="E1765" t="str">
            <v>EDIF Jul/23</v>
          </cell>
        </row>
        <row r="1766">
          <cell r="A1766">
            <v>101228</v>
          </cell>
          <cell r="B1766" t="str">
            <v>GRELHA HEMISFÉRICA DE FERRO FUNDIDO - 150MM</v>
          </cell>
          <cell r="C1766" t="str">
            <v>UN</v>
          </cell>
          <cell r="D1766">
            <v>37.479999999999997</v>
          </cell>
          <cell r="E1766" t="str">
            <v>EDIF Jul/23</v>
          </cell>
        </row>
        <row r="1767">
          <cell r="A1767">
            <v>101229</v>
          </cell>
          <cell r="B1767" t="str">
            <v>CURVA DE FERRO FUNDIDO, LINHA SMU (LIGAÇÃO REDE-CONDUTOR) - 50MM</v>
          </cell>
          <cell r="C1767" t="str">
            <v>UN</v>
          </cell>
          <cell r="D1767">
            <v>208.24</v>
          </cell>
          <cell r="E1767" t="str">
            <v>EDIF Jul/23</v>
          </cell>
        </row>
        <row r="1768">
          <cell r="A1768">
            <v>101230</v>
          </cell>
          <cell r="B1768" t="str">
            <v>CURVA DE FERRO FUNDIDO, LINHA SMU (LIGAÇÃO REDE-CONDUTOR) - 75MM</v>
          </cell>
          <cell r="C1768" t="str">
            <v>UN</v>
          </cell>
          <cell r="D1768">
            <v>217.99</v>
          </cell>
          <cell r="E1768" t="str">
            <v>EDIF Jul/23</v>
          </cell>
        </row>
        <row r="1769">
          <cell r="A1769">
            <v>101231</v>
          </cell>
          <cell r="B1769" t="str">
            <v>CURVA DE FERRO FUNDIDO, LINHA SMU (LIGAÇÃO REDE-CONDUTOR) - 100MM</v>
          </cell>
          <cell r="C1769" t="str">
            <v>UN</v>
          </cell>
          <cell r="D1769">
            <v>246.52</v>
          </cell>
          <cell r="E1769" t="str">
            <v>EDIF Jul/23</v>
          </cell>
        </row>
        <row r="1770">
          <cell r="A1770">
            <v>101232</v>
          </cell>
          <cell r="B1770" t="str">
            <v>CURVA DE FERRO FUNDIDO, LINHA SMU (LIGAÇÃO REDE-CONDUTOR) - 150MM</v>
          </cell>
          <cell r="C1770" t="str">
            <v>UN</v>
          </cell>
          <cell r="D1770">
            <v>379.86</v>
          </cell>
          <cell r="E1770" t="str">
            <v>EDIF Jul/23</v>
          </cell>
        </row>
        <row r="1771">
          <cell r="A1771">
            <v>101234</v>
          </cell>
          <cell r="B1771" t="str">
            <v>LIGAÇÃO PARA DESPEJO LIVRE EM SARJETAS, COM TUBO DE FERRO FUNDIDO SMU - 100MM</v>
          </cell>
          <cell r="C1771" t="str">
            <v>M</v>
          </cell>
          <cell r="D1771">
            <v>272.25</v>
          </cell>
          <cell r="E1771" t="str">
            <v>EDIF Jul/23</v>
          </cell>
        </row>
        <row r="1772">
          <cell r="A1772">
            <v>101280</v>
          </cell>
          <cell r="B1772" t="str">
            <v>TUBO DE CONCRETO - DIÂMETRO DE 30CM</v>
          </cell>
          <cell r="C1772" t="str">
            <v>M</v>
          </cell>
          <cell r="D1772">
            <v>115.77</v>
          </cell>
          <cell r="E1772" t="str">
            <v>EDIF Jul/23</v>
          </cell>
        </row>
        <row r="1773">
          <cell r="A1773">
            <v>101281</v>
          </cell>
          <cell r="B1773" t="str">
            <v>TUBO DE CONCRETO - DIÂMETRO DE 40CM</v>
          </cell>
          <cell r="C1773" t="str">
            <v>M</v>
          </cell>
          <cell r="D1773">
            <v>147.02000000000001</v>
          </cell>
          <cell r="E1773" t="str">
            <v>EDIF Jul/23</v>
          </cell>
        </row>
        <row r="1774">
          <cell r="A1774">
            <v>101282</v>
          </cell>
          <cell r="B1774" t="str">
            <v>TUBO DE CONCRETO - DIÂMETRO DE 50CM</v>
          </cell>
          <cell r="C1774" t="str">
            <v>M</v>
          </cell>
          <cell r="D1774">
            <v>185.94</v>
          </cell>
          <cell r="E1774" t="str">
            <v>EDIF Jul/23</v>
          </cell>
        </row>
        <row r="1775">
          <cell r="A1775">
            <v>101283</v>
          </cell>
          <cell r="B1775" t="str">
            <v>TUBO DE CONCRETO - DIÂMETRO DE 60CM</v>
          </cell>
          <cell r="C1775" t="str">
            <v>M</v>
          </cell>
          <cell r="D1775">
            <v>232.91</v>
          </cell>
          <cell r="E1775" t="str">
            <v>EDIF Jul/23</v>
          </cell>
        </row>
        <row r="1776">
          <cell r="A1776">
            <v>101290</v>
          </cell>
          <cell r="B1776" t="str">
            <v>CAIXA DE LIGAÇÃO OU INSPEÇÃO - ESCAVAÇÃO E APILOAMENTO</v>
          </cell>
          <cell r="C1776" t="str">
            <v>M3</v>
          </cell>
          <cell r="D1776">
            <v>62.24</v>
          </cell>
          <cell r="E1776" t="str">
            <v>EDIF Jul/23</v>
          </cell>
        </row>
        <row r="1777">
          <cell r="A1777">
            <v>101291</v>
          </cell>
          <cell r="B1777" t="str">
            <v>CAIXA DE LIGAÇÃO OU INSPEÇÃO - LASTRO DE CONCRETO (FUNDO)</v>
          </cell>
          <cell r="C1777" t="str">
            <v>M3</v>
          </cell>
          <cell r="D1777">
            <v>530.1</v>
          </cell>
          <cell r="E1777" t="str">
            <v>EDIF Jul/23</v>
          </cell>
        </row>
        <row r="1778">
          <cell r="A1778">
            <v>101292</v>
          </cell>
          <cell r="B1778" t="str">
            <v>CAIXA DE LIGAÇÃO OU INSPEÇÃO - ALVENARIA DE 1/2 TIJOLO, REVESTIDA</v>
          </cell>
          <cell r="C1778" t="str">
            <v>M2</v>
          </cell>
          <cell r="D1778">
            <v>266.79000000000002</v>
          </cell>
          <cell r="E1778" t="str">
            <v>EDIF Jul/23</v>
          </cell>
        </row>
        <row r="1779">
          <cell r="A1779">
            <v>101293</v>
          </cell>
          <cell r="B1779" t="str">
            <v>CAIXA DE LIGAÇÃO OU INSPEÇÃO - ALVENARIA DE 1 TIJOLO, REVESTIDA</v>
          </cell>
          <cell r="C1779" t="str">
            <v>M2</v>
          </cell>
          <cell r="D1779">
            <v>373.28</v>
          </cell>
          <cell r="E1779" t="str">
            <v>EDIF Jul/23</v>
          </cell>
        </row>
        <row r="1780">
          <cell r="A1780">
            <v>101294</v>
          </cell>
          <cell r="B1780" t="str">
            <v>CAIXA DE LIGAÇÃO OU INSPEÇÃO - TAMPA DE CONCRETO</v>
          </cell>
          <cell r="C1780" t="str">
            <v>M2</v>
          </cell>
          <cell r="D1780">
            <v>253.95</v>
          </cell>
          <cell r="E1780" t="str">
            <v>EDIF Jul/23</v>
          </cell>
        </row>
        <row r="1781">
          <cell r="A1781">
            <v>101298</v>
          </cell>
          <cell r="B1781" t="str">
            <v>ENVELOPAMENTO DE TUBULAÇÃO ENTERRADA, COM CONCRETO</v>
          </cell>
          <cell r="C1781" t="str">
            <v>M</v>
          </cell>
          <cell r="D1781">
            <v>38.520000000000003</v>
          </cell>
          <cell r="E1781" t="str">
            <v>EDIF Jul/23</v>
          </cell>
        </row>
        <row r="1782">
          <cell r="A1782">
            <v>101300</v>
          </cell>
          <cell r="B1782" t="str">
            <v>APARELHOS SANITÁRIOS E EQUIPAMENTOS</v>
          </cell>
          <cell r="C1782" t="str">
            <v>.</v>
          </cell>
          <cell r="D1782" t="str">
            <v>.</v>
          </cell>
          <cell r="E1782" t="str">
            <v>EDIF Jul/23</v>
          </cell>
        </row>
        <row r="1783">
          <cell r="A1783">
            <v>101301</v>
          </cell>
          <cell r="B1783" t="str">
            <v>BACIA SANITÁRIA SIFONADA, DE LOUÇA BRANCA</v>
          </cell>
          <cell r="C1783" t="str">
            <v>UN</v>
          </cell>
          <cell r="D1783">
            <v>452.31</v>
          </cell>
          <cell r="E1783" t="str">
            <v>EDIF Jul/23</v>
          </cell>
        </row>
        <row r="1784">
          <cell r="A1784">
            <v>101303</v>
          </cell>
          <cell r="B1784" t="str">
            <v>BACIA SANITÁRIA COM CAIXA ACOPLADA DE LOUÇA BRANCA</v>
          </cell>
          <cell r="C1784" t="str">
            <v>UN</v>
          </cell>
          <cell r="D1784">
            <v>945.62</v>
          </cell>
          <cell r="E1784" t="str">
            <v>EDIF Jul/23</v>
          </cell>
        </row>
        <row r="1785">
          <cell r="A1785">
            <v>101304</v>
          </cell>
          <cell r="B1785" t="str">
            <v>BACIA SANITÁRIA INFANTIL SIFONADA, DE LOUÇA BRANCA</v>
          </cell>
          <cell r="C1785" t="str">
            <v>UN</v>
          </cell>
          <cell r="D1785">
            <v>785.31</v>
          </cell>
          <cell r="E1785" t="str">
            <v>EDIF Jul/23</v>
          </cell>
        </row>
        <row r="1786">
          <cell r="A1786">
            <v>101305</v>
          </cell>
          <cell r="B1786" t="str">
            <v>BACIA SANITÁRIA ALTEADA PARA PORTADORES DE DEFICIÊNCIA FÍSICA</v>
          </cell>
          <cell r="C1786" t="str">
            <v>UN</v>
          </cell>
          <cell r="D1786">
            <v>920.5</v>
          </cell>
          <cell r="E1786" t="str">
            <v>EDIF Jul/23</v>
          </cell>
        </row>
        <row r="1787">
          <cell r="A1787">
            <v>101308</v>
          </cell>
          <cell r="B1787" t="str">
            <v>LAVATÓRIO DE LOUÇA BRANCA, SEM COLUNA, CAPACIDADE MÍNIMA 5L, EXCLUSIVE TORNEIRA</v>
          </cell>
          <cell r="C1787" t="str">
            <v>UN</v>
          </cell>
          <cell r="D1787">
            <v>492.89</v>
          </cell>
          <cell r="E1787" t="str">
            <v>EDIF Jul/23</v>
          </cell>
        </row>
        <row r="1788">
          <cell r="A1788">
            <v>101314</v>
          </cell>
          <cell r="B1788" t="str">
            <v>LAVATÓRIO DE LOUÇA INDIVIDUAL PARA PORTADORES DE DEFICIÊNCIA FÍSICA</v>
          </cell>
          <cell r="C1788" t="str">
            <v>UN</v>
          </cell>
          <cell r="D1788">
            <v>1160.27</v>
          </cell>
          <cell r="E1788" t="str">
            <v>EDIF Jul/23</v>
          </cell>
        </row>
        <row r="1789">
          <cell r="A1789">
            <v>101316</v>
          </cell>
          <cell r="B1789" t="str">
            <v>LAVATÓRIO OVAL DE EMBUTIR, LOUÇA BRANCA - EXCLUSIVE TORNEIRA</v>
          </cell>
          <cell r="C1789" t="str">
            <v>UN</v>
          </cell>
          <cell r="D1789">
            <v>379.65</v>
          </cell>
          <cell r="E1789" t="str">
            <v>EDIF Jul/23</v>
          </cell>
        </row>
        <row r="1790">
          <cell r="A1790">
            <v>101319</v>
          </cell>
          <cell r="B1790" t="str">
            <v>HX.01 - LAVATÓRIO E BEBEDOURO DE CHAPA AÇO INOX CHAPA 18 - EXCLUSIVE TORNEIRA</v>
          </cell>
          <cell r="C1790" t="str">
            <v>M</v>
          </cell>
          <cell r="D1790">
            <v>2470.41</v>
          </cell>
          <cell r="E1790" t="str">
            <v>EDIF Jul/23</v>
          </cell>
        </row>
        <row r="1791">
          <cell r="A1791">
            <v>101325</v>
          </cell>
          <cell r="B1791" t="str">
            <v>MICTÓRIO INDIVIDUAL DE LOUÇA BRANCA, TIPO BACIA - DE CENTRO</v>
          </cell>
          <cell r="C1791" t="str">
            <v>UN</v>
          </cell>
          <cell r="D1791">
            <v>753.85</v>
          </cell>
          <cell r="E1791" t="str">
            <v>EDIF Jul/23</v>
          </cell>
        </row>
        <row r="1792">
          <cell r="A1792">
            <v>101336</v>
          </cell>
          <cell r="B1792" t="str">
            <v>MICTÓRIO INDIVIDUAL DE LOUÇA, PARA DEFICIENTE</v>
          </cell>
          <cell r="C1792" t="str">
            <v>UN</v>
          </cell>
          <cell r="D1792">
            <v>2078.15</v>
          </cell>
          <cell r="E1792" t="str">
            <v>EDIF Jul/23</v>
          </cell>
        </row>
        <row r="1793">
          <cell r="A1793">
            <v>101338</v>
          </cell>
          <cell r="B1793" t="str">
            <v>MICTÓRIO COLETIVO DE AÇO INOXIDÁVEL - COMPRIMENTO 0/2000MM</v>
          </cell>
          <cell r="C1793" t="str">
            <v>M</v>
          </cell>
          <cell r="D1793">
            <v>1274.8800000000001</v>
          </cell>
          <cell r="E1793" t="str">
            <v>EDIF Jul/23</v>
          </cell>
        </row>
        <row r="1794">
          <cell r="A1794">
            <v>101339</v>
          </cell>
          <cell r="B1794" t="str">
            <v>CONJUNTO ANTIVANDALISMO PARA MICTÓRIO FORMADO  POR VÁLVULA DE FECHAMENTO AUTOMÁTICO E RABICHO DE METAL</v>
          </cell>
          <cell r="C1794" t="str">
            <v>UN</v>
          </cell>
          <cell r="D1794">
            <v>699.49</v>
          </cell>
          <cell r="E1794" t="str">
            <v>EDIF Jul/23</v>
          </cell>
        </row>
        <row r="1795">
          <cell r="A1795">
            <v>101340</v>
          </cell>
          <cell r="B1795" t="str">
            <v>TANQUE DE LOUÇA BRANCA, SEM COLUNA, CAPACIDADE MÍNIMA 30L, EXCLUSIVE TORNEIRA</v>
          </cell>
          <cell r="C1795" t="str">
            <v>UN</v>
          </cell>
          <cell r="D1795">
            <v>906.17</v>
          </cell>
          <cell r="E1795" t="str">
            <v>EDIF Jul/23</v>
          </cell>
        </row>
        <row r="1796">
          <cell r="A1796">
            <v>101350</v>
          </cell>
          <cell r="B1796" t="str">
            <v>CUBA SIMPLES DE AÇO INOXIDÁVEL CHAPA 20 - 500X400X200MM</v>
          </cell>
          <cell r="C1796" t="str">
            <v>UN</v>
          </cell>
          <cell r="D1796">
            <v>848.12</v>
          </cell>
          <cell r="E1796" t="str">
            <v>EDIF Jul/23</v>
          </cell>
        </row>
        <row r="1797">
          <cell r="A1797">
            <v>101351</v>
          </cell>
          <cell r="B1797" t="str">
            <v>CUBA SIMPLES DE AÇO INOXIDÁVEL CHAPA 20 - 560X335X150MM</v>
          </cell>
          <cell r="C1797" t="str">
            <v>UN</v>
          </cell>
          <cell r="D1797">
            <v>733.34</v>
          </cell>
          <cell r="E1797" t="str">
            <v>EDIF Jul/23</v>
          </cell>
        </row>
        <row r="1798">
          <cell r="A1798">
            <v>101352</v>
          </cell>
          <cell r="B1798" t="str">
            <v>CUBA SIMPLES DE AÇO INOXIDÁVEL CHAPA 20 - 500X400X250MM</v>
          </cell>
          <cell r="C1798" t="str">
            <v>UN</v>
          </cell>
          <cell r="D1798">
            <v>810.87</v>
          </cell>
          <cell r="E1798" t="str">
            <v>EDIF Jul/23</v>
          </cell>
        </row>
        <row r="1799">
          <cell r="A1799">
            <v>101353</v>
          </cell>
          <cell r="B1799" t="str">
            <v>CUBA SIMPLES DE AÇO INOXIDÁVEL CHAPA 20 - 500X400X150MM</v>
          </cell>
          <cell r="C1799" t="str">
            <v>UN</v>
          </cell>
          <cell r="D1799">
            <v>722.7</v>
          </cell>
          <cell r="E1799" t="str">
            <v>EDIF Jul/23</v>
          </cell>
        </row>
        <row r="1800">
          <cell r="A1800">
            <v>101355</v>
          </cell>
          <cell r="B1800" t="str">
            <v>CUBA DUPLA DE AÇO INOXIDÁVEL CHAPA 20 - 700X400X150MM</v>
          </cell>
          <cell r="C1800" t="str">
            <v>UN</v>
          </cell>
          <cell r="D1800">
            <v>1308.99</v>
          </cell>
          <cell r="E1800" t="str">
            <v>EDIF Jul/23</v>
          </cell>
        </row>
        <row r="1801">
          <cell r="A1801">
            <v>101357</v>
          </cell>
          <cell r="B1801" t="str">
            <v>CUBA DUPLA DE AÇO INOXIDÁVEL CHAPA 20 - 1020X400X200MM</v>
          </cell>
          <cell r="C1801" t="str">
            <v>UN</v>
          </cell>
          <cell r="D1801">
            <v>1561.67</v>
          </cell>
          <cell r="E1801" t="str">
            <v>EDIF Jul/23</v>
          </cell>
        </row>
        <row r="1802">
          <cell r="A1802">
            <v>101358</v>
          </cell>
          <cell r="B1802" t="str">
            <v>TANQUE DE PANELA EM AÇO INOXIDÁVEL CHAPA 18  - 600X500X400MM</v>
          </cell>
          <cell r="C1802" t="str">
            <v>UN</v>
          </cell>
          <cell r="D1802">
            <v>1749.48</v>
          </cell>
          <cell r="E1802" t="str">
            <v>EDIF Jul/23</v>
          </cell>
        </row>
        <row r="1803">
          <cell r="A1803">
            <v>101359</v>
          </cell>
          <cell r="B1803" t="str">
            <v>HX.04 - TANQUE DE PANELA EM AÇO INOXIDÁVEL CHAPA 18 - 600X800X300MM</v>
          </cell>
          <cell r="C1803" t="str">
            <v>UN</v>
          </cell>
          <cell r="D1803">
            <v>1907.2</v>
          </cell>
          <cell r="E1803" t="str">
            <v>EDIF Jul/23</v>
          </cell>
        </row>
        <row r="1804">
          <cell r="A1804">
            <v>101360</v>
          </cell>
          <cell r="B1804" t="str">
            <v>TANQUE DE PANELA EM AÇO INOXIDÁVEL - 600X500X500MM</v>
          </cell>
          <cell r="C1804" t="str">
            <v>UN</v>
          </cell>
          <cell r="D1804">
            <v>2172.1</v>
          </cell>
          <cell r="E1804" t="str">
            <v>EDIF Jul/23</v>
          </cell>
        </row>
        <row r="1805">
          <cell r="A1805">
            <v>101361</v>
          </cell>
          <cell r="B1805" t="str">
            <v>CUBA DE FIBRA DE VIDRO 600 X 500 X 200MM</v>
          </cell>
          <cell r="C1805" t="str">
            <v>UN</v>
          </cell>
          <cell r="D1805">
            <v>892.31</v>
          </cell>
          <cell r="E1805" t="str">
            <v>EDIF Jul/23</v>
          </cell>
        </row>
        <row r="1806">
          <cell r="A1806">
            <v>101362</v>
          </cell>
          <cell r="B1806" t="str">
            <v>TANQUE PARA LAVA PÉS</v>
          </cell>
          <cell r="C1806" t="str">
            <v>UN</v>
          </cell>
          <cell r="D1806">
            <v>1940.21</v>
          </cell>
          <cell r="E1806" t="str">
            <v>EDIF Jul/23</v>
          </cell>
        </row>
        <row r="1807">
          <cell r="A1807">
            <v>101370</v>
          </cell>
          <cell r="B1807" t="str">
            <v>BEBEDOURO ELÉTRICO COM SISTEMA DE REFRIGERAÇÃO E DUAS SAÍDAS - 40L</v>
          </cell>
          <cell r="C1807" t="str">
            <v>UN</v>
          </cell>
          <cell r="D1807">
            <v>1398.2</v>
          </cell>
          <cell r="E1807" t="str">
            <v>EDIF Jul/23</v>
          </cell>
        </row>
        <row r="1808">
          <cell r="A1808">
            <v>101371</v>
          </cell>
          <cell r="B1808" t="str">
            <v>BEBEDOURO ELÉTRICO COM SISTEMA DE REFRIGERAÇÃO E DUAS SAÍDAS - 80L</v>
          </cell>
          <cell r="C1808" t="str">
            <v>UN</v>
          </cell>
          <cell r="D1808">
            <v>1706.47</v>
          </cell>
          <cell r="E1808" t="str">
            <v>EDIF Jul/23</v>
          </cell>
        </row>
        <row r="1809">
          <cell r="A1809">
            <v>101378</v>
          </cell>
          <cell r="B1809" t="str">
            <v>FILTRO TIPO CUNO OU SIMILAR COM ELEMENTO FILTRANTE CEL./CARVAO/CEL. 180 L/H</v>
          </cell>
          <cell r="C1809" t="str">
            <v>UN</v>
          </cell>
          <cell r="D1809">
            <v>216.43</v>
          </cell>
          <cell r="E1809" t="str">
            <v>EDIF Jul/23</v>
          </cell>
        </row>
        <row r="1810">
          <cell r="A1810">
            <v>101400</v>
          </cell>
          <cell r="B1810" t="str">
            <v>METAIS SANITÁRIOS E ACESSÓRIOS</v>
          </cell>
          <cell r="C1810" t="str">
            <v>.</v>
          </cell>
          <cell r="D1810" t="str">
            <v>.</v>
          </cell>
          <cell r="E1810" t="str">
            <v>EDIF Jul/23</v>
          </cell>
        </row>
        <row r="1811">
          <cell r="A1811">
            <v>101403</v>
          </cell>
          <cell r="B1811" t="str">
            <v>TORNEIRA DE PRESSÃO PARA USO GERAL, METAL CROMADO - 1/2"</v>
          </cell>
          <cell r="C1811" t="str">
            <v>UN</v>
          </cell>
          <cell r="D1811">
            <v>52.44</v>
          </cell>
          <cell r="E1811" t="str">
            <v>EDIF Jul/23</v>
          </cell>
        </row>
        <row r="1812">
          <cell r="A1812">
            <v>101404</v>
          </cell>
          <cell r="B1812" t="str">
            <v>TORNEIRA DE PRESSÃO PARA USO GERAL, METAL CROMADO - 3/4"</v>
          </cell>
          <cell r="C1812" t="str">
            <v>UN</v>
          </cell>
          <cell r="D1812">
            <v>53.49</v>
          </cell>
          <cell r="E1812" t="str">
            <v>EDIF Jul/23</v>
          </cell>
        </row>
        <row r="1813">
          <cell r="A1813">
            <v>101408</v>
          </cell>
          <cell r="B1813" t="str">
            <v>TORNEIRA DE PRESSÃO PARA PIA, COM CORPO LONGO E AERADOR - 3/4"</v>
          </cell>
          <cell r="C1813" t="str">
            <v>UN</v>
          </cell>
          <cell r="D1813">
            <v>226.25</v>
          </cell>
          <cell r="E1813" t="str">
            <v>EDIF Jul/23</v>
          </cell>
        </row>
        <row r="1814">
          <cell r="A1814">
            <v>101409</v>
          </cell>
          <cell r="B1814" t="str">
            <v>TORNEIRA CLÍNICA DE MESA - 12 CM - 1/2"</v>
          </cell>
          <cell r="C1814" t="str">
            <v>UN</v>
          </cell>
          <cell r="D1814">
            <v>321.45999999999998</v>
          </cell>
          <cell r="E1814" t="str">
            <v>EDIF Jul/23</v>
          </cell>
        </row>
        <row r="1815">
          <cell r="A1815">
            <v>101410</v>
          </cell>
          <cell r="B1815" t="str">
            <v>TORNEIRA DE MESA COM ACIONAMENTO MANUAL E FECHAMENTO AUTOMÁTICO</v>
          </cell>
          <cell r="C1815" t="str">
            <v>UN</v>
          </cell>
          <cell r="D1815">
            <v>595.47</v>
          </cell>
          <cell r="E1815" t="str">
            <v>EDIF Jul/23</v>
          </cell>
        </row>
        <row r="1816">
          <cell r="A1816">
            <v>101411</v>
          </cell>
          <cell r="B1816" t="str">
            <v>TORNEIRA ELETRÔNICA DE MESA, COM SENSOR E ACIONAMENTO ELÉTRICO</v>
          </cell>
          <cell r="C1816" t="str">
            <v>UN</v>
          </cell>
          <cell r="D1816">
            <v>1922.14</v>
          </cell>
          <cell r="E1816" t="str">
            <v>EDIF Jul/23</v>
          </cell>
        </row>
        <row r="1817">
          <cell r="A1817">
            <v>101412</v>
          </cell>
          <cell r="B1817" t="str">
            <v>BICA ALTA ARTICULÁVEL DE MESA - 1/2"</v>
          </cell>
          <cell r="C1817" t="str">
            <v>UN</v>
          </cell>
          <cell r="D1817">
            <v>483.68</v>
          </cell>
          <cell r="E1817" t="str">
            <v>EDIF Jul/23</v>
          </cell>
        </row>
        <row r="1818">
          <cell r="A1818">
            <v>101413</v>
          </cell>
          <cell r="B1818" t="str">
            <v>MISTURADOR DE PAREDE PARA PIA, COM BICA MÓVEL TIPO LONGA E AERADOR - 3/4"</v>
          </cell>
          <cell r="C1818" t="str">
            <v>UN</v>
          </cell>
          <cell r="D1818">
            <v>364.36</v>
          </cell>
          <cell r="E1818" t="str">
            <v>EDIF Jul/23</v>
          </cell>
        </row>
        <row r="1819">
          <cell r="A1819">
            <v>101415</v>
          </cell>
          <cell r="B1819" t="str">
            <v>REGISTRO REGULADOR DE VAZÃO - 1/2"</v>
          </cell>
          <cell r="C1819" t="str">
            <v>UN</v>
          </cell>
          <cell r="D1819">
            <v>122.27</v>
          </cell>
          <cell r="E1819" t="str">
            <v>EDIF Jul/23</v>
          </cell>
        </row>
        <row r="1820">
          <cell r="A1820">
            <v>101416</v>
          </cell>
          <cell r="B1820" t="str">
            <v>TORNEIRA DE PAREDE ANTIVANDALISMO</v>
          </cell>
          <cell r="C1820" t="str">
            <v>UN</v>
          </cell>
          <cell r="D1820">
            <v>584.42999999999995</v>
          </cell>
          <cell r="E1820" t="str">
            <v>EDIF Jul/23</v>
          </cell>
        </row>
        <row r="1821">
          <cell r="A1821">
            <v>101417</v>
          </cell>
          <cell r="B1821" t="str">
            <v>TORNEIRA DE ACIONAMENTO RESTRITO DE PAREDE</v>
          </cell>
          <cell r="C1821" t="str">
            <v>UN</v>
          </cell>
          <cell r="D1821">
            <v>337.54</v>
          </cell>
          <cell r="E1821" t="str">
            <v>EDIF Jul/23</v>
          </cell>
        </row>
        <row r="1822">
          <cell r="A1822">
            <v>101418</v>
          </cell>
          <cell r="B1822" t="str">
            <v>TORNEIRA ELÉTRICA AUTOMÁTICA, COM CORPO EM PVC CROMADO - 220V</v>
          </cell>
          <cell r="C1822" t="str">
            <v>UN</v>
          </cell>
          <cell r="D1822">
            <v>189.31</v>
          </cell>
          <cell r="E1822" t="str">
            <v>EDIF Jul/23</v>
          </cell>
        </row>
        <row r="1823">
          <cell r="A1823">
            <v>101419</v>
          </cell>
          <cell r="B1823" t="str">
            <v>VÁLVULA DE ACIONAMENTO HIDRO-MECÂNICO POR PEDAL</v>
          </cell>
          <cell r="C1823" t="str">
            <v>UN</v>
          </cell>
          <cell r="D1823">
            <v>820.86</v>
          </cell>
          <cell r="E1823" t="str">
            <v>EDIF Jul/23</v>
          </cell>
        </row>
        <row r="1824">
          <cell r="A1824">
            <v>101424</v>
          </cell>
          <cell r="B1824" t="str">
            <v>VÁLVULA DE DESCARGA COM DUPLO ACIONAMENTO</v>
          </cell>
          <cell r="C1824" t="str">
            <v>UN</v>
          </cell>
          <cell r="D1824">
            <v>432.53</v>
          </cell>
          <cell r="E1824" t="str">
            <v>EDIF Jul/23</v>
          </cell>
        </row>
        <row r="1825">
          <cell r="A1825">
            <v>101425</v>
          </cell>
          <cell r="B1825" t="str">
            <v>VÁLVULA DE DESCARGA EXTERNA COM ALAVANCA - 1 1/4"</v>
          </cell>
          <cell r="C1825" t="str">
            <v>UN</v>
          </cell>
          <cell r="D1825">
            <v>364.03</v>
          </cell>
          <cell r="E1825" t="str">
            <v>EDIF Jul/23</v>
          </cell>
        </row>
        <row r="1826">
          <cell r="A1826">
            <v>101426</v>
          </cell>
          <cell r="B1826" t="str">
            <v>ACABAMENTO ANTIVANDALISMO PARA VÁLVULA DE DESCARGA</v>
          </cell>
          <cell r="C1826" t="str">
            <v>UN</v>
          </cell>
          <cell r="D1826">
            <v>309.86</v>
          </cell>
          <cell r="E1826" t="str">
            <v>EDIF Jul/23</v>
          </cell>
        </row>
        <row r="1827">
          <cell r="A1827">
            <v>101430</v>
          </cell>
          <cell r="B1827" t="str">
            <v>VÁLVULA DE FECHAMENTO AUTOMÁTICO PARA CHUVEIRO ELÉTRICO</v>
          </cell>
          <cell r="C1827" t="str">
            <v>UN</v>
          </cell>
          <cell r="D1827">
            <v>1055.46</v>
          </cell>
          <cell r="E1827" t="str">
            <v>EDIF Jul/23</v>
          </cell>
        </row>
        <row r="1828">
          <cell r="A1828">
            <v>101431</v>
          </cell>
          <cell r="B1828" t="str">
            <v>VÁLVULA DE FECHAMENTO AUTOMÁTICO PARA DUCHA DE ÁGUA FRIA OU PRÉ-MISTURADA</v>
          </cell>
          <cell r="C1828" t="str">
            <v>UN</v>
          </cell>
          <cell r="D1828">
            <v>766.95</v>
          </cell>
          <cell r="E1828" t="str">
            <v>EDIF Jul/23</v>
          </cell>
        </row>
        <row r="1829">
          <cell r="A1829">
            <v>101432</v>
          </cell>
          <cell r="B1829" t="str">
            <v>VÁLVULA DE FECHAMENTO AUTOMÁTICO PARA CHUVEIRO DE AQUECEDOR DE ACUMULAÇÃO</v>
          </cell>
          <cell r="C1829" t="str">
            <v>UN</v>
          </cell>
          <cell r="D1829">
            <v>867.27</v>
          </cell>
          <cell r="E1829" t="str">
            <v>EDIF Jul/23</v>
          </cell>
        </row>
        <row r="1830">
          <cell r="A1830">
            <v>101433</v>
          </cell>
          <cell r="B1830" t="str">
            <v>VÁLVULA FLUXIVEL PARA MICTÓRIO COM ACIONAMENTO MANUAL E FECHAMENTO AUTOMÁTICO</v>
          </cell>
          <cell r="C1830" t="str">
            <v>UN</v>
          </cell>
          <cell r="D1830">
            <v>518.32000000000005</v>
          </cell>
          <cell r="E1830" t="str">
            <v>EDIF Jul/23</v>
          </cell>
        </row>
        <row r="1831">
          <cell r="A1831">
            <v>101437</v>
          </cell>
          <cell r="B1831" t="str">
            <v>CHUVEIRO FIXO DE METAL CROMADO - CRIVO COM DIÂMETRO DE NO MÍNIMO 6CM</v>
          </cell>
          <cell r="C1831" t="str">
            <v>UN</v>
          </cell>
          <cell r="D1831">
            <v>375.48</v>
          </cell>
          <cell r="E1831" t="str">
            <v>EDIF Jul/23</v>
          </cell>
        </row>
        <row r="1832">
          <cell r="A1832">
            <v>101440</v>
          </cell>
          <cell r="B1832" t="str">
            <v>CHUVEIRO ELÉTRICO AUTOMÁTICO, CORPO EM PVC CROMADO - 220V-2800/4400W</v>
          </cell>
          <cell r="C1832" t="str">
            <v>UN</v>
          </cell>
          <cell r="D1832">
            <v>258.63</v>
          </cell>
          <cell r="E1832" t="str">
            <v>EDIF Jul/23</v>
          </cell>
        </row>
        <row r="1833">
          <cell r="A1833">
            <v>101442</v>
          </cell>
          <cell r="B1833" t="str">
            <v>CHUVEIRO DUCHA MODELO JET-SET METÁLICA OU SIMILAR</v>
          </cell>
          <cell r="C1833" t="str">
            <v>UN</v>
          </cell>
          <cell r="D1833">
            <v>164.1</v>
          </cell>
          <cell r="E1833" t="str">
            <v>EDIF Jul/23</v>
          </cell>
        </row>
        <row r="1834">
          <cell r="A1834">
            <v>101444</v>
          </cell>
          <cell r="B1834" t="str">
            <v>DUCHA HIGIÊNICA FLEXÍVEL SEM REGISTRO DE PAREDE</v>
          </cell>
          <cell r="C1834" t="str">
            <v>UN</v>
          </cell>
          <cell r="D1834">
            <v>562.76</v>
          </cell>
          <cell r="E1834" t="str">
            <v>EDIF Jul/23</v>
          </cell>
        </row>
        <row r="1835">
          <cell r="A1835">
            <v>101445</v>
          </cell>
          <cell r="B1835" t="str">
            <v>CONJUNTO ANTIVANDALISMO FORMADO DE CHUVEIRO E VÁLVULA DE FECHAMENTO AUTOMÁTICO (ÁGUA FRIA OU PRÉ-MISTURADA)</v>
          </cell>
          <cell r="C1835" t="str">
            <v>UN</v>
          </cell>
          <cell r="D1835">
            <v>1090.8</v>
          </cell>
          <cell r="E1835" t="str">
            <v>EDIF Jul/23</v>
          </cell>
        </row>
        <row r="1836">
          <cell r="A1836">
            <v>101448</v>
          </cell>
          <cell r="B1836" t="str">
            <v>MISTURADOR DE MESA PARA LAVATÓRIO - 1/2"</v>
          </cell>
          <cell r="C1836" t="str">
            <v>UN</v>
          </cell>
          <cell r="D1836">
            <v>539.34</v>
          </cell>
          <cell r="E1836" t="str">
            <v>EDIF Jul/23</v>
          </cell>
        </row>
        <row r="1837">
          <cell r="A1837">
            <v>101449</v>
          </cell>
          <cell r="B1837" t="str">
            <v>MISTURADOR PARA CHUVEIRO ENTRADA HORIZ. 3/4" SAÍDA 1/2 C/ ACABAMENTO</v>
          </cell>
          <cell r="C1837" t="str">
            <v>UN</v>
          </cell>
          <cell r="D1837">
            <v>368.11</v>
          </cell>
          <cell r="E1837" t="str">
            <v>EDIF Jul/23</v>
          </cell>
        </row>
        <row r="1838">
          <cell r="A1838">
            <v>101452</v>
          </cell>
          <cell r="B1838" t="str">
            <v>DISPENSER DE SABÃO, DE PAREDE, MANUAL, PARA SANITÁRIOS, ABS, ALTO IMPACTO, COM RESERVATÓRIO DE 800/ 900ML</v>
          </cell>
          <cell r="C1838" t="str">
            <v>UN</v>
          </cell>
          <cell r="D1838">
            <v>69.59</v>
          </cell>
          <cell r="E1838" t="str">
            <v>EDIF Jul/23</v>
          </cell>
        </row>
        <row r="1839">
          <cell r="A1839">
            <v>101466</v>
          </cell>
          <cell r="B1839" t="str">
            <v>DISPENSER PAPEL TOALHA, DE PAREDE, MANUAL, PARA SANITÁRIOS - ABS - ALTO IMPACTO - AUTO CORTE</v>
          </cell>
          <cell r="C1839" t="str">
            <v>UN</v>
          </cell>
          <cell r="D1839">
            <v>264.31</v>
          </cell>
          <cell r="E1839" t="str">
            <v>EDIF Jul/23</v>
          </cell>
        </row>
        <row r="1840">
          <cell r="A1840">
            <v>101473</v>
          </cell>
          <cell r="B1840" t="str">
            <v>FRONTÃO OU TESTEIRA DE MÁRMORE BRANCO ESPIRITO SANTO - H. ATÉ 10CM</v>
          </cell>
          <cell r="C1840" t="str">
            <v>M</v>
          </cell>
          <cell r="D1840">
            <v>108.52</v>
          </cell>
          <cell r="E1840" t="str">
            <v>EDIF Jul/23</v>
          </cell>
        </row>
        <row r="1841">
          <cell r="A1841">
            <v>101474</v>
          </cell>
          <cell r="B1841" t="str">
            <v>FRONTÃO OU TESTEIRA DE GRANITO CINZA MAUA - H ATÉ 10CM</v>
          </cell>
          <cell r="C1841" t="str">
            <v>M</v>
          </cell>
          <cell r="D1841">
            <v>83.33</v>
          </cell>
          <cell r="E1841" t="str">
            <v>EDIF Jul/23</v>
          </cell>
        </row>
        <row r="1842">
          <cell r="A1842">
            <v>101475</v>
          </cell>
          <cell r="B1842" t="str">
            <v>TAMPO PARA BANCADA ÚMIDA - GRANITO CINZA ANDORINHA - ESPESSURA 2CM</v>
          </cell>
          <cell r="C1842" t="str">
            <v>M2</v>
          </cell>
          <cell r="D1842">
            <v>584.16</v>
          </cell>
          <cell r="E1842" t="str">
            <v>EDIF Jul/23</v>
          </cell>
        </row>
        <row r="1843">
          <cell r="A1843">
            <v>101476</v>
          </cell>
          <cell r="B1843" t="str">
            <v>TAMPO PARA BANCADA ÚMIDA - GRANITO CINZA MAUA POLIDO - ESPESSURA 2CM</v>
          </cell>
          <cell r="C1843" t="str">
            <v>M2</v>
          </cell>
          <cell r="D1843">
            <v>655.95</v>
          </cell>
          <cell r="E1843" t="str">
            <v>EDIF Jul/23</v>
          </cell>
        </row>
        <row r="1844">
          <cell r="A1844">
            <v>101477</v>
          </cell>
          <cell r="B1844" t="str">
            <v>TAMPO PARA BANCADA ÚMIDA - GRANITO VERDE UBATUBA POLIDO - ESPESSURA 2CM</v>
          </cell>
          <cell r="C1844" t="str">
            <v>M2</v>
          </cell>
          <cell r="D1844">
            <v>618.91</v>
          </cell>
          <cell r="E1844" t="str">
            <v>EDIF Jul/23</v>
          </cell>
        </row>
        <row r="1845">
          <cell r="A1845">
            <v>101478</v>
          </cell>
          <cell r="B1845" t="str">
            <v>TAMPO PARA BANCADA ÚMIDA - GRANITO PRETO TIJUCA POLIDO 2CM</v>
          </cell>
          <cell r="C1845" t="str">
            <v>M2</v>
          </cell>
          <cell r="D1845">
            <v>921.45</v>
          </cell>
          <cell r="E1845" t="str">
            <v>EDIF Jul/23</v>
          </cell>
        </row>
        <row r="1846">
          <cell r="A1846">
            <v>101482</v>
          </cell>
          <cell r="B1846" t="str">
            <v>TAMPO PARA BANCADA ÚMIDA - MÁRMORE BRANCO ESPIRITO SANTO 2CM</v>
          </cell>
          <cell r="C1846" t="str">
            <v>M2</v>
          </cell>
          <cell r="D1846">
            <v>712.43</v>
          </cell>
          <cell r="E1846" t="str">
            <v>EDIF Jul/23</v>
          </cell>
        </row>
        <row r="1847">
          <cell r="A1847">
            <v>101486</v>
          </cell>
          <cell r="B1847" t="str">
            <v>TAMPO PARA BANCADA ÚMIDA - AÇO INOX N.18 (18:8)</v>
          </cell>
          <cell r="C1847" t="str">
            <v>M2</v>
          </cell>
          <cell r="D1847">
            <v>1500.86</v>
          </cell>
          <cell r="E1847" t="str">
            <v>EDIF Jul/23</v>
          </cell>
        </row>
        <row r="1848">
          <cell r="A1848">
            <v>101488</v>
          </cell>
          <cell r="B1848" t="str">
            <v>TAMPO PARA BANCADA ÚMIDA - CONCRETO POLIDO E=40MM COM BORDAS ARREDONDADAS E ENVERNIZADAS</v>
          </cell>
          <cell r="C1848" t="str">
            <v>M2</v>
          </cell>
          <cell r="D1848">
            <v>201.78</v>
          </cell>
          <cell r="E1848" t="str">
            <v>EDIF Jul/23</v>
          </cell>
        </row>
        <row r="1849">
          <cell r="A1849">
            <v>101489</v>
          </cell>
          <cell r="B1849" t="str">
            <v>TAMPO PARA BANCADA ÚMIDA - CONCRETO POLIDO E=50MM COM BORDAS ARREDONDADAS E ENVERNIZADAS</v>
          </cell>
          <cell r="C1849" t="str">
            <v>M2</v>
          </cell>
          <cell r="D1849">
            <v>205.79</v>
          </cell>
          <cell r="E1849" t="str">
            <v>EDIF Jul/23</v>
          </cell>
        </row>
        <row r="1850">
          <cell r="A1850">
            <v>101491</v>
          </cell>
          <cell r="B1850" t="str">
            <v>SABONETEIRA PARA SABÃO LÍQUIDO</v>
          </cell>
          <cell r="C1850" t="str">
            <v>UN</v>
          </cell>
          <cell r="D1850">
            <v>73.42</v>
          </cell>
          <cell r="E1850" t="str">
            <v>EDIF Jul/23</v>
          </cell>
        </row>
        <row r="1851">
          <cell r="A1851">
            <v>101497</v>
          </cell>
          <cell r="B1851" t="str">
            <v>PORTA TOALHA DE PAPEL INTER FOLHAS</v>
          </cell>
          <cell r="C1851" t="str">
            <v>UN</v>
          </cell>
          <cell r="D1851">
            <v>91.83</v>
          </cell>
          <cell r="E1851" t="str">
            <v>EDIF Jul/23</v>
          </cell>
        </row>
        <row r="1852">
          <cell r="A1852">
            <v>105000</v>
          </cell>
          <cell r="B1852" t="str">
            <v>DEMOLIÇÕES</v>
          </cell>
          <cell r="C1852" t="str">
            <v>.</v>
          </cell>
          <cell r="D1852" t="str">
            <v>.</v>
          </cell>
          <cell r="E1852" t="str">
            <v>EDIF Jul/23</v>
          </cell>
        </row>
        <row r="1853">
          <cell r="A1853">
            <v>105001</v>
          </cell>
          <cell r="B1853" t="str">
            <v>DEMOLIÇÃO DE TUBULAÇÃO DE AÇO PRETO OU GALVANIZADO - ATÉ 2"</v>
          </cell>
          <cell r="C1853" t="str">
            <v>M</v>
          </cell>
          <cell r="D1853">
            <v>6.95</v>
          </cell>
          <cell r="E1853" t="str">
            <v>EDIF Jul/23</v>
          </cell>
        </row>
        <row r="1854">
          <cell r="A1854">
            <v>105002</v>
          </cell>
          <cell r="B1854" t="str">
            <v>DEMOLIÇÃO DE TUBULAÇÃO DE AÇO PRETO OU GALVANIZADO - ACIMA DE 2"</v>
          </cell>
          <cell r="C1854" t="str">
            <v>M</v>
          </cell>
          <cell r="D1854">
            <v>11.58</v>
          </cell>
          <cell r="E1854" t="str">
            <v>EDIF Jul/23</v>
          </cell>
        </row>
        <row r="1855">
          <cell r="A1855">
            <v>105003</v>
          </cell>
          <cell r="B1855" t="str">
            <v>DEMOLIÇÃO DE TUBULAÇÃO DE PVC RÍGIDO - ATÉ 4"</v>
          </cell>
          <cell r="C1855" t="str">
            <v>M</v>
          </cell>
          <cell r="D1855">
            <v>5.79</v>
          </cell>
          <cell r="E1855" t="str">
            <v>EDIF Jul/23</v>
          </cell>
        </row>
        <row r="1856">
          <cell r="A1856">
            <v>105004</v>
          </cell>
          <cell r="B1856" t="str">
            <v>DEMOLIÇÃO DE TUBULAÇÃO DE PVC RÍGIDO - ACIMA DE 4"</v>
          </cell>
          <cell r="C1856" t="str">
            <v>M</v>
          </cell>
          <cell r="D1856">
            <v>10.42</v>
          </cell>
          <cell r="E1856" t="str">
            <v>EDIF Jul/23</v>
          </cell>
        </row>
        <row r="1857">
          <cell r="A1857">
            <v>105005</v>
          </cell>
          <cell r="B1857" t="str">
            <v>DEMOLIÇÃO DE TUBULAÇÃO DE COBRE - ATÉ 1 1/4"</v>
          </cell>
          <cell r="C1857" t="str">
            <v>M</v>
          </cell>
          <cell r="D1857">
            <v>6.95</v>
          </cell>
          <cell r="E1857" t="str">
            <v>EDIF Jul/23</v>
          </cell>
        </row>
        <row r="1858">
          <cell r="A1858">
            <v>105018</v>
          </cell>
          <cell r="B1858" t="str">
            <v>DEMOLIÇÃO DE REGISTROS</v>
          </cell>
          <cell r="C1858" t="str">
            <v>UN</v>
          </cell>
          <cell r="D1858">
            <v>5.79</v>
          </cell>
          <cell r="E1858" t="str">
            <v>EDIF Jul/23</v>
          </cell>
        </row>
        <row r="1859">
          <cell r="A1859">
            <v>105032</v>
          </cell>
          <cell r="B1859" t="str">
            <v>DEMOLIÇÃO DE CALHAS, RUFOS OU RINCÕES EM CHAPA METÁLICA</v>
          </cell>
          <cell r="C1859" t="str">
            <v>M</v>
          </cell>
          <cell r="D1859">
            <v>5.33</v>
          </cell>
          <cell r="E1859" t="str">
            <v>EDIF Jul/23</v>
          </cell>
        </row>
        <row r="1860">
          <cell r="A1860">
            <v>105033</v>
          </cell>
          <cell r="B1860" t="str">
            <v>DEMOLIÇÃO DE CONDUTORES APARENTES</v>
          </cell>
          <cell r="C1860" t="str">
            <v>M</v>
          </cell>
          <cell r="D1860">
            <v>3.47</v>
          </cell>
          <cell r="E1860" t="str">
            <v>EDIF Jul/23</v>
          </cell>
        </row>
        <row r="1861">
          <cell r="A1861">
            <v>106000</v>
          </cell>
          <cell r="B1861" t="str">
            <v>RETIRADAS</v>
          </cell>
          <cell r="C1861" t="str">
            <v>.</v>
          </cell>
          <cell r="D1861" t="str">
            <v>.</v>
          </cell>
          <cell r="E1861" t="str">
            <v>EDIF Jul/23</v>
          </cell>
        </row>
        <row r="1862">
          <cell r="A1862">
            <v>106001</v>
          </cell>
          <cell r="B1862" t="str">
            <v>RETIRADA DE TUBULAÇÃO DE AÇO PRETO OU GALVANIZADO - ATÉ 2"</v>
          </cell>
          <cell r="C1862" t="str">
            <v>M</v>
          </cell>
          <cell r="D1862">
            <v>14.49</v>
          </cell>
          <cell r="E1862" t="str">
            <v>EDIF Jul/23</v>
          </cell>
        </row>
        <row r="1863">
          <cell r="A1863">
            <v>106002</v>
          </cell>
          <cell r="B1863" t="str">
            <v>RETIRADA DE TUBULAÇÃO DE AÇO PRETO OU GALVANIZADO - ACIMA DE 2"</v>
          </cell>
          <cell r="C1863" t="str">
            <v>M</v>
          </cell>
          <cell r="D1863">
            <v>17.39</v>
          </cell>
          <cell r="E1863" t="str">
            <v>EDIF Jul/23</v>
          </cell>
        </row>
        <row r="1864">
          <cell r="A1864">
            <v>106003</v>
          </cell>
          <cell r="B1864" t="str">
            <v>RETIRADA DE TUBULAÇÃO DE PVC RÍGIDO - ATÉ 4"</v>
          </cell>
          <cell r="C1864" t="str">
            <v>M</v>
          </cell>
          <cell r="D1864">
            <v>13.04</v>
          </cell>
          <cell r="E1864" t="str">
            <v>EDIF Jul/23</v>
          </cell>
        </row>
        <row r="1865">
          <cell r="A1865">
            <v>106004</v>
          </cell>
          <cell r="B1865" t="str">
            <v>RETIRADA DE TUBULAÇÃO DE PVC RÍGIDO - ACIMA DE 4"</v>
          </cell>
          <cell r="C1865" t="str">
            <v>M</v>
          </cell>
          <cell r="D1865">
            <v>15.94</v>
          </cell>
          <cell r="E1865" t="str">
            <v>EDIF Jul/23</v>
          </cell>
        </row>
        <row r="1866">
          <cell r="A1866">
            <v>106005</v>
          </cell>
          <cell r="B1866" t="str">
            <v>RETIRADA DE TUBULAÇÃO DE COBRE - ATÉ 1 1/4"</v>
          </cell>
          <cell r="C1866" t="str">
            <v>M</v>
          </cell>
          <cell r="D1866">
            <v>14.49</v>
          </cell>
          <cell r="E1866" t="str">
            <v>EDIF Jul/23</v>
          </cell>
        </row>
        <row r="1867">
          <cell r="A1867">
            <v>106006</v>
          </cell>
          <cell r="B1867" t="str">
            <v>RETIRADA DE TUBULAÇÃO DE COBRE - ACIMA DE 1 1/4"</v>
          </cell>
          <cell r="C1867" t="str">
            <v>M</v>
          </cell>
          <cell r="D1867">
            <v>17.39</v>
          </cell>
          <cell r="E1867" t="str">
            <v>EDIF Jul/23</v>
          </cell>
        </row>
        <row r="1868">
          <cell r="A1868">
            <v>106007</v>
          </cell>
          <cell r="B1868" t="str">
            <v>RETIRADA DE TUBULAÇÃO DE FERRO FUNDIDO - ATÉ 4"</v>
          </cell>
          <cell r="C1868" t="str">
            <v>M</v>
          </cell>
          <cell r="D1868">
            <v>14.49</v>
          </cell>
          <cell r="E1868" t="str">
            <v>EDIF Jul/23</v>
          </cell>
        </row>
        <row r="1869">
          <cell r="A1869">
            <v>106008</v>
          </cell>
          <cell r="B1869" t="str">
            <v>RETIRADA DE TUBULAÇÃO DE FERRO FUNDIDO - ACIMA DE 4"</v>
          </cell>
          <cell r="C1869" t="str">
            <v>M</v>
          </cell>
          <cell r="D1869">
            <v>17.39</v>
          </cell>
          <cell r="E1869" t="str">
            <v>EDIF Jul/23</v>
          </cell>
        </row>
        <row r="1870">
          <cell r="A1870">
            <v>106009</v>
          </cell>
          <cell r="B1870" t="str">
            <v>RETIRADA DE TUBULAÇÃO DE CIMENTO-AMIANTO - ATÉ 3"</v>
          </cell>
          <cell r="C1870" t="str">
            <v>M</v>
          </cell>
          <cell r="D1870">
            <v>13.04</v>
          </cell>
          <cell r="E1870" t="str">
            <v>EDIF Jul/23</v>
          </cell>
        </row>
        <row r="1871">
          <cell r="A1871">
            <v>106010</v>
          </cell>
          <cell r="B1871" t="str">
            <v>RETIRADA DE TUBULAÇÃO DE CIMENTO-AMIANTO - ACIMA DE 3"</v>
          </cell>
          <cell r="C1871" t="str">
            <v>M</v>
          </cell>
          <cell r="D1871">
            <v>15.94</v>
          </cell>
          <cell r="E1871" t="str">
            <v>EDIF Jul/23</v>
          </cell>
        </row>
        <row r="1872">
          <cell r="A1872">
            <v>106011</v>
          </cell>
          <cell r="B1872" t="str">
            <v>RETIRADA DE TUBULAÇÃO DE CERÂMICA VIDRADA - ATÉ 6"</v>
          </cell>
          <cell r="C1872" t="str">
            <v>M</v>
          </cell>
          <cell r="D1872">
            <v>20.29</v>
          </cell>
          <cell r="E1872" t="str">
            <v>EDIF Jul/23</v>
          </cell>
        </row>
        <row r="1873">
          <cell r="A1873">
            <v>106012</v>
          </cell>
          <cell r="B1873" t="str">
            <v>RETIRADA DE TUBULAÇÃO DE CERÂMICA VIDRADA - ACIMA DE 6"</v>
          </cell>
          <cell r="C1873" t="str">
            <v>M</v>
          </cell>
          <cell r="D1873">
            <v>23.19</v>
          </cell>
          <cell r="E1873" t="str">
            <v>EDIF Jul/23</v>
          </cell>
        </row>
        <row r="1874">
          <cell r="A1874">
            <v>106015</v>
          </cell>
          <cell r="B1874" t="str">
            <v>RETIRADA DE RESERVATÓRIOS DE CIMENTO-AMIANTO - ATÉ 1000 LITROS</v>
          </cell>
          <cell r="C1874" t="str">
            <v>UN</v>
          </cell>
          <cell r="D1874">
            <v>156.41</v>
          </cell>
          <cell r="E1874" t="str">
            <v>EDIF Jul/23</v>
          </cell>
        </row>
        <row r="1875">
          <cell r="A1875">
            <v>106018</v>
          </cell>
          <cell r="B1875" t="str">
            <v>RETIRADA DE REGISTROS OU VÁLVULAS FLUXÍVEIS</v>
          </cell>
          <cell r="C1875" t="str">
            <v>UN</v>
          </cell>
          <cell r="D1875">
            <v>115.62</v>
          </cell>
          <cell r="E1875" t="str">
            <v>EDIF Jul/23</v>
          </cell>
        </row>
        <row r="1876">
          <cell r="A1876">
            <v>106022</v>
          </cell>
          <cell r="B1876" t="str">
            <v>RETIRADA DE VÁLVULAS DE RETENÇÃO</v>
          </cell>
          <cell r="C1876" t="str">
            <v>UN</v>
          </cell>
          <cell r="D1876">
            <v>31.88</v>
          </cell>
          <cell r="E1876" t="str">
            <v>EDIF Jul/23</v>
          </cell>
        </row>
        <row r="1877">
          <cell r="A1877">
            <v>106024</v>
          </cell>
          <cell r="B1877" t="str">
            <v>RETIRADA DE CONJUNTOS MOTOR-BOMBA</v>
          </cell>
          <cell r="C1877" t="str">
            <v>UN</v>
          </cell>
          <cell r="D1877">
            <v>231.85</v>
          </cell>
          <cell r="E1877" t="str">
            <v>EDIF Jul/23</v>
          </cell>
        </row>
        <row r="1878">
          <cell r="A1878">
            <v>106026</v>
          </cell>
          <cell r="B1878" t="str">
            <v>RETIRADA DE CAIXAS SIFONADAS OU RALOS</v>
          </cell>
          <cell r="C1878" t="str">
            <v>UN</v>
          </cell>
          <cell r="D1878">
            <v>15.94</v>
          </cell>
          <cell r="E1878" t="str">
            <v>EDIF Jul/23</v>
          </cell>
        </row>
        <row r="1879">
          <cell r="A1879">
            <v>106029</v>
          </cell>
          <cell r="B1879" t="str">
            <v>RETIRADA DE HIDRANTES DE PAREDE</v>
          </cell>
          <cell r="C1879" t="str">
            <v>UN</v>
          </cell>
          <cell r="D1879">
            <v>86.94</v>
          </cell>
          <cell r="E1879" t="str">
            <v>EDIF Jul/23</v>
          </cell>
        </row>
        <row r="1880">
          <cell r="A1880">
            <v>106032</v>
          </cell>
          <cell r="B1880" t="str">
            <v>RETIRADA DE CALHAS, RUFOS OU RINCÕES EM CHAPA METÁLICA</v>
          </cell>
          <cell r="C1880" t="str">
            <v>M</v>
          </cell>
          <cell r="D1880">
            <v>7.25</v>
          </cell>
          <cell r="E1880" t="str">
            <v>EDIF Jul/23</v>
          </cell>
        </row>
        <row r="1881">
          <cell r="A1881">
            <v>106033</v>
          </cell>
          <cell r="B1881" t="str">
            <v>RETIRADA DE CONDUTORES APARENTES</v>
          </cell>
          <cell r="C1881" t="str">
            <v>M</v>
          </cell>
          <cell r="D1881">
            <v>4.6399999999999997</v>
          </cell>
          <cell r="E1881" t="str">
            <v>EDIF Jul/23</v>
          </cell>
        </row>
        <row r="1882">
          <cell r="A1882">
            <v>106035</v>
          </cell>
          <cell r="B1882" t="str">
            <v>RETIRADA DE APARELHOS SANITÁRIOS, INCLUSIVE ACESSÓRIOS</v>
          </cell>
          <cell r="C1882" t="str">
            <v>UN</v>
          </cell>
          <cell r="D1882">
            <v>43.47</v>
          </cell>
          <cell r="E1882" t="str">
            <v>EDIF Jul/23</v>
          </cell>
        </row>
        <row r="1883">
          <cell r="A1883">
            <v>106040</v>
          </cell>
          <cell r="B1883" t="str">
            <v>RETIRADA DE SIFÕES</v>
          </cell>
          <cell r="C1883" t="str">
            <v>UN</v>
          </cell>
          <cell r="D1883">
            <v>11.59</v>
          </cell>
          <cell r="E1883" t="str">
            <v>EDIF Jul/23</v>
          </cell>
        </row>
        <row r="1884">
          <cell r="A1884">
            <v>106042</v>
          </cell>
          <cell r="B1884" t="str">
            <v>RETIRADA DE TORNEIRAS</v>
          </cell>
          <cell r="C1884" t="str">
            <v>UN</v>
          </cell>
          <cell r="D1884">
            <v>7.54</v>
          </cell>
          <cell r="E1884" t="str">
            <v>EDIF Jul/23</v>
          </cell>
        </row>
        <row r="1885">
          <cell r="A1885">
            <v>106045</v>
          </cell>
          <cell r="B1885" t="str">
            <v>RETIRADA DE CAIXAS DE DESCARGA DE SOBREPOR</v>
          </cell>
          <cell r="C1885" t="str">
            <v>UN</v>
          </cell>
          <cell r="D1885">
            <v>22.03</v>
          </cell>
          <cell r="E1885" t="str">
            <v>EDIF Jul/23</v>
          </cell>
        </row>
        <row r="1886">
          <cell r="A1886">
            <v>106050</v>
          </cell>
          <cell r="B1886" t="str">
            <v>RETIRADA DO TAMPO ÚMIDO</v>
          </cell>
          <cell r="C1886" t="str">
            <v>M2</v>
          </cell>
          <cell r="D1886">
            <v>12.85</v>
          </cell>
          <cell r="E1886" t="str">
            <v>EDIF Jul/23</v>
          </cell>
        </row>
        <row r="1887">
          <cell r="A1887">
            <v>107000</v>
          </cell>
          <cell r="B1887" t="str">
            <v>RECOLOCAÇÕES</v>
          </cell>
          <cell r="C1887" t="str">
            <v>.</v>
          </cell>
          <cell r="D1887" t="str">
            <v>.</v>
          </cell>
          <cell r="E1887" t="str">
            <v>EDIF Jul/23</v>
          </cell>
        </row>
        <row r="1888">
          <cell r="A1888">
            <v>107018</v>
          </cell>
          <cell r="B1888" t="str">
            <v>RECOLOCAÇÃO DE REGISTROS OU VÁLVULAS FLUXÍVEIS</v>
          </cell>
          <cell r="C1888" t="str">
            <v>UN</v>
          </cell>
          <cell r="D1888">
            <v>106.07</v>
          </cell>
          <cell r="E1888" t="str">
            <v>EDIF Jul/23</v>
          </cell>
        </row>
        <row r="1889">
          <cell r="A1889">
            <v>107022</v>
          </cell>
          <cell r="B1889" t="str">
            <v>RECOLOCAÇÃO DE VÁLVULAS DE RETENÇÃO</v>
          </cell>
          <cell r="C1889" t="str">
            <v>UN</v>
          </cell>
          <cell r="D1889">
            <v>54.61</v>
          </cell>
          <cell r="E1889" t="str">
            <v>EDIF Jul/23</v>
          </cell>
        </row>
        <row r="1890">
          <cell r="A1890">
            <v>107024</v>
          </cell>
          <cell r="B1890" t="str">
            <v>RECOLOCAÇÃO DE CONJUNTOS MOTOR-BOMBA</v>
          </cell>
          <cell r="C1890" t="str">
            <v>UN</v>
          </cell>
          <cell r="D1890">
            <v>208.54</v>
          </cell>
          <cell r="E1890" t="str">
            <v>EDIF Jul/23</v>
          </cell>
        </row>
        <row r="1891">
          <cell r="A1891">
            <v>107026</v>
          </cell>
          <cell r="B1891" t="str">
            <v>RECOLOCAÇÃO DE CAIXAS SIFONADAS OU RALOS</v>
          </cell>
          <cell r="C1891" t="str">
            <v>UN</v>
          </cell>
          <cell r="D1891">
            <v>102.25</v>
          </cell>
          <cell r="E1891" t="str">
            <v>EDIF Jul/23</v>
          </cell>
        </row>
        <row r="1892">
          <cell r="A1892">
            <v>107029</v>
          </cell>
          <cell r="B1892" t="str">
            <v>RECOLOCAÇÃO DE HIDRANTES DE PAREDE</v>
          </cell>
          <cell r="C1892" t="str">
            <v>UN</v>
          </cell>
          <cell r="D1892">
            <v>271.11</v>
          </cell>
          <cell r="E1892" t="str">
            <v>EDIF Jul/23</v>
          </cell>
        </row>
        <row r="1893">
          <cell r="A1893">
            <v>107032</v>
          </cell>
          <cell r="B1893" t="str">
            <v>RECOLOCAÇÃO DE CALHAS, RUFOS OU RINCÕES EM CHAPA METÁLICA</v>
          </cell>
          <cell r="C1893" t="str">
            <v>M</v>
          </cell>
          <cell r="D1893">
            <v>66.95</v>
          </cell>
          <cell r="E1893" t="str">
            <v>EDIF Jul/23</v>
          </cell>
        </row>
        <row r="1894">
          <cell r="A1894">
            <v>107033</v>
          </cell>
          <cell r="B1894" t="str">
            <v>RECOLOCAÇÃO DE CONDUTORES APARENTES</v>
          </cell>
          <cell r="C1894" t="str">
            <v>M</v>
          </cell>
          <cell r="D1894">
            <v>55</v>
          </cell>
          <cell r="E1894" t="str">
            <v>EDIF Jul/23</v>
          </cell>
        </row>
        <row r="1895">
          <cell r="A1895">
            <v>107035</v>
          </cell>
          <cell r="B1895" t="str">
            <v>RECOLOCAÇÃO DE APARELHOS SANITÁRIOS, INCLUSIVE ACESSÓRIOS</v>
          </cell>
          <cell r="C1895" t="str">
            <v>UN</v>
          </cell>
          <cell r="D1895">
            <v>156.41</v>
          </cell>
          <cell r="E1895" t="str">
            <v>EDIF Jul/23</v>
          </cell>
        </row>
        <row r="1896">
          <cell r="A1896">
            <v>107040</v>
          </cell>
          <cell r="B1896" t="str">
            <v>RECOLOCAÇÃO DE SIFÕES</v>
          </cell>
          <cell r="C1896" t="str">
            <v>UN</v>
          </cell>
          <cell r="D1896">
            <v>26.07</v>
          </cell>
          <cell r="E1896" t="str">
            <v>EDIF Jul/23</v>
          </cell>
        </row>
        <row r="1897">
          <cell r="A1897">
            <v>107042</v>
          </cell>
          <cell r="B1897" t="str">
            <v>RECOLOCAÇÃO DE TORNEIRAS</v>
          </cell>
          <cell r="C1897" t="str">
            <v>UN</v>
          </cell>
          <cell r="D1897">
            <v>14.49</v>
          </cell>
          <cell r="E1897" t="str">
            <v>EDIF Jul/23</v>
          </cell>
        </row>
        <row r="1898">
          <cell r="A1898">
            <v>107045</v>
          </cell>
          <cell r="B1898" t="str">
            <v>RECOLOCAÇÃO DE CAIXAS DE DESCARGA DE SOBREPOR</v>
          </cell>
          <cell r="C1898" t="str">
            <v>UN</v>
          </cell>
          <cell r="D1898">
            <v>130.34</v>
          </cell>
          <cell r="E1898" t="str">
            <v>EDIF Jul/23</v>
          </cell>
        </row>
        <row r="1899">
          <cell r="A1899">
            <v>108000</v>
          </cell>
          <cell r="B1899" t="str">
            <v>SERVIÇOS PARCIAIS</v>
          </cell>
          <cell r="C1899" t="str">
            <v>.</v>
          </cell>
          <cell r="D1899" t="str">
            <v>.</v>
          </cell>
          <cell r="E1899" t="str">
            <v>EDIF Jul/23</v>
          </cell>
        </row>
        <row r="1900">
          <cell r="A1900">
            <v>108070</v>
          </cell>
          <cell r="B1900" t="str">
            <v>SIFÃO COM COPO, TIPO REFORÇADO, PVC RÍGIDO - 1 1/2"X2"</v>
          </cell>
          <cell r="C1900" t="str">
            <v>UN</v>
          </cell>
          <cell r="D1900">
            <v>42.65</v>
          </cell>
          <cell r="E1900" t="str">
            <v>EDIF Jul/23</v>
          </cell>
        </row>
        <row r="1901">
          <cell r="A1901">
            <v>108072</v>
          </cell>
          <cell r="B1901" t="str">
            <v>SIFÃO TIPO PESADO, METAL CROMADO - 1"X1 1/2"</v>
          </cell>
          <cell r="C1901" t="str">
            <v>UN</v>
          </cell>
          <cell r="D1901">
            <v>201.49</v>
          </cell>
          <cell r="E1901" t="str">
            <v>EDIF Jul/23</v>
          </cell>
        </row>
        <row r="1902">
          <cell r="A1902">
            <v>108073</v>
          </cell>
          <cell r="B1902" t="str">
            <v>SIFÃO TIPO PESADO, METAL CROMADO - 1"X2"</v>
          </cell>
          <cell r="C1902" t="str">
            <v>UN</v>
          </cell>
          <cell r="D1902">
            <v>237.14</v>
          </cell>
          <cell r="E1902" t="str">
            <v>EDIF Jul/23</v>
          </cell>
        </row>
        <row r="1903">
          <cell r="A1903">
            <v>108074</v>
          </cell>
          <cell r="B1903" t="str">
            <v>SIFÃO TIPO PESADO, METAL CROMADO - 1 1/2"X2"</v>
          </cell>
          <cell r="C1903" t="str">
            <v>UN</v>
          </cell>
          <cell r="D1903">
            <v>148.13</v>
          </cell>
          <cell r="E1903" t="str">
            <v>EDIF Jul/23</v>
          </cell>
        </row>
        <row r="1904">
          <cell r="A1904">
            <v>108076</v>
          </cell>
          <cell r="B1904" t="str">
            <v>TUBO DE LIGAÇÃO FLEXÍVEL, PVC - 1/2"X30/40CM</v>
          </cell>
          <cell r="C1904" t="str">
            <v>UN</v>
          </cell>
          <cell r="D1904">
            <v>20.88</v>
          </cell>
          <cell r="E1904" t="str">
            <v>EDIF Jul/23</v>
          </cell>
        </row>
        <row r="1905">
          <cell r="A1905">
            <v>108081</v>
          </cell>
          <cell r="B1905" t="str">
            <v>TUBO DE LIGAÇÃO FLEXÍVEL, METAL CROMADO - 1/2"X30/40CM</v>
          </cell>
          <cell r="C1905" t="str">
            <v>UN</v>
          </cell>
          <cell r="D1905">
            <v>34.409999999999997</v>
          </cell>
          <cell r="E1905" t="str">
            <v>EDIF Jul/23</v>
          </cell>
        </row>
        <row r="1906">
          <cell r="A1906">
            <v>108086</v>
          </cell>
          <cell r="B1906" t="str">
            <v>TORNEIRA DE PRESSÃO PARA LAVATÓRIO, METAL CROMADO - 1/2"</v>
          </cell>
          <cell r="C1906" t="str">
            <v>UN</v>
          </cell>
          <cell r="D1906">
            <v>68.319999999999993</v>
          </cell>
          <cell r="E1906" t="str">
            <v>EDIF Jul/23</v>
          </cell>
        </row>
        <row r="1907">
          <cell r="A1907">
            <v>108093</v>
          </cell>
          <cell r="B1907" t="str">
            <v>VÁLVULA AMERICANA DE METAL CROMADO - 1 1/2"X3 3/4"</v>
          </cell>
          <cell r="C1907" t="str">
            <v>UN</v>
          </cell>
          <cell r="D1907">
            <v>71.05</v>
          </cell>
          <cell r="E1907" t="str">
            <v>EDIF Jul/23</v>
          </cell>
        </row>
        <row r="1908">
          <cell r="A1908">
            <v>108097</v>
          </cell>
          <cell r="B1908" t="str">
            <v>TUBO DE LIGAÇÃO EM ALUMÍNIO COM CANOPLA, PARA CHUVEIRO - 3/4"</v>
          </cell>
          <cell r="C1908" t="str">
            <v>UN</v>
          </cell>
          <cell r="D1908">
            <v>44.68</v>
          </cell>
          <cell r="E1908" t="str">
            <v>EDIF Jul/23</v>
          </cell>
        </row>
        <row r="1909">
          <cell r="A1909">
            <v>109000</v>
          </cell>
          <cell r="B1909" t="str">
            <v>OUTROS SERVIÇOS</v>
          </cell>
          <cell r="C1909" t="str">
            <v>.</v>
          </cell>
          <cell r="D1909" t="str">
            <v>.</v>
          </cell>
          <cell r="E1909" t="str">
            <v>EDIF Jul/23</v>
          </cell>
        </row>
        <row r="1910">
          <cell r="A1910">
            <v>109001</v>
          </cell>
          <cell r="B1910" t="str">
            <v>DESENTUPIMENTO DE RAMAIS DE ESGOTO OU ÁGUAS PLUVIAIS</v>
          </cell>
          <cell r="C1910" t="str">
            <v>M</v>
          </cell>
          <cell r="D1910">
            <v>13.14</v>
          </cell>
          <cell r="E1910" t="str">
            <v>EDIF Jul/23</v>
          </cell>
        </row>
        <row r="1911">
          <cell r="A1911">
            <v>110000</v>
          </cell>
          <cell r="B1911" t="str">
            <v>REVESTIMENTOS</v>
          </cell>
          <cell r="C1911"/>
          <cell r="D1911"/>
          <cell r="E1911" t="str">
            <v>EDIF Jul/23</v>
          </cell>
        </row>
        <row r="1912">
          <cell r="A1912">
            <v>110100</v>
          </cell>
          <cell r="B1912" t="str">
            <v>REVESTIMENTO DE FORROS</v>
          </cell>
          <cell r="C1912" t="str">
            <v>.</v>
          </cell>
          <cell r="D1912" t="str">
            <v>.</v>
          </cell>
          <cell r="E1912" t="str">
            <v>EDIF Jul/23</v>
          </cell>
        </row>
        <row r="1913">
          <cell r="A1913">
            <v>110101</v>
          </cell>
          <cell r="B1913" t="str">
            <v>CHAPISCO COMUM - ARGAMASSA DE CIMENTO E AREIA 1:3</v>
          </cell>
          <cell r="C1913" t="str">
            <v>M2</v>
          </cell>
          <cell r="D1913">
            <v>17.14</v>
          </cell>
          <cell r="E1913" t="str">
            <v>EDIF Jul/23</v>
          </cell>
        </row>
        <row r="1914">
          <cell r="A1914">
            <v>110108</v>
          </cell>
          <cell r="B1914" t="str">
            <v>EMBOÇO - ARGAMASSA MISTA DE CIMENTO, CAL E AREIA 1:4/12</v>
          </cell>
          <cell r="C1914" t="str">
            <v>M2</v>
          </cell>
          <cell r="D1914">
            <v>48.33</v>
          </cell>
          <cell r="E1914" t="str">
            <v>EDIF Jul/23</v>
          </cell>
        </row>
        <row r="1915">
          <cell r="A1915">
            <v>110109</v>
          </cell>
          <cell r="B1915" t="str">
            <v>EMBOÇO DESEMPENADO PARA PINTURA - ARGAMASSA MISTA CIMENTO, CAL E AREIA 1:3/12</v>
          </cell>
          <cell r="C1915" t="str">
            <v>M2</v>
          </cell>
          <cell r="D1915">
            <v>49.2</v>
          </cell>
          <cell r="E1915" t="str">
            <v>EDIF Jul/23</v>
          </cell>
        </row>
        <row r="1916">
          <cell r="A1916">
            <v>110113</v>
          </cell>
          <cell r="B1916" t="str">
            <v>REBOCO INTERNO - ARGAMASSA PRÉ-FABRICADA</v>
          </cell>
          <cell r="C1916" t="str">
            <v>M2</v>
          </cell>
          <cell r="D1916">
            <v>36.68</v>
          </cell>
          <cell r="E1916" t="str">
            <v>EDIF Jul/23</v>
          </cell>
        </row>
        <row r="1917">
          <cell r="A1917">
            <v>110200</v>
          </cell>
          <cell r="B1917" t="str">
            <v>REVESTIMENTO DE PAREDES INTERNAS</v>
          </cell>
          <cell r="C1917" t="str">
            <v>.</v>
          </cell>
          <cell r="D1917" t="str">
            <v>.</v>
          </cell>
          <cell r="E1917" t="str">
            <v>EDIF Jul/23</v>
          </cell>
        </row>
        <row r="1918">
          <cell r="A1918">
            <v>110201</v>
          </cell>
          <cell r="B1918" t="str">
            <v>CHAPISCO COMUM - ARGAMASSA DE CIMENTO E AREIA 1:3</v>
          </cell>
          <cell r="C1918" t="str">
            <v>M2</v>
          </cell>
          <cell r="D1918">
            <v>8.73</v>
          </cell>
          <cell r="E1918" t="str">
            <v>EDIF Jul/23</v>
          </cell>
        </row>
        <row r="1919">
          <cell r="A1919">
            <v>110208</v>
          </cell>
          <cell r="B1919" t="str">
            <v>EMBOÇO INTERNO - ARGAMASSA MISTA DE CIMENTO, CAL E AREIA 1:4/12</v>
          </cell>
          <cell r="C1919" t="str">
            <v>M2</v>
          </cell>
          <cell r="D1919">
            <v>44.66</v>
          </cell>
          <cell r="E1919" t="str">
            <v>EDIF Jul/23</v>
          </cell>
        </row>
        <row r="1920">
          <cell r="A1920">
            <v>110209</v>
          </cell>
          <cell r="B1920" t="str">
            <v>EMBOÇO INTERNO DESEMPENADO PARA PINTURA - ARGAMASSA MISTA DE CIMENTO, CAL E AREIA 1:3/12</v>
          </cell>
          <cell r="C1920" t="str">
            <v>M2</v>
          </cell>
          <cell r="D1920">
            <v>44.06</v>
          </cell>
          <cell r="E1920" t="str">
            <v>EDIF Jul/23</v>
          </cell>
        </row>
        <row r="1921">
          <cell r="A1921">
            <v>110210</v>
          </cell>
          <cell r="B1921" t="str">
            <v>EMBOÇO INTERNO - ARGAMASSA DE CIMENTO E AREIA 1:3</v>
          </cell>
          <cell r="C1921" t="str">
            <v>M2</v>
          </cell>
          <cell r="D1921">
            <v>45.13</v>
          </cell>
          <cell r="E1921" t="str">
            <v>EDIF Jul/23</v>
          </cell>
        </row>
        <row r="1922">
          <cell r="A1922">
            <v>110213</v>
          </cell>
          <cell r="B1922" t="str">
            <v>REBOCO INTERNO - ARGAMASSA PRÉ-FABRICADA</v>
          </cell>
          <cell r="C1922" t="str">
            <v>M2</v>
          </cell>
          <cell r="D1922">
            <v>33.26</v>
          </cell>
          <cell r="E1922" t="str">
            <v>EDIF Jul/23</v>
          </cell>
        </row>
        <row r="1923">
          <cell r="A1923">
            <v>110215</v>
          </cell>
          <cell r="B1923" t="str">
            <v>REVESTIMENTO COM GESSO</v>
          </cell>
          <cell r="C1923" t="str">
            <v>M2</v>
          </cell>
          <cell r="D1923">
            <v>24.35</v>
          </cell>
          <cell r="E1923" t="str">
            <v>EDIF Jul/23</v>
          </cell>
        </row>
        <row r="1924">
          <cell r="A1924">
            <v>110225</v>
          </cell>
          <cell r="B1924" t="str">
            <v>AZULEJOS, JUNTAS AMARRAÇÃO OU A PRUMO - ASSENTES COM ARGAMASSA COMUM</v>
          </cell>
          <cell r="C1924" t="str">
            <v>M2</v>
          </cell>
          <cell r="D1924">
            <v>85.11</v>
          </cell>
          <cell r="E1924" t="str">
            <v>EDIF Jul/23</v>
          </cell>
        </row>
        <row r="1925">
          <cell r="A1925">
            <v>110229</v>
          </cell>
          <cell r="B1925" t="str">
            <v>AZULEJOS, JUNTA AMARRAÇÃO OU A PRUMO - ASSENTES COM ARGAMASSA COLANTE</v>
          </cell>
          <cell r="C1925" t="str">
            <v>M2</v>
          </cell>
          <cell r="D1925">
            <v>74.819999999999993</v>
          </cell>
          <cell r="E1925" t="str">
            <v>EDIF Jul/23</v>
          </cell>
        </row>
        <row r="1926">
          <cell r="A1926">
            <v>110275</v>
          </cell>
          <cell r="B1926" t="str">
            <v>LAMINADO MELAMÍNICO COLADO, 1,3MM DE ESPESSURA - JUNTAS SECAS</v>
          </cell>
          <cell r="C1926" t="str">
            <v>M2</v>
          </cell>
          <cell r="D1926">
            <v>194.3</v>
          </cell>
          <cell r="E1926" t="str">
            <v>EDIF Jul/23</v>
          </cell>
        </row>
        <row r="1927">
          <cell r="A1927">
            <v>110300</v>
          </cell>
          <cell r="B1927" t="str">
            <v>REVESTIMENTO DE PAREDES EXTERNAS</v>
          </cell>
          <cell r="C1927" t="str">
            <v>.</v>
          </cell>
          <cell r="D1927" t="str">
            <v>.</v>
          </cell>
          <cell r="E1927" t="str">
            <v>EDIF Jul/23</v>
          </cell>
        </row>
        <row r="1928">
          <cell r="A1928">
            <v>110301</v>
          </cell>
          <cell r="B1928" t="str">
            <v>CHAPISCO COMUM - ARGAMASSA DE CIMENTO E AREIA 1:3</v>
          </cell>
          <cell r="C1928" t="str">
            <v>M2</v>
          </cell>
          <cell r="D1928">
            <v>8.73</v>
          </cell>
          <cell r="E1928" t="str">
            <v>EDIF Jul/23</v>
          </cell>
        </row>
        <row r="1929">
          <cell r="A1929">
            <v>110303</v>
          </cell>
          <cell r="B1929" t="str">
            <v>CHAPISCO RÚSTICO FINO, APLICADO COM PENEIRA - ARGAMASSA DE CIMENTO E AREIA 1:3</v>
          </cell>
          <cell r="C1929" t="str">
            <v>M2</v>
          </cell>
          <cell r="D1929">
            <v>15.02</v>
          </cell>
          <cell r="E1929" t="str">
            <v>EDIF Jul/23</v>
          </cell>
        </row>
        <row r="1930">
          <cell r="A1930">
            <v>110304</v>
          </cell>
          <cell r="B1930" t="str">
            <v>CHAPISCO RÚSTICO GROSSO, COM ADIÇÃO DE BRITA N.1</v>
          </cell>
          <cell r="C1930" t="str">
            <v>M2</v>
          </cell>
          <cell r="D1930">
            <v>21.6</v>
          </cell>
          <cell r="E1930" t="str">
            <v>EDIF Jul/23</v>
          </cell>
        </row>
        <row r="1931">
          <cell r="A1931">
            <v>110308</v>
          </cell>
          <cell r="B1931" t="str">
            <v>EMBOÇO EXTERNO - ARGAMASSA MISTA DE CIMENTO, CAL E AREIA 1:4/12</v>
          </cell>
          <cell r="C1931" t="str">
            <v>M2</v>
          </cell>
          <cell r="D1931">
            <v>44.66</v>
          </cell>
          <cell r="E1931" t="str">
            <v>EDIF Jul/23</v>
          </cell>
        </row>
        <row r="1932">
          <cell r="A1932">
            <v>110309</v>
          </cell>
          <cell r="B1932" t="str">
            <v>EMBOÇO EXTERNO DESEMPENADO PARA PINTURA - ARGAMASSA MISTA DE CIMENTO, CAL E AREIA 1:3/12</v>
          </cell>
          <cell r="C1932" t="str">
            <v>M2</v>
          </cell>
          <cell r="D1932">
            <v>44.06</v>
          </cell>
          <cell r="E1932" t="str">
            <v>EDIF Jul/23</v>
          </cell>
        </row>
        <row r="1933">
          <cell r="A1933">
            <v>110310</v>
          </cell>
          <cell r="B1933" t="str">
            <v>EMBOÇO EXTERNO - ARGAMASSA DE CIMENTO E AREIA 1:3</v>
          </cell>
          <cell r="C1933" t="str">
            <v>M2</v>
          </cell>
          <cell r="D1933">
            <v>45.13</v>
          </cell>
          <cell r="E1933" t="str">
            <v>EDIF Jul/23</v>
          </cell>
        </row>
        <row r="1934">
          <cell r="A1934">
            <v>110313</v>
          </cell>
          <cell r="B1934" t="str">
            <v>REBOCO EXTERNO - ARGAMASSA PRÉ-FABRICADA</v>
          </cell>
          <cell r="C1934" t="str">
            <v>M2</v>
          </cell>
          <cell r="D1934">
            <v>34.04</v>
          </cell>
          <cell r="E1934" t="str">
            <v>EDIF Jul/23</v>
          </cell>
        </row>
        <row r="1935">
          <cell r="A1935">
            <v>110341</v>
          </cell>
          <cell r="B1935" t="str">
            <v>PASTILHAS DE PORCELANA FOSCA, 3/4" - FAIXAS DE ATÉ 20CM</v>
          </cell>
          <cell r="C1935" t="str">
            <v>M</v>
          </cell>
          <cell r="D1935">
            <v>107.3</v>
          </cell>
          <cell r="E1935" t="str">
            <v>EDIF Jul/23</v>
          </cell>
        </row>
        <row r="1936">
          <cell r="A1936">
            <v>110345</v>
          </cell>
          <cell r="B1936" t="str">
            <v>REVESTIMENTO CERÂMICO ANTI-PICHAÇÃO, JUNTAS AMARRAÇÃO OU PRUMO - ASSENTADOS COM ARGAMASSA COMUM</v>
          </cell>
          <cell r="C1936" t="str">
            <v>M2</v>
          </cell>
          <cell r="D1936">
            <v>187.92</v>
          </cell>
          <cell r="E1936" t="str">
            <v>EDIF Jul/23</v>
          </cell>
        </row>
        <row r="1937">
          <cell r="A1937">
            <v>110346</v>
          </cell>
          <cell r="B1937" t="str">
            <v>REVESTIMENTO CERÂMICO ANTI-PICHAÇÃO, JUNTAS AMARRAÇÃO OU PRUMO - ASSENTADOS COM ARGAMASSA COLANTE</v>
          </cell>
          <cell r="C1937" t="str">
            <v>M2</v>
          </cell>
          <cell r="D1937">
            <v>76.09</v>
          </cell>
          <cell r="E1937" t="str">
            <v>EDIF Jul/23</v>
          </cell>
        </row>
        <row r="1938">
          <cell r="A1938">
            <v>110347</v>
          </cell>
          <cell r="B1938" t="str">
            <v>REVESTIMENTO CERÂMICO ESMALTADO, JUNTAS AMARRAÇÃO OU PRUMO - ASSENTADOS COM ARGAMASSA COMUM</v>
          </cell>
          <cell r="C1938" t="str">
            <v>M2</v>
          </cell>
          <cell r="D1938">
            <v>215.2</v>
          </cell>
          <cell r="E1938" t="str">
            <v>EDIF Jul/23</v>
          </cell>
        </row>
        <row r="1939">
          <cell r="A1939">
            <v>110348</v>
          </cell>
          <cell r="B1939" t="str">
            <v>REVESTIMENTO CERÂMICO ESMALTADO, JUNTAS AMARRAÇÃO OU PRUMO - ASSENTADOS COM ARGAMASSA COLANTE</v>
          </cell>
          <cell r="C1939" t="str">
            <v>M2</v>
          </cell>
          <cell r="D1939">
            <v>103.37</v>
          </cell>
          <cell r="E1939" t="str">
            <v>EDIF Jul/23</v>
          </cell>
        </row>
        <row r="1940">
          <cell r="A1940">
            <v>110400</v>
          </cell>
          <cell r="B1940" t="str">
            <v>ARREMATES DE REVESTIMENTO</v>
          </cell>
          <cell r="C1940" t="str">
            <v>.</v>
          </cell>
          <cell r="D1940" t="str">
            <v>.</v>
          </cell>
          <cell r="E1940" t="str">
            <v>EDIF Jul/23</v>
          </cell>
        </row>
        <row r="1941">
          <cell r="A1941">
            <v>110404</v>
          </cell>
          <cell r="B1941" t="str">
            <v>CANTONEIRA DE PROTEÇÃO - PERFIL "L" DE FERRO, 1 1/4" X 1 1/4" X 1/8"</v>
          </cell>
          <cell r="C1941" t="str">
            <v>M</v>
          </cell>
          <cell r="D1941">
            <v>42.33</v>
          </cell>
          <cell r="E1941" t="str">
            <v>EDIF Jul/23</v>
          </cell>
        </row>
        <row r="1942">
          <cell r="A1942">
            <v>110405</v>
          </cell>
          <cell r="B1942" t="str">
            <v>CANTONEIRA DE PROTEÇÃO - PERFIL "L" DE FERRO, 1"X1"X1/8"</v>
          </cell>
          <cell r="C1942" t="str">
            <v>M</v>
          </cell>
          <cell r="D1942">
            <v>38.43</v>
          </cell>
          <cell r="E1942" t="str">
            <v>EDIF Jul/23</v>
          </cell>
        </row>
        <row r="1943">
          <cell r="A1943">
            <v>110406</v>
          </cell>
          <cell r="B1943" t="str">
            <v>CANTONEIRA DE PROTEÇÃO - PERFIL "L" DE ALUMÍNIO, 1"X1"X1/8"</v>
          </cell>
          <cell r="C1943" t="str">
            <v>M</v>
          </cell>
          <cell r="D1943">
            <v>43.06</v>
          </cell>
          <cell r="E1943" t="str">
            <v>EDIF Jul/23</v>
          </cell>
        </row>
        <row r="1944">
          <cell r="A1944">
            <v>110413</v>
          </cell>
          <cell r="B1944" t="str">
            <v>CANTONEIRA DE PROTEÇÃO PARA REBOCO - PERFIL "Y" DE ALUMÍNIO</v>
          </cell>
          <cell r="C1944" t="str">
            <v>M</v>
          </cell>
          <cell r="D1944">
            <v>33.85</v>
          </cell>
          <cell r="E1944" t="str">
            <v>EDIF Jul/23</v>
          </cell>
        </row>
        <row r="1945">
          <cell r="A1945">
            <v>110417</v>
          </cell>
          <cell r="B1945" t="str">
            <v>CANTONEIRA DE PROTEÇÃO PARA AZULEJOS - PERFIL "TRIFACE" DE ALUMÍNIO</v>
          </cell>
          <cell r="C1945" t="str">
            <v>M</v>
          </cell>
          <cell r="D1945">
            <v>37.56</v>
          </cell>
          <cell r="E1945" t="str">
            <v>EDIF Jul/23</v>
          </cell>
        </row>
        <row r="1946">
          <cell r="A1946">
            <v>110450</v>
          </cell>
          <cell r="B1946" t="str">
            <v>PEITORIL DE ARGAMASSA DE CIMENTO QUEIMADO -  ESPESSURA 2CM</v>
          </cell>
          <cell r="C1946" t="str">
            <v>M</v>
          </cell>
          <cell r="D1946">
            <v>19.68</v>
          </cell>
          <cell r="E1946" t="str">
            <v>EDIF Jul/23</v>
          </cell>
        </row>
        <row r="1947">
          <cell r="A1947">
            <v>110456</v>
          </cell>
          <cell r="B1947" t="str">
            <v>PEITORIL DE GRANILITE - ESPESSURA 2CM, LARGURA 20CM</v>
          </cell>
          <cell r="C1947" t="str">
            <v>M</v>
          </cell>
          <cell r="D1947">
            <v>117.46</v>
          </cell>
          <cell r="E1947" t="str">
            <v>EDIF Jul/23</v>
          </cell>
        </row>
        <row r="1948">
          <cell r="A1948">
            <v>110458</v>
          </cell>
          <cell r="B1948" t="str">
            <v>PEITORIL DE GRANITO POLIDO - ESP=2CM</v>
          </cell>
          <cell r="C1948" t="str">
            <v>M</v>
          </cell>
          <cell r="D1948">
            <v>143.1</v>
          </cell>
          <cell r="E1948" t="str">
            <v>EDIF Jul/23</v>
          </cell>
        </row>
        <row r="1949">
          <cell r="A1949">
            <v>115000</v>
          </cell>
          <cell r="B1949" t="str">
            <v>DEMOLIÇÕES</v>
          </cell>
          <cell r="C1949" t="str">
            <v>.</v>
          </cell>
          <cell r="D1949" t="str">
            <v>.</v>
          </cell>
          <cell r="E1949" t="str">
            <v>EDIF Jul/23</v>
          </cell>
        </row>
        <row r="1950">
          <cell r="A1950">
            <v>115002</v>
          </cell>
          <cell r="B1950" t="str">
            <v>DEMOLIÇÃO DE ARGAMASSA DE CAL E AREIA OU MISTA</v>
          </cell>
          <cell r="C1950" t="str">
            <v>M2</v>
          </cell>
          <cell r="D1950">
            <v>5.18</v>
          </cell>
          <cell r="E1950" t="str">
            <v>EDIF Jul/23</v>
          </cell>
        </row>
        <row r="1951">
          <cell r="A1951">
            <v>115003</v>
          </cell>
          <cell r="B1951" t="str">
            <v>DEMOLIÇÃO DE ARGAMASSA DE CIMENTO E AREIA</v>
          </cell>
          <cell r="C1951" t="str">
            <v>M2</v>
          </cell>
          <cell r="D1951">
            <v>10.36</v>
          </cell>
          <cell r="E1951" t="str">
            <v>EDIF Jul/23</v>
          </cell>
        </row>
        <row r="1952">
          <cell r="A1952">
            <v>115005</v>
          </cell>
          <cell r="B1952" t="str">
            <v>DEMOLIÇÃO DE REVESTIMENTO CERÂMICO OU SIMILAR</v>
          </cell>
          <cell r="C1952" t="str">
            <v>M2</v>
          </cell>
          <cell r="D1952">
            <v>36.24</v>
          </cell>
          <cell r="E1952" t="str">
            <v>EDIF Jul/23</v>
          </cell>
        </row>
        <row r="1953">
          <cell r="A1953">
            <v>115010</v>
          </cell>
          <cell r="B1953" t="str">
            <v>DEMOLIÇÃO DE LAMBRI DE TÁBUAS OU CHAPAS DE MADEIRA, EXCLUSIVE ENTARUGAMENTO</v>
          </cell>
          <cell r="C1953" t="str">
            <v>M2</v>
          </cell>
          <cell r="D1953">
            <v>32.36</v>
          </cell>
          <cell r="E1953" t="str">
            <v>EDIF Jul/23</v>
          </cell>
        </row>
        <row r="1954">
          <cell r="A1954">
            <v>115015</v>
          </cell>
          <cell r="B1954" t="str">
            <v>DEMOLIÇÃO DE LAMBRI DE TÁBUAS OU CHAPAS DE MADEIRA, INCLUSIVE ENTARUGAMENTO</v>
          </cell>
          <cell r="C1954" t="str">
            <v>M2</v>
          </cell>
          <cell r="D1954">
            <v>64.72</v>
          </cell>
          <cell r="E1954" t="str">
            <v>EDIF Jul/23</v>
          </cell>
        </row>
        <row r="1955">
          <cell r="A1955">
            <v>116000</v>
          </cell>
          <cell r="B1955" t="str">
            <v>RETIRADAS</v>
          </cell>
          <cell r="C1955" t="str">
            <v>.</v>
          </cell>
          <cell r="D1955" t="str">
            <v>.</v>
          </cell>
          <cell r="E1955" t="str">
            <v>EDIF Jul/23</v>
          </cell>
        </row>
        <row r="1956">
          <cell r="A1956">
            <v>116005</v>
          </cell>
          <cell r="B1956" t="str">
            <v>RETIRADA DE FORRAS DE PEDRAS NATURAIS - GRANITO OU MÁRMORE</v>
          </cell>
          <cell r="C1956" t="str">
            <v>M2</v>
          </cell>
          <cell r="D1956">
            <v>36.24</v>
          </cell>
          <cell r="E1956" t="str">
            <v>EDIF Jul/23</v>
          </cell>
        </row>
        <row r="1957">
          <cell r="A1957">
            <v>116010</v>
          </cell>
          <cell r="B1957" t="str">
            <v>RETIRADA DE LAMBRI DE TÁBUAS OU CHAPAS DE MADEIRA, EXCLUSIVE ENTARUGAMENTO</v>
          </cell>
          <cell r="C1957" t="str">
            <v>M2</v>
          </cell>
          <cell r="D1957">
            <v>8.56</v>
          </cell>
          <cell r="E1957" t="str">
            <v>EDIF Jul/23</v>
          </cell>
        </row>
        <row r="1958">
          <cell r="A1958">
            <v>116015</v>
          </cell>
          <cell r="B1958" t="str">
            <v>RETIRADA DE LAMBRI DE TÁBUAS OU CHAPAS DE MADEIRA, INCLUSIVE ENTARUGAMENTO</v>
          </cell>
          <cell r="C1958" t="str">
            <v>M2</v>
          </cell>
          <cell r="D1958">
            <v>25.67</v>
          </cell>
          <cell r="E1958" t="str">
            <v>EDIF Jul/23</v>
          </cell>
        </row>
        <row r="1959">
          <cell r="A1959">
            <v>117000</v>
          </cell>
          <cell r="B1959" t="str">
            <v>RECOLOCAÇÕES</v>
          </cell>
          <cell r="C1959" t="str">
            <v>.</v>
          </cell>
          <cell r="D1959" t="str">
            <v>.</v>
          </cell>
          <cell r="E1959" t="str">
            <v>EDIF Jul/23</v>
          </cell>
        </row>
        <row r="1960">
          <cell r="A1960">
            <v>117005</v>
          </cell>
          <cell r="B1960" t="str">
            <v>RECOLOCAÇÃO DE FORRAS DE PEDRAS NATURAIS - GRANITO OU MÁRMORE</v>
          </cell>
          <cell r="C1960" t="str">
            <v>M2</v>
          </cell>
          <cell r="D1960">
            <v>25.93</v>
          </cell>
          <cell r="E1960" t="str">
            <v>EDIF Jul/23</v>
          </cell>
        </row>
        <row r="1961">
          <cell r="A1961">
            <v>118000</v>
          </cell>
          <cell r="B1961" t="str">
            <v>SERVIÇOS PARCIAIS</v>
          </cell>
          <cell r="C1961" t="str">
            <v>.</v>
          </cell>
          <cell r="D1961" t="str">
            <v>.</v>
          </cell>
          <cell r="E1961" t="str">
            <v>EDIF Jul/23</v>
          </cell>
        </row>
        <row r="1962">
          <cell r="A1962">
            <v>118001</v>
          </cell>
          <cell r="B1962" t="str">
            <v>REPAROS EM TRINCAS E RACHADURAS</v>
          </cell>
          <cell r="C1962" t="str">
            <v>M</v>
          </cell>
          <cell r="D1962">
            <v>46.27</v>
          </cell>
          <cell r="E1962" t="str">
            <v>EDIF Jul/23</v>
          </cell>
        </row>
        <row r="1963">
          <cell r="A1963">
            <v>118005</v>
          </cell>
          <cell r="B1963" t="str">
            <v>REPAROS EM EMBOÇO - ARGAMASSA MISTA DE CIMENTO, CAL E AREIA 1:4/12</v>
          </cell>
          <cell r="C1963" t="str">
            <v>M2</v>
          </cell>
          <cell r="D1963">
            <v>62.39</v>
          </cell>
          <cell r="E1963" t="str">
            <v>EDIF Jul/23</v>
          </cell>
        </row>
        <row r="1964">
          <cell r="A1964">
            <v>118006</v>
          </cell>
          <cell r="B1964" t="str">
            <v>REPAROS EM REBOCO - ARGAMASSA DE CAL E AREIA 1:2</v>
          </cell>
          <cell r="C1964" t="str">
            <v>M2</v>
          </cell>
          <cell r="D1964">
            <v>32.39</v>
          </cell>
          <cell r="E1964" t="str">
            <v>EDIF Jul/23</v>
          </cell>
        </row>
        <row r="1965">
          <cell r="A1965">
            <v>120000</v>
          </cell>
          <cell r="B1965" t="str">
            <v>FORROS</v>
          </cell>
          <cell r="C1965"/>
          <cell r="D1965"/>
          <cell r="E1965" t="str">
            <v>EDIF Jul/23</v>
          </cell>
        </row>
        <row r="1966">
          <cell r="A1966">
            <v>120100</v>
          </cell>
          <cell r="B1966" t="str">
            <v>FORROS FALSOS</v>
          </cell>
          <cell r="C1966" t="str">
            <v>.</v>
          </cell>
          <cell r="D1966" t="str">
            <v>.</v>
          </cell>
          <cell r="E1966" t="str">
            <v>EDIF Jul/23</v>
          </cell>
        </row>
        <row r="1967">
          <cell r="A1967">
            <v>120130</v>
          </cell>
          <cell r="B1967" t="str">
            <v>FORRO FIBRA MINERAL MODELADO ÚMIDA - ACABAMENTO SUPERFÍCIE PINTURA VINÍLICA A BASE DE LÁTEX BRANCA - ESPESSURA 13MM, NRC=0,50, CAC=MÍNIMO 35</v>
          </cell>
          <cell r="C1967" t="str">
            <v>M2</v>
          </cell>
          <cell r="D1967">
            <v>149.77000000000001</v>
          </cell>
          <cell r="E1967" t="str">
            <v>EDIF Jul/23</v>
          </cell>
        </row>
        <row r="1968">
          <cell r="A1968">
            <v>120140</v>
          </cell>
          <cell r="B1968" t="str">
            <v>FORRO DE GESSO COMUM - PLACA CONVENCIONAL (FORNECIMENTO E INSTALAÇÃO)</v>
          </cell>
          <cell r="C1968" t="str">
            <v>M2</v>
          </cell>
          <cell r="D1968">
            <v>75.89</v>
          </cell>
          <cell r="E1968" t="str">
            <v>EDIF Jul/23</v>
          </cell>
        </row>
        <row r="1969">
          <cell r="A1969">
            <v>120142</v>
          </cell>
          <cell r="B1969" t="str">
            <v>FORRO DE GESSO ACARTONADO TIPO FGA (FORNECIMENTO E INSTALAÇÃO)</v>
          </cell>
          <cell r="C1969" t="str">
            <v>M2</v>
          </cell>
          <cell r="D1969">
            <v>96.83</v>
          </cell>
          <cell r="E1969" t="str">
            <v>EDIF Jul/23</v>
          </cell>
        </row>
        <row r="1970">
          <cell r="A1970">
            <v>120143</v>
          </cell>
          <cell r="B1970" t="str">
            <v>FORRO DE GESSO ACARTONADO TIPO FGE (FORNECIMENTO E INSTALAÇÃO)</v>
          </cell>
          <cell r="C1970" t="str">
            <v>M2</v>
          </cell>
          <cell r="D1970">
            <v>98.72</v>
          </cell>
          <cell r="E1970" t="str">
            <v>EDIF Jul/23</v>
          </cell>
        </row>
        <row r="1971">
          <cell r="A1971">
            <v>120145</v>
          </cell>
          <cell r="B1971" t="str">
            <v>FORRO EM RÉGUA DE PVC 200MM - INCLUSIVE PERFIS DE FIXAÇÃO E ACABAMENTO</v>
          </cell>
          <cell r="C1971" t="str">
            <v>M2</v>
          </cell>
          <cell r="D1971">
            <v>106.05</v>
          </cell>
          <cell r="E1971" t="str">
            <v>EDIF Jul/23</v>
          </cell>
        </row>
        <row r="1972">
          <cell r="A1972">
            <v>125000</v>
          </cell>
          <cell r="B1972" t="str">
            <v>DEMOLIÇÕES</v>
          </cell>
          <cell r="C1972" t="str">
            <v>.</v>
          </cell>
          <cell r="D1972" t="str">
            <v>.</v>
          </cell>
          <cell r="E1972" t="str">
            <v>EDIF Jul/23</v>
          </cell>
        </row>
        <row r="1973">
          <cell r="A1973">
            <v>125001</v>
          </cell>
          <cell r="B1973" t="str">
            <v>DEMOLIÇÃO DE ESTUQUE COMUM, EXCLUSIVE ENTARUGAMENTO</v>
          </cell>
          <cell r="C1973" t="str">
            <v>M2</v>
          </cell>
          <cell r="D1973">
            <v>6.92</v>
          </cell>
          <cell r="E1973" t="str">
            <v>EDIF Jul/23</v>
          </cell>
        </row>
        <row r="1974">
          <cell r="A1974">
            <v>125002</v>
          </cell>
          <cell r="B1974" t="str">
            <v>DEMOLIÇÃO DE FORRO DE TÁBUAS OU CHAPAS DE MADEIRA, EXCLUSIVE ENTARUGAMENTO</v>
          </cell>
          <cell r="C1974" t="str">
            <v>M2</v>
          </cell>
          <cell r="D1974">
            <v>9.2200000000000006</v>
          </cell>
          <cell r="E1974" t="str">
            <v>EDIF Jul/23</v>
          </cell>
        </row>
        <row r="1975">
          <cell r="A1975">
            <v>125005</v>
          </cell>
          <cell r="B1975" t="str">
            <v>DEMOLIÇÃO DE FORRO DE GESSO</v>
          </cell>
          <cell r="C1975" t="str">
            <v>M2</v>
          </cell>
          <cell r="D1975">
            <v>6.92</v>
          </cell>
          <cell r="E1975" t="str">
            <v>EDIF Jul/23</v>
          </cell>
        </row>
        <row r="1976">
          <cell r="A1976">
            <v>125020</v>
          </cell>
          <cell r="B1976" t="str">
            <v>DEMOLIÇÃO DE ENTARUGAMENTO DE FORRO</v>
          </cell>
          <cell r="C1976" t="str">
            <v>M2</v>
          </cell>
          <cell r="D1976">
            <v>9.2200000000000006</v>
          </cell>
          <cell r="E1976" t="str">
            <v>EDIF Jul/23</v>
          </cell>
        </row>
        <row r="1977">
          <cell r="A1977">
            <v>126000</v>
          </cell>
          <cell r="B1977" t="str">
            <v>RETIRADAS</v>
          </cell>
          <cell r="C1977" t="str">
            <v>.</v>
          </cell>
          <cell r="D1977" t="str">
            <v>.</v>
          </cell>
          <cell r="E1977" t="str">
            <v>EDIF Jul/23</v>
          </cell>
        </row>
        <row r="1978">
          <cell r="A1978">
            <v>126001</v>
          </cell>
          <cell r="B1978" t="str">
            <v>RETIRADA DE FORRO DE TÁBUAS OU CHAPAS EM GERAL - PREGADAS</v>
          </cell>
          <cell r="C1978" t="str">
            <v>M2</v>
          </cell>
          <cell r="D1978">
            <v>17.2</v>
          </cell>
          <cell r="E1978" t="str">
            <v>EDIF Jul/23</v>
          </cell>
        </row>
        <row r="1979">
          <cell r="A1979">
            <v>126002</v>
          </cell>
          <cell r="B1979" t="str">
            <v>RETIRADA DE FORRO DE CHAPAS EM GERAL - APOIADAS</v>
          </cell>
          <cell r="C1979" t="str">
            <v>M2</v>
          </cell>
          <cell r="D1979">
            <v>7.45</v>
          </cell>
          <cell r="E1979" t="str">
            <v>EDIF Jul/23</v>
          </cell>
        </row>
        <row r="1980">
          <cell r="A1980">
            <v>126020</v>
          </cell>
          <cell r="B1980" t="str">
            <v>RETIRADA DE ENTARUGAMENTO DE FORRO</v>
          </cell>
          <cell r="C1980" t="str">
            <v>M2</v>
          </cell>
          <cell r="D1980">
            <v>20.61</v>
          </cell>
          <cell r="E1980" t="str">
            <v>EDIF Jul/23</v>
          </cell>
        </row>
        <row r="1981">
          <cell r="A1981">
            <v>126030</v>
          </cell>
          <cell r="B1981" t="str">
            <v>RETIRADA DE FORRO EM RÉGUAS DE PVC, INCLUSIVE PERFIS</v>
          </cell>
          <cell r="C1981" t="str">
            <v>M2</v>
          </cell>
          <cell r="D1981">
            <v>10.3</v>
          </cell>
          <cell r="E1981" t="str">
            <v>EDIF Jul/23</v>
          </cell>
        </row>
        <row r="1982">
          <cell r="A1982">
            <v>127000</v>
          </cell>
          <cell r="B1982" t="str">
            <v>RECOLOCAÇÕES</v>
          </cell>
          <cell r="C1982" t="str">
            <v>.</v>
          </cell>
          <cell r="D1982" t="str">
            <v>.</v>
          </cell>
          <cell r="E1982" t="str">
            <v>EDIF Jul/23</v>
          </cell>
        </row>
        <row r="1983">
          <cell r="A1983">
            <v>127030</v>
          </cell>
          <cell r="B1983" t="str">
            <v>RECOLOCAÇÃO DE FORROS EM RÉGUA DE PVC, INCLUSIVE PERFIS</v>
          </cell>
          <cell r="C1983" t="str">
            <v>M2</v>
          </cell>
          <cell r="D1983">
            <v>15.46</v>
          </cell>
          <cell r="E1983" t="str">
            <v>EDIF Jul/23</v>
          </cell>
        </row>
        <row r="1984">
          <cell r="A1984">
            <v>127031</v>
          </cell>
          <cell r="B1984" t="str">
            <v>RECOLOCAÇÃO DE FORROS, APOIADOS OU ENCAIXADOS</v>
          </cell>
          <cell r="C1984" t="str">
            <v>M2</v>
          </cell>
          <cell r="D1984">
            <v>7.73</v>
          </cell>
          <cell r="E1984" t="str">
            <v>EDIF Jul/23</v>
          </cell>
        </row>
        <row r="1985">
          <cell r="A1985">
            <v>130000</v>
          </cell>
          <cell r="B1985" t="str">
            <v>PISOS</v>
          </cell>
          <cell r="C1985"/>
          <cell r="D1985"/>
          <cell r="E1985" t="str">
            <v>EDIF Jul/23</v>
          </cell>
        </row>
        <row r="1986">
          <cell r="A1986">
            <v>130100</v>
          </cell>
          <cell r="B1986" t="str">
            <v>LASTROS E ENCHIMENTOS</v>
          </cell>
          <cell r="C1986" t="str">
            <v>.</v>
          </cell>
          <cell r="D1986" t="str">
            <v>.</v>
          </cell>
          <cell r="E1986" t="str">
            <v>EDIF Jul/23</v>
          </cell>
        </row>
        <row r="1987">
          <cell r="A1987">
            <v>130101</v>
          </cell>
          <cell r="B1987" t="str">
            <v>ENCHIMENTO COM TIJOLOS CERÂMICOS FURADOS</v>
          </cell>
          <cell r="C1987" t="str">
            <v>M3</v>
          </cell>
          <cell r="D1987">
            <v>253.57</v>
          </cell>
          <cell r="E1987" t="str">
            <v>EDIF Jul/23</v>
          </cell>
        </row>
        <row r="1988">
          <cell r="A1988">
            <v>130102</v>
          </cell>
          <cell r="B1988" t="str">
            <v>ENCHIMENTO COM ARGILA EXPANDIDA</v>
          </cell>
          <cell r="C1988" t="str">
            <v>M3</v>
          </cell>
          <cell r="D1988">
            <v>607.87</v>
          </cell>
          <cell r="E1988" t="str">
            <v>EDIF Jul/23</v>
          </cell>
        </row>
        <row r="1989">
          <cell r="A1989">
            <v>130110</v>
          </cell>
          <cell r="B1989" t="str">
            <v>LASTRO DE BRITA</v>
          </cell>
          <cell r="C1989" t="str">
            <v>M3</v>
          </cell>
          <cell r="D1989">
            <v>216.62</v>
          </cell>
          <cell r="E1989" t="str">
            <v>EDIF Jul/23</v>
          </cell>
        </row>
        <row r="1990">
          <cell r="A1990">
            <v>130111</v>
          </cell>
          <cell r="B1990" t="str">
            <v>LASTRO DE AGREGADO RECICLADO</v>
          </cell>
          <cell r="C1990" t="str">
            <v>M3</v>
          </cell>
          <cell r="D1990">
            <v>148.83000000000001</v>
          </cell>
          <cell r="E1990" t="str">
            <v>EDIF Jul/23</v>
          </cell>
        </row>
        <row r="1991">
          <cell r="A1991">
            <v>130114</v>
          </cell>
          <cell r="B1991" t="str">
            <v>LASTRO DE CONCRETO - 150KG CIM/M3</v>
          </cell>
          <cell r="C1991" t="str">
            <v>M3</v>
          </cell>
          <cell r="D1991">
            <v>497.77</v>
          </cell>
          <cell r="E1991" t="str">
            <v>EDIF Jul/23</v>
          </cell>
        </row>
        <row r="1992">
          <cell r="A1992">
            <v>130115</v>
          </cell>
          <cell r="B1992" t="str">
            <v>LASTRO DE CONCRETO - 200KG CIM/M3</v>
          </cell>
          <cell r="C1992" t="str">
            <v>M3</v>
          </cell>
          <cell r="D1992">
            <v>530.1</v>
          </cell>
          <cell r="E1992" t="str">
            <v>EDIF Jul/23</v>
          </cell>
        </row>
        <row r="1993">
          <cell r="A1993">
            <v>130117</v>
          </cell>
          <cell r="B1993" t="str">
            <v>LASTRO DE CONCRETO, COM HIDROFUGO - 150KG CIM/M3</v>
          </cell>
          <cell r="C1993" t="str">
            <v>M3</v>
          </cell>
          <cell r="D1993">
            <v>847.11</v>
          </cell>
          <cell r="E1993" t="str">
            <v>EDIF Jul/23</v>
          </cell>
        </row>
        <row r="1994">
          <cell r="A1994">
            <v>130118</v>
          </cell>
          <cell r="B1994" t="str">
            <v>LASTRO DE CONCRETO, COM HIDROFUGO - 200KG CIM/M3</v>
          </cell>
          <cell r="C1994" t="str">
            <v>M3</v>
          </cell>
          <cell r="D1994">
            <v>995.88</v>
          </cell>
          <cell r="E1994" t="str">
            <v>EDIF Jul/23</v>
          </cell>
        </row>
        <row r="1995">
          <cell r="A1995">
            <v>130119</v>
          </cell>
          <cell r="B1995" t="str">
            <v>LASTRO DE CONCRETO COM AGREGADO RECICLADO - 150KG CIM/M3</v>
          </cell>
          <cell r="C1995" t="str">
            <v>M3</v>
          </cell>
          <cell r="D1995">
            <v>433.93</v>
          </cell>
          <cell r="E1995" t="str">
            <v>EDIF Jul/23</v>
          </cell>
        </row>
        <row r="1996">
          <cell r="A1996">
            <v>130120</v>
          </cell>
          <cell r="B1996" t="str">
            <v>LASTRO DE CONCRETO COM AGREGADO RECICLADO - 200KG CIM/M3</v>
          </cell>
          <cell r="C1996" t="str">
            <v>M3</v>
          </cell>
          <cell r="D1996">
            <v>471.11</v>
          </cell>
          <cell r="E1996" t="str">
            <v>EDIF Jul/23</v>
          </cell>
        </row>
        <row r="1997">
          <cell r="A1997">
            <v>130200</v>
          </cell>
          <cell r="B1997" t="str">
            <v>REVESTIMENTO DE PISOS</v>
          </cell>
          <cell r="C1997" t="str">
            <v>.</v>
          </cell>
          <cell r="D1997" t="str">
            <v>.</v>
          </cell>
          <cell r="E1997" t="str">
            <v>EDIF Jul/23</v>
          </cell>
        </row>
        <row r="1998">
          <cell r="A1998">
            <v>130201</v>
          </cell>
          <cell r="B1998" t="str">
            <v>CIMENTADO COMUM, DESEMPENADO - ESPESSURA 20MM</v>
          </cell>
          <cell r="C1998" t="str">
            <v>M2</v>
          </cell>
          <cell r="D1998">
            <v>59.13</v>
          </cell>
          <cell r="E1998" t="str">
            <v>EDIF Jul/23</v>
          </cell>
        </row>
        <row r="1999">
          <cell r="A1999">
            <v>130202</v>
          </cell>
          <cell r="B1999" t="str">
            <v>CIMENTADO COMUM, DESEMPENADO E ALISADO - ESPESSURA 20MM</v>
          </cell>
          <cell r="C1999" t="str">
            <v>M2</v>
          </cell>
          <cell r="D1999">
            <v>61.97</v>
          </cell>
          <cell r="E1999" t="str">
            <v>EDIF Jul/23</v>
          </cell>
        </row>
        <row r="2000">
          <cell r="A2000">
            <v>130203</v>
          </cell>
          <cell r="B2000" t="str">
            <v>CIMENTADO COM CORANTE, DESEMPENADO E ALISADO - ESPESSURA 20MM</v>
          </cell>
          <cell r="C2000" t="str">
            <v>M2</v>
          </cell>
          <cell r="D2000">
            <v>67.7</v>
          </cell>
          <cell r="E2000" t="str">
            <v>EDIF Jul/23</v>
          </cell>
        </row>
        <row r="2001">
          <cell r="A2001">
            <v>130204</v>
          </cell>
          <cell r="B2001" t="str">
            <v>ACABAMENTO DE PISO DE CONCRETO TIPO BAMBOLÊ</v>
          </cell>
          <cell r="C2001" t="str">
            <v>M2</v>
          </cell>
          <cell r="D2001">
            <v>6.73</v>
          </cell>
          <cell r="E2001" t="str">
            <v>EDIF Jul/23</v>
          </cell>
        </row>
        <row r="2002">
          <cell r="A2002">
            <v>130205</v>
          </cell>
          <cell r="B2002" t="str">
            <v>GRANILITE - ESPESSURA 8MM</v>
          </cell>
          <cell r="C2002" t="str">
            <v>M2</v>
          </cell>
          <cell r="D2002">
            <v>142.38</v>
          </cell>
          <cell r="E2002" t="str">
            <v>EDIF Jul/23</v>
          </cell>
        </row>
        <row r="2003">
          <cell r="A2003">
            <v>130206</v>
          </cell>
          <cell r="B2003" t="str">
            <v>CIMENTADO COMUM COM AGREGADO RECLICLADO, DESEMPENADO ALISADO - ESPESSURA 20MM</v>
          </cell>
          <cell r="C2003" t="str">
            <v>M2</v>
          </cell>
          <cell r="D2003">
            <v>55.42</v>
          </cell>
          <cell r="E2003" t="str">
            <v>EDIF Jul/23</v>
          </cell>
        </row>
        <row r="2004">
          <cell r="A2004">
            <v>130207</v>
          </cell>
          <cell r="B2004" t="str">
            <v>ARGAMASSA DE ALTA RESISTÊNCIA, TIPO LEVE - ESPESSURA 8MM</v>
          </cell>
          <cell r="C2004" t="str">
            <v>M2</v>
          </cell>
          <cell r="D2004">
            <v>136.87</v>
          </cell>
          <cell r="E2004" t="str">
            <v>EDIF Jul/23</v>
          </cell>
        </row>
        <row r="2005">
          <cell r="A2005">
            <v>130208</v>
          </cell>
          <cell r="B2005" t="str">
            <v>ARGAMASSA DE ALTA RESISTÊNCIA, TIPO MÉDIO - ESPESSURA 12MM</v>
          </cell>
          <cell r="C2005" t="str">
            <v>M2</v>
          </cell>
          <cell r="D2005">
            <v>138.22</v>
          </cell>
          <cell r="E2005" t="str">
            <v>EDIF Jul/23</v>
          </cell>
        </row>
        <row r="2006">
          <cell r="A2006">
            <v>130209</v>
          </cell>
          <cell r="B2006" t="str">
            <v>CIMENTADO COM AGREGADO RECICLADO, COM CORANTE DESEMPENADO  ALISADO</v>
          </cell>
          <cell r="C2006" t="str">
            <v>M2</v>
          </cell>
          <cell r="D2006">
            <v>57.72</v>
          </cell>
          <cell r="E2006" t="str">
            <v>EDIF Jul/23</v>
          </cell>
        </row>
        <row r="2007">
          <cell r="A2007">
            <v>130210</v>
          </cell>
          <cell r="B2007" t="str">
            <v>CIMENTADO COMUM COM AGREGADO RECICLADO, DESEMPENADO - ESPESSURA 20MM</v>
          </cell>
          <cell r="C2007" t="str">
            <v>M2</v>
          </cell>
          <cell r="D2007">
            <v>51.67</v>
          </cell>
          <cell r="E2007" t="str">
            <v>EDIF Jul/23</v>
          </cell>
        </row>
        <row r="2008">
          <cell r="A2008">
            <v>130211</v>
          </cell>
          <cell r="B2008" t="str">
            <v>PISO ESTRUTURAL EM CONCRETO ARMADO - 7CM</v>
          </cell>
          <cell r="C2008" t="str">
            <v>M2</v>
          </cell>
          <cell r="D2008">
            <v>73.09</v>
          </cell>
          <cell r="E2008" t="str">
            <v>EDIF Jul/23</v>
          </cell>
        </row>
        <row r="2009">
          <cell r="A2009">
            <v>130237</v>
          </cell>
          <cell r="B2009" t="str">
            <v>MOSAICO PORTUGUÊS UMA OU DUAS CORES SOBRE BASE DE AREIA RECICLADA</v>
          </cell>
          <cell r="C2009" t="str">
            <v>M2</v>
          </cell>
          <cell r="D2009">
            <v>179.3</v>
          </cell>
          <cell r="E2009" t="str">
            <v>EDIF Jul/23</v>
          </cell>
        </row>
        <row r="2010">
          <cell r="A2010">
            <v>130238</v>
          </cell>
          <cell r="B2010" t="str">
            <v>PISO CERÂMICO NÃO ESMALTADO ANTIDERRAPANTE  - ASSENTADO COM ARGAMASSA COMUM (PARA COZINHAS E REFEITÓRIOS)</v>
          </cell>
          <cell r="C2010" t="str">
            <v>M2</v>
          </cell>
          <cell r="D2010">
            <v>285.42</v>
          </cell>
          <cell r="E2010" t="str">
            <v>EDIF Jul/23</v>
          </cell>
        </row>
        <row r="2011">
          <cell r="A2011">
            <v>130239</v>
          </cell>
          <cell r="B2011" t="str">
            <v>PISO CERÂMICO NÃO ESMALTADO ANTIDERRAPANTE  - ASSENTADO COM ARGAMASSA COLANTE (PARA COZINHAS E REFEITÓRIOS)</v>
          </cell>
          <cell r="C2011" t="str">
            <v>M2</v>
          </cell>
          <cell r="D2011">
            <v>212.48</v>
          </cell>
          <cell r="E2011" t="str">
            <v>EDIF Jul/23</v>
          </cell>
        </row>
        <row r="2012">
          <cell r="A2012">
            <v>130240</v>
          </cell>
          <cell r="B2012" t="str">
            <v>PISO CERÂMICO ESMALTADO  (PEI-5) - ASSENTADO COM ARGAMASSA COMUM</v>
          </cell>
          <cell r="C2012" t="str">
            <v>M2</v>
          </cell>
          <cell r="D2012">
            <v>188.66</v>
          </cell>
          <cell r="E2012" t="str">
            <v>EDIF Jul/23</v>
          </cell>
        </row>
        <row r="2013">
          <cell r="A2013">
            <v>130242</v>
          </cell>
          <cell r="B2013" t="str">
            <v>PISO CERÂMICO ESMALTADO  (PEI-5) - ASSENTADO COM ARGAMASSA COLANTE</v>
          </cell>
          <cell r="C2013" t="str">
            <v>M2</v>
          </cell>
          <cell r="D2013">
            <v>115.72</v>
          </cell>
          <cell r="E2013" t="str">
            <v>EDIF Jul/23</v>
          </cell>
        </row>
        <row r="2014">
          <cell r="A2014">
            <v>130243</v>
          </cell>
          <cell r="B2014" t="str">
            <v>PISO PODOTÁTIL, ALERTA OU DIRECIONAL, EM BORRACHA SINTÉTICA ASSENTES COM COLA</v>
          </cell>
          <cell r="C2014" t="str">
            <v>M2</v>
          </cell>
          <cell r="D2014">
            <v>215.56</v>
          </cell>
          <cell r="E2014" t="str">
            <v>EDIF Jul/23</v>
          </cell>
        </row>
        <row r="2015">
          <cell r="A2015">
            <v>130244</v>
          </cell>
          <cell r="B2015" t="str">
            <v>PISO PODOTÁTIL, ALERTA OU DIRECIONAL, EM BORRACHA SINTÉTICA ASSENTES COM ARGAMASSA</v>
          </cell>
          <cell r="C2015" t="str">
            <v>M2</v>
          </cell>
          <cell r="D2015">
            <v>465.07</v>
          </cell>
          <cell r="E2015" t="str">
            <v>EDIF Jul/23</v>
          </cell>
        </row>
        <row r="2016">
          <cell r="A2016">
            <v>130246</v>
          </cell>
          <cell r="B2016" t="str">
            <v>PISO PODOTÁTIL, ALERTA DIRECIONAL, INTERTRAVADO 6CM</v>
          </cell>
          <cell r="C2016" t="str">
            <v>M2</v>
          </cell>
          <cell r="D2016">
            <v>119.78</v>
          </cell>
          <cell r="E2016" t="str">
            <v>EDIF Jul/23</v>
          </cell>
        </row>
        <row r="2017">
          <cell r="A2017">
            <v>130247</v>
          </cell>
          <cell r="B2017" t="str">
            <v>PISO PODOTÁTIL, ALERTA OU DIRECIONAL, EM LADRILHO HIDRÁULICO</v>
          </cell>
          <cell r="C2017" t="str">
            <v>M2</v>
          </cell>
          <cell r="D2017">
            <v>190.67</v>
          </cell>
          <cell r="E2017" t="str">
            <v>EDIF Jul/23</v>
          </cell>
        </row>
        <row r="2018">
          <cell r="A2018">
            <v>130254</v>
          </cell>
          <cell r="B2018" t="str">
            <v>PISO PODOTÁTIL COLORIDO, ALERTA OU DIRECIONAL VIBRO-PRENSADO - 3CM - SELADO</v>
          </cell>
          <cell r="C2018" t="str">
            <v>M2</v>
          </cell>
          <cell r="D2018">
            <v>220.27</v>
          </cell>
          <cell r="E2018" t="str">
            <v>EDIF Jul/23</v>
          </cell>
        </row>
        <row r="2019">
          <cell r="A2019">
            <v>130258</v>
          </cell>
          <cell r="B2019" t="str">
            <v>PISO EM GRANITO CINZA MAUA, PLACAS - ESPESSURA 2CM</v>
          </cell>
          <cell r="C2019" t="str">
            <v>M2</v>
          </cell>
          <cell r="D2019">
            <v>481.57</v>
          </cell>
          <cell r="E2019" t="str">
            <v>EDIF Jul/23</v>
          </cell>
        </row>
        <row r="2020">
          <cell r="A2020">
            <v>130260</v>
          </cell>
          <cell r="B2020" t="str">
            <v>GRANITO POLIDO, FORRAS DE 20MM - VERDE UBATUBA</v>
          </cell>
          <cell r="C2020" t="str">
            <v>M2</v>
          </cell>
          <cell r="D2020">
            <v>448.29</v>
          </cell>
          <cell r="E2020" t="str">
            <v>EDIF Jul/23</v>
          </cell>
        </row>
        <row r="2021">
          <cell r="A2021">
            <v>130262</v>
          </cell>
          <cell r="B2021" t="str">
            <v>MÁRMORE POLIDO, FORRAS DE 20MM - BRANCO ESPIRITO SANTO</v>
          </cell>
          <cell r="C2021" t="str">
            <v>M2</v>
          </cell>
          <cell r="D2021">
            <v>594.35</v>
          </cell>
          <cell r="E2021" t="str">
            <v>EDIF Jul/23</v>
          </cell>
        </row>
        <row r="2022">
          <cell r="A2022">
            <v>130272</v>
          </cell>
          <cell r="B2022" t="str">
            <v>PISO PORTÁTIL DE POLIPROPILENO EM QUADRAS DE TÊNIS - FORNECIMENTO E INSTALAÇÃO</v>
          </cell>
          <cell r="C2022" t="str">
            <v>M2</v>
          </cell>
          <cell r="D2022">
            <v>438.21</v>
          </cell>
          <cell r="E2022" t="str">
            <v>EDIF Jul/23</v>
          </cell>
        </row>
        <row r="2023">
          <cell r="A2023">
            <v>130273</v>
          </cell>
          <cell r="B2023" t="str">
            <v xml:space="preserve"> PISO PORTÁTIL DE POLIPROPILENO EM QUADRAS POLIESPORTIVAS,
ÁREA EXTERNA - FORNECIMENTO E INSTALAÇÃO</v>
          </cell>
          <cell r="C2023" t="str">
            <v>M2</v>
          </cell>
          <cell r="D2023">
            <v>438.21</v>
          </cell>
          <cell r="E2023" t="str">
            <v>EDIF Jul/23</v>
          </cell>
        </row>
        <row r="2024">
          <cell r="A2024">
            <v>130274</v>
          </cell>
          <cell r="B2024" t="str">
            <v xml:space="preserve"> PISO PORTÁTIL DE POLIPROPILENO EM QUADRAS POLIESPORTIVAS,
ÁREA INTERNA - FORNECIMENTO E INSTALAÇÃO</v>
          </cell>
          <cell r="C2024" t="str">
            <v>M2</v>
          </cell>
          <cell r="D2024">
            <v>438.21</v>
          </cell>
          <cell r="E2024" t="str">
            <v>EDIF Jul/23</v>
          </cell>
        </row>
        <row r="2025">
          <cell r="A2025">
            <v>130287</v>
          </cell>
          <cell r="B2025" t="str">
            <v>PISO VINÍLICO CROMA OU SIMILAR 2,0 MM, EXCLUSIVE ARGAMASSA DE REGULARIZAÇÃO DA BASE</v>
          </cell>
          <cell r="C2025" t="str">
            <v>M2</v>
          </cell>
          <cell r="D2025">
            <v>150.31</v>
          </cell>
          <cell r="E2025" t="str">
            <v>EDIF Jul/23</v>
          </cell>
        </row>
        <row r="2026">
          <cell r="A2026">
            <v>130288</v>
          </cell>
          <cell r="B2026" t="str">
            <v>PISO VINÍLICO CROMA OU SIMILAR - E=3,2 MM, EXCLUSIVE ARGAMASSA REGULARIZAÇÃO DA BASE</v>
          </cell>
          <cell r="C2026" t="str">
            <v>M2</v>
          </cell>
          <cell r="D2026">
            <v>229.72</v>
          </cell>
          <cell r="E2026" t="str">
            <v>EDIF Jul/23</v>
          </cell>
        </row>
        <row r="2027">
          <cell r="A2027">
            <v>130290</v>
          </cell>
          <cell r="B2027" t="str">
            <v>CHAPAS DE BORRACHA SINTÉTICA ASSENTES COM COLA, E=4 A 5MM - LISAS</v>
          </cell>
          <cell r="C2027" t="str">
            <v>M2</v>
          </cell>
          <cell r="D2027">
            <v>148.12</v>
          </cell>
          <cell r="E2027" t="str">
            <v>EDIF Jul/23</v>
          </cell>
        </row>
        <row r="2028">
          <cell r="A2028">
            <v>130291</v>
          </cell>
          <cell r="B2028" t="str">
            <v>CHAPAS DE BORRACHA SINTÉTICA ASSENTES COM COLA, E=4 A 5MM - COM RELEVO</v>
          </cell>
          <cell r="C2028" t="str">
            <v>M2</v>
          </cell>
          <cell r="D2028">
            <v>125.33</v>
          </cell>
          <cell r="E2028" t="str">
            <v>EDIF Jul/23</v>
          </cell>
        </row>
        <row r="2029">
          <cell r="A2029">
            <v>130292</v>
          </cell>
          <cell r="B2029" t="str">
            <v>CHAPAS DE BORRACHA SINTÉTICA ASSENTES COM ARGAMASSA, E=8 A 10MM - LISAS</v>
          </cell>
          <cell r="C2029" t="str">
            <v>M2</v>
          </cell>
          <cell r="D2029">
            <v>231.57</v>
          </cell>
          <cell r="E2029" t="str">
            <v>EDIF Jul/23</v>
          </cell>
        </row>
        <row r="2030">
          <cell r="A2030">
            <v>130293</v>
          </cell>
          <cell r="B2030" t="str">
            <v>CHAPAS DE BORRACHA SINTÉTICA ASSENTES COM ARGAMASSA, E=8 A 10MM - COM RELEVO</v>
          </cell>
          <cell r="C2030" t="str">
            <v>M2</v>
          </cell>
          <cell r="D2030">
            <v>251.55</v>
          </cell>
          <cell r="E2030" t="str">
            <v>EDIF Jul/23</v>
          </cell>
        </row>
        <row r="2031">
          <cell r="A2031">
            <v>130300</v>
          </cell>
          <cell r="B2031" t="str">
            <v>ARREMATE DE PISOS E ESCADAS</v>
          </cell>
          <cell r="C2031" t="str">
            <v>.</v>
          </cell>
          <cell r="D2031" t="str">
            <v>.</v>
          </cell>
          <cell r="E2031" t="str">
            <v>EDIF Jul/23</v>
          </cell>
        </row>
        <row r="2032">
          <cell r="A2032">
            <v>130302</v>
          </cell>
          <cell r="B2032" t="str">
            <v>RODAPÉ DE ARGAMASSA DE CIMENTO E AREIA 1:3 - 10CM</v>
          </cell>
          <cell r="C2032" t="str">
            <v>M</v>
          </cell>
          <cell r="D2032">
            <v>11.52</v>
          </cell>
          <cell r="E2032" t="str">
            <v>EDIF Jul/23</v>
          </cell>
        </row>
        <row r="2033">
          <cell r="A2033">
            <v>130304</v>
          </cell>
          <cell r="B2033" t="str">
            <v>RODAPÉ DE GRANILITE - 10CM</v>
          </cell>
          <cell r="C2033" t="str">
            <v>M</v>
          </cell>
          <cell r="D2033">
            <v>83.19</v>
          </cell>
          <cell r="E2033" t="str">
            <v>EDIF Jul/23</v>
          </cell>
        </row>
        <row r="2034">
          <cell r="A2034">
            <v>130305</v>
          </cell>
          <cell r="B2034" t="str">
            <v>RODAPÉ DE GRANILITE - MEIA CANA, 10CM</v>
          </cell>
          <cell r="C2034" t="str">
            <v>M</v>
          </cell>
          <cell r="D2034">
            <v>74.010000000000005</v>
          </cell>
          <cell r="E2034" t="str">
            <v>EDIF Jul/23</v>
          </cell>
        </row>
        <row r="2035">
          <cell r="A2035">
            <v>130307</v>
          </cell>
          <cell r="B2035" t="str">
            <v>RODAPÉ DE ARGAMASSA DE ALTA RESISTÊNCIA - MEIA CANA, 10CM</v>
          </cell>
          <cell r="C2035" t="str">
            <v>M</v>
          </cell>
          <cell r="D2035">
            <v>73.12</v>
          </cell>
          <cell r="E2035" t="str">
            <v>EDIF Jul/23</v>
          </cell>
        </row>
        <row r="2036">
          <cell r="A2036">
            <v>130309</v>
          </cell>
          <cell r="B2036" t="str">
            <v>RODAPÉ CERÂMICO ESMALTADO PEIV 7CM À 10CM</v>
          </cell>
          <cell r="C2036" t="str">
            <v>M</v>
          </cell>
          <cell r="D2036">
            <v>29.22</v>
          </cell>
          <cell r="E2036" t="str">
            <v>EDIF Jul/23</v>
          </cell>
        </row>
        <row r="2037">
          <cell r="A2037">
            <v>130327</v>
          </cell>
          <cell r="B2037" t="str">
            <v>RODAPÉ DE MADEIRA - PADRÃO CUMARU 7CM</v>
          </cell>
          <cell r="C2037" t="str">
            <v>M</v>
          </cell>
          <cell r="D2037">
            <v>49.91</v>
          </cell>
          <cell r="E2037" t="str">
            <v>EDIF Jul/23</v>
          </cell>
        </row>
        <row r="2038">
          <cell r="A2038">
            <v>130331</v>
          </cell>
          <cell r="B2038" t="str">
            <v>RODAPÉ DE FIBRO-VINIL - 7,5CM</v>
          </cell>
          <cell r="C2038" t="str">
            <v>M</v>
          </cell>
          <cell r="D2038">
            <v>34.450000000000003</v>
          </cell>
          <cell r="E2038" t="str">
            <v>EDIF Jul/23</v>
          </cell>
        </row>
        <row r="2039">
          <cell r="A2039">
            <v>130335</v>
          </cell>
          <cell r="B2039" t="str">
            <v>RODAPÉ DE BORRACHA SINTÉTICA - BOLEADO, 7CM</v>
          </cell>
          <cell r="C2039" t="str">
            <v>M</v>
          </cell>
          <cell r="D2039">
            <v>37.22</v>
          </cell>
          <cell r="E2039" t="str">
            <v>EDIF Jul/23</v>
          </cell>
        </row>
        <row r="2040">
          <cell r="A2040">
            <v>130336</v>
          </cell>
          <cell r="B2040" t="str">
            <v>RODAPÉ EM GRANITO CINZA MAUA, ESP. 2CM, ALT. 7CM</v>
          </cell>
          <cell r="C2040" t="str">
            <v>M</v>
          </cell>
          <cell r="D2040">
            <v>83.12</v>
          </cell>
          <cell r="E2040" t="str">
            <v>EDIF Jul/23</v>
          </cell>
        </row>
        <row r="2041">
          <cell r="A2041">
            <v>130340</v>
          </cell>
          <cell r="B2041" t="str">
            <v>JUNTA PLÁSTICA PARA PISOS 3/4" X 1/8"</v>
          </cell>
          <cell r="C2041" t="str">
            <v>M</v>
          </cell>
          <cell r="D2041">
            <v>18.190000000000001</v>
          </cell>
          <cell r="E2041" t="str">
            <v>EDIF Jul/23</v>
          </cell>
        </row>
        <row r="2042">
          <cell r="A2042">
            <v>130365</v>
          </cell>
          <cell r="B2042" t="str">
            <v>DEGRAUS DE ARGAMASSA DE CIMENTO E AREIA 1:3</v>
          </cell>
          <cell r="C2042" t="str">
            <v>M</v>
          </cell>
          <cell r="D2042">
            <v>47.66</v>
          </cell>
          <cell r="E2042" t="str">
            <v>EDIF Jul/23</v>
          </cell>
        </row>
        <row r="2043">
          <cell r="A2043">
            <v>130367</v>
          </cell>
          <cell r="B2043" t="str">
            <v>DEGRAUS DE GRANILITE</v>
          </cell>
          <cell r="C2043" t="str">
            <v>M</v>
          </cell>
          <cell r="D2043">
            <v>104.69</v>
          </cell>
          <cell r="E2043" t="str">
            <v>EDIF Jul/23</v>
          </cell>
        </row>
        <row r="2044">
          <cell r="A2044">
            <v>130369</v>
          </cell>
          <cell r="B2044" t="str">
            <v>DEGRAUS DE ARGAMASSA DE ALTA RESISTÊNCIA</v>
          </cell>
          <cell r="C2044" t="str">
            <v>M</v>
          </cell>
          <cell r="D2044">
            <v>95.38</v>
          </cell>
          <cell r="E2044" t="str">
            <v>EDIF Jul/23</v>
          </cell>
        </row>
        <row r="2045">
          <cell r="A2045">
            <v>130385</v>
          </cell>
          <cell r="B2045" t="str">
            <v>DEGRAUS DE CHAPAS VINÍLICAS - ESPESSURA 2MM (INCLUSIVE ARGAMASSA DE REGULARIZAÇÃO DA BASE)</v>
          </cell>
          <cell r="C2045" t="str">
            <v>M</v>
          </cell>
          <cell r="D2045">
            <v>122.87</v>
          </cell>
          <cell r="E2045" t="str">
            <v>EDIF Jul/23</v>
          </cell>
        </row>
        <row r="2046">
          <cell r="A2046">
            <v>130387</v>
          </cell>
          <cell r="B2046" t="str">
            <v>DEGRAUS DE CHAPAS DE BORRACHA SINTÉTICA - ESPESSURA 4 À 5MM</v>
          </cell>
          <cell r="C2046" t="str">
            <v>M</v>
          </cell>
          <cell r="D2046">
            <v>111.3</v>
          </cell>
          <cell r="E2046" t="str">
            <v>EDIF Jul/23</v>
          </cell>
        </row>
        <row r="2047">
          <cell r="A2047">
            <v>130394</v>
          </cell>
          <cell r="B2047" t="str">
            <v>FITA ANTIDERRAPANTE, FAIXA COM LARGURA=5CM E ESPESSURA=2MM, APLICAÇÃO EM DEGRAU</v>
          </cell>
          <cell r="C2047" t="str">
            <v>M</v>
          </cell>
          <cell r="D2047">
            <v>11.74</v>
          </cell>
          <cell r="E2047" t="str">
            <v>EDIF Jul/23</v>
          </cell>
        </row>
        <row r="2048">
          <cell r="A2048">
            <v>130400</v>
          </cell>
          <cell r="B2048" t="str">
            <v>SOLEIRAS</v>
          </cell>
          <cell r="C2048" t="str">
            <v>.</v>
          </cell>
          <cell r="D2048" t="str">
            <v>.</v>
          </cell>
          <cell r="E2048" t="str">
            <v>EDIF Jul/23</v>
          </cell>
        </row>
        <row r="2049">
          <cell r="A2049">
            <v>130405</v>
          </cell>
          <cell r="B2049" t="str">
            <v>SOLEIRA PARA PORTA EM GRANITO CINZA SEM POLIMENTO (FOSCO)</v>
          </cell>
          <cell r="C2049" t="str">
            <v>M</v>
          </cell>
          <cell r="D2049">
            <v>101.71</v>
          </cell>
          <cell r="E2049" t="str">
            <v>EDIF Jul/23</v>
          </cell>
        </row>
        <row r="2050">
          <cell r="A2050">
            <v>135000</v>
          </cell>
          <cell r="B2050" t="str">
            <v>DEMOLIÇÕES</v>
          </cell>
          <cell r="C2050" t="str">
            <v>.</v>
          </cell>
          <cell r="D2050" t="str">
            <v>.</v>
          </cell>
          <cell r="E2050" t="str">
            <v>EDIF Jul/23</v>
          </cell>
        </row>
        <row r="2051">
          <cell r="A2051">
            <v>135001</v>
          </cell>
          <cell r="B2051" t="str">
            <v>DEMOLIÇÃO DE CONCRETO SIMPLES</v>
          </cell>
          <cell r="C2051" t="str">
            <v>M3</v>
          </cell>
          <cell r="D2051">
            <v>336.55</v>
          </cell>
          <cell r="E2051" t="str">
            <v>EDIF Jul/23</v>
          </cell>
        </row>
        <row r="2052">
          <cell r="A2052">
            <v>135005</v>
          </cell>
          <cell r="B2052" t="str">
            <v>DEMOLIÇÃO DE ARGAMASSA, CERÂMICA OU SIMILAR INCLUSIVE ARGAMASSA DE REGULARIZAÇÃO</v>
          </cell>
          <cell r="C2052" t="str">
            <v>M2</v>
          </cell>
          <cell r="D2052">
            <v>38.83</v>
          </cell>
          <cell r="E2052" t="str">
            <v>EDIF Jul/23</v>
          </cell>
        </row>
        <row r="2053">
          <cell r="A2053">
            <v>135010</v>
          </cell>
          <cell r="B2053" t="str">
            <v>DEMOLIÇÃO DE TACOS DE MADEIRA, INCLUSIVE ARGAMASSA DE ASSENTAMENTO</v>
          </cell>
          <cell r="C2053" t="str">
            <v>M2</v>
          </cell>
          <cell r="D2053">
            <v>25.89</v>
          </cell>
          <cell r="E2053" t="str">
            <v>EDIF Jul/23</v>
          </cell>
        </row>
        <row r="2054">
          <cell r="A2054">
            <v>135012</v>
          </cell>
          <cell r="B2054" t="str">
            <v>DEMOLIÇÃO DE SOALHO DE MADEIRA, EXCLUSIVE VIGAMENTO</v>
          </cell>
          <cell r="C2054" t="str">
            <v>M2</v>
          </cell>
          <cell r="D2054">
            <v>25.89</v>
          </cell>
          <cell r="E2054" t="str">
            <v>EDIF Jul/23</v>
          </cell>
        </row>
        <row r="2055">
          <cell r="A2055">
            <v>135014</v>
          </cell>
          <cell r="B2055" t="str">
            <v>DEMOLIÇÃO DE SOALHO DE MADEIRA, INCLUSIVE VIGAMENTO</v>
          </cell>
          <cell r="C2055" t="str">
            <v>M2</v>
          </cell>
          <cell r="D2055">
            <v>31.07</v>
          </cell>
          <cell r="E2055" t="str">
            <v>EDIF Jul/23</v>
          </cell>
        </row>
        <row r="2056">
          <cell r="A2056">
            <v>135020</v>
          </cell>
          <cell r="B2056" t="str">
            <v>DEMOLIÇÃO DE FIBRO-VINIL OU BORRACHA SINTÉTICA, INCLUSIVE ARGAMASSA DE REGULARIZAÇÃO</v>
          </cell>
          <cell r="C2056" t="str">
            <v>M2</v>
          </cell>
          <cell r="D2056">
            <v>23.3</v>
          </cell>
          <cell r="E2056" t="str">
            <v>EDIF Jul/23</v>
          </cell>
        </row>
        <row r="2057">
          <cell r="A2057">
            <v>135030</v>
          </cell>
          <cell r="B2057" t="str">
            <v>DEMOLIÇÃO DE RODAPÉS EM GERAL, INCLUSIVE ARGAMASSA DE ASSENTAMENTO</v>
          </cell>
          <cell r="C2057" t="str">
            <v>M</v>
          </cell>
          <cell r="D2057">
            <v>3.37</v>
          </cell>
          <cell r="E2057" t="str">
            <v>EDIF Jul/23</v>
          </cell>
        </row>
        <row r="2058">
          <cell r="A2058">
            <v>135040</v>
          </cell>
          <cell r="B2058" t="str">
            <v>DEMOLIÇÃO DE DEGRAUS EM GERAL, INCLUSIVE ARGAMASSA DE ASSENTAMENTO</v>
          </cell>
          <cell r="C2058" t="str">
            <v>M</v>
          </cell>
          <cell r="D2058">
            <v>10.36</v>
          </cell>
          <cell r="E2058" t="str">
            <v>EDIF Jul/23</v>
          </cell>
        </row>
        <row r="2059">
          <cell r="A2059">
            <v>136000</v>
          </cell>
          <cell r="B2059" t="str">
            <v>RETIRADAS</v>
          </cell>
          <cell r="C2059" t="str">
            <v>.</v>
          </cell>
          <cell r="D2059" t="str">
            <v>.</v>
          </cell>
          <cell r="E2059" t="str">
            <v>EDIF Jul/23</v>
          </cell>
        </row>
        <row r="2060">
          <cell r="A2060">
            <v>136002</v>
          </cell>
          <cell r="B2060" t="str">
            <v>RETIRADA DE FORRAS DE PEDRAS NATURAIS - GRANITO OU MÁRMORE</v>
          </cell>
          <cell r="C2060" t="str">
            <v>M2</v>
          </cell>
          <cell r="D2060">
            <v>36.24</v>
          </cell>
          <cell r="E2060" t="str">
            <v>EDIF Jul/23</v>
          </cell>
        </row>
        <row r="2061">
          <cell r="A2061">
            <v>136010</v>
          </cell>
          <cell r="B2061" t="str">
            <v>RETIRADA DE TACOS DE MADEIRA</v>
          </cell>
          <cell r="C2061" t="str">
            <v>M2</v>
          </cell>
          <cell r="D2061">
            <v>38.83</v>
          </cell>
          <cell r="E2061" t="str">
            <v>EDIF Jul/23</v>
          </cell>
        </row>
        <row r="2062">
          <cell r="A2062">
            <v>136012</v>
          </cell>
          <cell r="B2062" t="str">
            <v>RETIRADA DE SOALHO DE MADEIRA, EXCLUSIVE VIGAMENTO</v>
          </cell>
          <cell r="C2062" t="str">
            <v>M2</v>
          </cell>
          <cell r="D2062">
            <v>37.26</v>
          </cell>
          <cell r="E2062" t="str">
            <v>EDIF Jul/23</v>
          </cell>
        </row>
        <row r="2063">
          <cell r="A2063">
            <v>136014</v>
          </cell>
          <cell r="B2063" t="str">
            <v>RETIRADA DE SOALHO DE MADEIRA, INCLUSIVE VIGAMENTO</v>
          </cell>
          <cell r="C2063" t="str">
            <v>M2</v>
          </cell>
          <cell r="D2063">
            <v>44.71</v>
          </cell>
          <cell r="E2063" t="str">
            <v>EDIF Jul/23</v>
          </cell>
        </row>
        <row r="2064">
          <cell r="A2064">
            <v>136020</v>
          </cell>
          <cell r="B2064" t="str">
            <v>RETIRADA DE FIBRO-VINIL</v>
          </cell>
          <cell r="C2064" t="str">
            <v>M2</v>
          </cell>
          <cell r="D2064">
            <v>36.79</v>
          </cell>
          <cell r="E2064" t="str">
            <v>EDIF Jul/23</v>
          </cell>
        </row>
        <row r="2065">
          <cell r="A2065">
            <v>136030</v>
          </cell>
          <cell r="B2065" t="str">
            <v>RETIRADA DE RODAPÉS DE MADEIRA, INCLUSIVE CORDÃO</v>
          </cell>
          <cell r="C2065" t="str">
            <v>M</v>
          </cell>
          <cell r="D2065">
            <v>6.46</v>
          </cell>
          <cell r="E2065" t="str">
            <v>EDIF Jul/23</v>
          </cell>
        </row>
        <row r="2066">
          <cell r="A2066">
            <v>137000</v>
          </cell>
          <cell r="B2066" t="str">
            <v>RECOLOCAÇÕES</v>
          </cell>
          <cell r="C2066" t="str">
            <v>.</v>
          </cell>
          <cell r="D2066" t="str">
            <v>.</v>
          </cell>
          <cell r="E2066" t="str">
            <v>EDIF Jul/23</v>
          </cell>
        </row>
        <row r="2067">
          <cell r="A2067">
            <v>137010</v>
          </cell>
          <cell r="B2067" t="str">
            <v>RECOLOCAÇÃO DE TACOS DE MADEIRA</v>
          </cell>
          <cell r="C2067" t="str">
            <v>M2</v>
          </cell>
          <cell r="D2067">
            <v>117.55</v>
          </cell>
          <cell r="E2067" t="str">
            <v>EDIF Jul/23</v>
          </cell>
        </row>
        <row r="2068">
          <cell r="A2068">
            <v>137012</v>
          </cell>
          <cell r="B2068" t="str">
            <v>RECOLOCAÇÃO DE SOALHO DE MADEIRA, EXCLUSIVE VIGAMENTO</v>
          </cell>
          <cell r="C2068" t="str">
            <v>M2</v>
          </cell>
          <cell r="D2068">
            <v>29.32</v>
          </cell>
          <cell r="E2068" t="str">
            <v>EDIF Jul/23</v>
          </cell>
        </row>
        <row r="2069">
          <cell r="A2069">
            <v>137014</v>
          </cell>
          <cell r="B2069" t="str">
            <v>RECOLOCAÇÃO DE SOALHO DE MADEIRA, INCLUSIVE VIGAMENTO</v>
          </cell>
          <cell r="C2069" t="str">
            <v>M2</v>
          </cell>
          <cell r="D2069">
            <v>80.84</v>
          </cell>
          <cell r="E2069" t="str">
            <v>EDIF Jul/23</v>
          </cell>
        </row>
        <row r="2070">
          <cell r="A2070">
            <v>137020</v>
          </cell>
          <cell r="B2070" t="str">
            <v>RECOLOCAÇÃO DE FIBRO-VINIL</v>
          </cell>
          <cell r="C2070" t="str">
            <v>M2</v>
          </cell>
          <cell r="D2070">
            <v>15.15</v>
          </cell>
          <cell r="E2070" t="str">
            <v>EDIF Jul/23</v>
          </cell>
        </row>
        <row r="2071">
          <cell r="A2071">
            <v>137030</v>
          </cell>
          <cell r="B2071" t="str">
            <v>RECOLOCAÇÃO DE RODAPÉS DE MADEIRA, INCLUSIVE CORDÃO</v>
          </cell>
          <cell r="C2071" t="str">
            <v>M</v>
          </cell>
          <cell r="D2071">
            <v>23.61</v>
          </cell>
          <cell r="E2071" t="str">
            <v>EDIF Jul/23</v>
          </cell>
        </row>
        <row r="2072">
          <cell r="A2072">
            <v>138000</v>
          </cell>
          <cell r="B2072" t="str">
            <v>SERVIÇOS PARCIAIS</v>
          </cell>
          <cell r="C2072" t="str">
            <v>.</v>
          </cell>
          <cell r="D2072" t="str">
            <v>.</v>
          </cell>
          <cell r="E2072" t="str">
            <v>EDIF Jul/23</v>
          </cell>
        </row>
        <row r="2073">
          <cell r="A2073">
            <v>138015</v>
          </cell>
          <cell r="B2073" t="str">
            <v>COLAGEM DE TACOS SOLTOS - COM FORNECIMENTO DE TACOS</v>
          </cell>
          <cell r="C2073" t="str">
            <v>M2</v>
          </cell>
          <cell r="D2073">
            <v>346.11</v>
          </cell>
          <cell r="E2073" t="str">
            <v>EDIF Jul/23</v>
          </cell>
        </row>
        <row r="2074">
          <cell r="A2074">
            <v>138016</v>
          </cell>
          <cell r="B2074" t="str">
            <v>COLAGEM DE TACOS SOLTOS - SEM FORNECIMENTO DE TACOS</v>
          </cell>
          <cell r="C2074" t="str">
            <v>M2</v>
          </cell>
          <cell r="D2074">
            <v>37.5</v>
          </cell>
          <cell r="E2074" t="str">
            <v>EDIF Jul/23</v>
          </cell>
        </row>
        <row r="2075">
          <cell r="A2075">
            <v>138017</v>
          </cell>
          <cell r="B2075" t="str">
            <v>REPREGAMENTO DE ASSOALHO DE MADEIRA</v>
          </cell>
          <cell r="C2075" t="str">
            <v>M2</v>
          </cell>
          <cell r="D2075">
            <v>8.5</v>
          </cell>
          <cell r="E2075" t="str">
            <v>EDIF Jul/23</v>
          </cell>
        </row>
        <row r="2076">
          <cell r="A2076">
            <v>138018</v>
          </cell>
          <cell r="B2076" t="str">
            <v>TABUAS DE MADEIRA MACIÇA PARA ASSOALHO - CUMARU</v>
          </cell>
          <cell r="C2076" t="str">
            <v>M2</v>
          </cell>
          <cell r="D2076">
            <v>511.18</v>
          </cell>
          <cell r="E2076" t="str">
            <v>EDIF Jul/23</v>
          </cell>
        </row>
        <row r="2077">
          <cell r="A2077">
            <v>138041</v>
          </cell>
          <cell r="B2077" t="str">
            <v>TESTEIRA DE BORRACHA SINTÉTICA PARA DEGRAUS</v>
          </cell>
          <cell r="C2077" t="str">
            <v>M</v>
          </cell>
          <cell r="D2077">
            <v>24.93</v>
          </cell>
          <cell r="E2077" t="str">
            <v>EDIF Jul/23</v>
          </cell>
        </row>
        <row r="2078">
          <cell r="A2078">
            <v>138061</v>
          </cell>
          <cell r="B2078" t="str">
            <v>POLIMENTO DE PISO DE GRANILITE OU ARGAMASSA DE ALTA RESISTÊNCIA</v>
          </cell>
          <cell r="C2078" t="str">
            <v>M2</v>
          </cell>
          <cell r="D2078">
            <v>6.91</v>
          </cell>
          <cell r="E2078" t="str">
            <v>EDIF Jul/23</v>
          </cell>
        </row>
        <row r="2079">
          <cell r="A2079">
            <v>138062</v>
          </cell>
          <cell r="B2079" t="str">
            <v>POLIMENTO DE PISO DE MÁRMORE</v>
          </cell>
          <cell r="C2079" t="str">
            <v>M2</v>
          </cell>
          <cell r="D2079">
            <v>6.91</v>
          </cell>
          <cell r="E2079" t="str">
            <v>EDIF Jul/23</v>
          </cell>
        </row>
        <row r="2080">
          <cell r="A2080">
            <v>138070</v>
          </cell>
          <cell r="B2080" t="str">
            <v>RESINA ACRÍLICA PARA PISO GRANILITE</v>
          </cell>
          <cell r="C2080" t="str">
            <v>M2</v>
          </cell>
          <cell r="D2080">
            <v>36.49</v>
          </cell>
          <cell r="E2080" t="str">
            <v>EDIF Jul/23</v>
          </cell>
        </row>
        <row r="2081">
          <cell r="A2081">
            <v>138071</v>
          </cell>
          <cell r="B2081" t="str">
            <v>RESINA EPÓXI PARA PISO GRANILITE</v>
          </cell>
          <cell r="C2081" t="str">
            <v>M2</v>
          </cell>
          <cell r="D2081">
            <v>51.06</v>
          </cell>
          <cell r="E2081" t="str">
            <v>EDIF Jul/23</v>
          </cell>
        </row>
        <row r="2082">
          <cell r="A2082">
            <v>138072</v>
          </cell>
          <cell r="B2082" t="str">
            <v>RESINA POLIURETANO PARA PISO GRANILITE</v>
          </cell>
          <cell r="C2082" t="str">
            <v>M2</v>
          </cell>
          <cell r="D2082">
            <v>53.9</v>
          </cell>
          <cell r="E2082" t="str">
            <v>EDIF Jul/23</v>
          </cell>
        </row>
        <row r="2083">
          <cell r="A2083">
            <v>138073</v>
          </cell>
          <cell r="B2083" t="str">
            <v>RESINA ACRÍLICA PARA DEGRAU DE GRANILITE</v>
          </cell>
          <cell r="C2083" t="str">
            <v>M</v>
          </cell>
          <cell r="D2083">
            <v>18.89</v>
          </cell>
          <cell r="E2083" t="str">
            <v>EDIF Jul/23</v>
          </cell>
        </row>
        <row r="2084">
          <cell r="A2084">
            <v>138074</v>
          </cell>
          <cell r="B2084" t="str">
            <v>RESINA EPÓXI PARA DEGRAU DE GRANILITE</v>
          </cell>
          <cell r="C2084" t="str">
            <v>M</v>
          </cell>
          <cell r="D2084">
            <v>26.42</v>
          </cell>
          <cell r="E2084" t="str">
            <v>EDIF Jul/23</v>
          </cell>
        </row>
        <row r="2085">
          <cell r="A2085">
            <v>138075</v>
          </cell>
          <cell r="B2085" t="str">
            <v>RESINA POLIURETANO PARA DEGRAU DE GRANILITE</v>
          </cell>
          <cell r="C2085" t="str">
            <v>M</v>
          </cell>
          <cell r="D2085">
            <v>27.89</v>
          </cell>
          <cell r="E2085" t="str">
            <v>EDIF Jul/23</v>
          </cell>
        </row>
        <row r="2086">
          <cell r="A2086">
            <v>138076</v>
          </cell>
          <cell r="B2086" t="str">
            <v>LIMPEZA POR HIDROJATEAMENTO E REJUNTAMENTO DE PISO CERÂMICO TIPO GAIL OU SIMILAR</v>
          </cell>
          <cell r="C2086" t="str">
            <v>M2</v>
          </cell>
          <cell r="D2086">
            <v>16.2</v>
          </cell>
          <cell r="E2086" t="str">
            <v>EDIF Jul/23</v>
          </cell>
        </row>
        <row r="2087">
          <cell r="A2087">
            <v>140000</v>
          </cell>
          <cell r="B2087" t="str">
            <v>VIDROS</v>
          </cell>
          <cell r="C2087"/>
          <cell r="D2087"/>
          <cell r="E2087" t="str">
            <v>EDIF Jul/23</v>
          </cell>
        </row>
        <row r="2088">
          <cell r="A2088">
            <v>140100</v>
          </cell>
          <cell r="B2088" t="str">
            <v>VIDROS ENCAIXILHADOS E ESPELHOS</v>
          </cell>
          <cell r="C2088" t="str">
            <v>.</v>
          </cell>
          <cell r="D2088" t="str">
            <v>.</v>
          </cell>
          <cell r="E2088" t="str">
            <v>EDIF Jul/23</v>
          </cell>
        </row>
        <row r="2089">
          <cell r="A2089">
            <v>140103</v>
          </cell>
          <cell r="B2089" t="str">
            <v>VIDRO LISO COMUM, TRANSPARENTE INCOLOR - ESPESSURA 4MM</v>
          </cell>
          <cell r="C2089" t="str">
            <v>M2</v>
          </cell>
          <cell r="D2089">
            <v>197.36</v>
          </cell>
          <cell r="E2089" t="str">
            <v>EDIF Jul/23</v>
          </cell>
        </row>
        <row r="2090">
          <cell r="A2090">
            <v>140104</v>
          </cell>
          <cell r="B2090" t="str">
            <v>VIDRO LISO COMUM, TRANSPARENTE INCOLOR - ESPESSURA 5MM</v>
          </cell>
          <cell r="C2090" t="str">
            <v>M2</v>
          </cell>
          <cell r="D2090">
            <v>215.15</v>
          </cell>
          <cell r="E2090" t="str">
            <v>EDIF Jul/23</v>
          </cell>
        </row>
        <row r="2091">
          <cell r="A2091">
            <v>140105</v>
          </cell>
          <cell r="B2091" t="str">
            <v>VIDRO LISO COMUM, TRANSPARENTE INCOLOR - ESPESSURA 6MM</v>
          </cell>
          <cell r="C2091" t="str">
            <v>M2</v>
          </cell>
          <cell r="D2091">
            <v>232.76</v>
          </cell>
          <cell r="E2091" t="str">
            <v>EDIF Jul/23</v>
          </cell>
        </row>
        <row r="2092">
          <cell r="A2092">
            <v>140111</v>
          </cell>
          <cell r="B2092" t="str">
            <v>VIDRO IMPRESSO COMUM, TRANSLÚCIDO INCOLOR - TIPO CANELADO, 4MM</v>
          </cell>
          <cell r="C2092" t="str">
            <v>M2</v>
          </cell>
          <cell r="D2092">
            <v>192.5</v>
          </cell>
          <cell r="E2092" t="str">
            <v>EDIF Jul/23</v>
          </cell>
        </row>
        <row r="2093">
          <cell r="A2093">
            <v>140130</v>
          </cell>
          <cell r="B2093" t="str">
            <v>VIDRO LISO DE SEGURANÇA, LAMINADO INCOLOR - ESPESSURA 6MM</v>
          </cell>
          <cell r="C2093" t="str">
            <v>M2</v>
          </cell>
          <cell r="D2093">
            <v>410.43</v>
          </cell>
          <cell r="E2093" t="str">
            <v>EDIF Jul/23</v>
          </cell>
        </row>
        <row r="2094">
          <cell r="A2094">
            <v>140137</v>
          </cell>
          <cell r="B2094" t="str">
            <v>VIDRO LISO DE SEGURANÇA, LAMINADO LEITOSO - ESPESSURA 6MM</v>
          </cell>
          <cell r="C2094" t="str">
            <v>M2</v>
          </cell>
          <cell r="D2094">
            <v>596.79999999999995</v>
          </cell>
          <cell r="E2094" t="str">
            <v>EDIF Jul/23</v>
          </cell>
        </row>
        <row r="2095">
          <cell r="A2095">
            <v>140150</v>
          </cell>
          <cell r="B2095" t="str">
            <v>VIDRO LISO DE SEGURANÇA, TEMPERADO INCOLOR - ESPESSURA 6MM</v>
          </cell>
          <cell r="C2095" t="str">
            <v>M2</v>
          </cell>
          <cell r="D2095">
            <v>343.32</v>
          </cell>
          <cell r="E2095" t="str">
            <v>EDIF Jul/23</v>
          </cell>
        </row>
        <row r="2096">
          <cell r="A2096">
            <v>140152</v>
          </cell>
          <cell r="B2096" t="str">
            <v>VIDRO LISO DE SEGURANÇA, TEMPERADO INCOLOR - ESPESSURA 10MM</v>
          </cell>
          <cell r="C2096" t="str">
            <v>M2</v>
          </cell>
          <cell r="D2096">
            <v>438.84</v>
          </cell>
          <cell r="E2096" t="str">
            <v>EDIF Jul/23</v>
          </cell>
        </row>
        <row r="2097">
          <cell r="A2097">
            <v>140170</v>
          </cell>
          <cell r="B2097" t="str">
            <v>ESPELHO COMUM - ESPESSURA 3MM</v>
          </cell>
          <cell r="C2097" t="str">
            <v>M2</v>
          </cell>
          <cell r="D2097">
            <v>207.14</v>
          </cell>
          <cell r="E2097" t="str">
            <v>EDIF Jul/23</v>
          </cell>
        </row>
        <row r="2098">
          <cell r="A2098">
            <v>140172</v>
          </cell>
          <cell r="B2098" t="str">
            <v>ESPELHO E=3MM COM MOLDURA DE ALUMÍNIO</v>
          </cell>
          <cell r="C2098" t="str">
            <v>M2</v>
          </cell>
          <cell r="D2098">
            <v>752.64</v>
          </cell>
          <cell r="E2098" t="str">
            <v>EDIF Jul/23</v>
          </cell>
        </row>
        <row r="2099">
          <cell r="A2099">
            <v>145000</v>
          </cell>
          <cell r="B2099" t="str">
            <v>DEMOLIÇÕES</v>
          </cell>
          <cell r="C2099" t="str">
            <v>.</v>
          </cell>
          <cell r="D2099" t="str">
            <v>.</v>
          </cell>
          <cell r="E2099" t="str">
            <v>EDIF Jul/23</v>
          </cell>
        </row>
        <row r="2100">
          <cell r="A2100">
            <v>145001</v>
          </cell>
          <cell r="B2100" t="str">
            <v>DEMOLIÇÃO DE VIDROS ENCAIXILHADOS EM GERAL, INCLUSIVE LIMPEZA DO CAIXILHO</v>
          </cell>
          <cell r="C2100" t="str">
            <v>M2</v>
          </cell>
          <cell r="D2100">
            <v>92.77</v>
          </cell>
          <cell r="E2100" t="str">
            <v>EDIF Jul/23</v>
          </cell>
        </row>
        <row r="2101">
          <cell r="A2101">
            <v>146000</v>
          </cell>
          <cell r="B2101" t="str">
            <v>RETIRADAS</v>
          </cell>
          <cell r="C2101" t="str">
            <v>.</v>
          </cell>
          <cell r="D2101" t="str">
            <v>.</v>
          </cell>
          <cell r="E2101" t="str">
            <v>EDIF Jul/23</v>
          </cell>
        </row>
        <row r="2102">
          <cell r="A2102">
            <v>146001</v>
          </cell>
          <cell r="B2102" t="str">
            <v>RETIRADA DE VIDROS ENCAIXILHADOS EM GERAL, INCLUSIVE LIMPEZA DO CAIXILHO</v>
          </cell>
          <cell r="C2102" t="str">
            <v>M2</v>
          </cell>
          <cell r="D2102">
            <v>139.16</v>
          </cell>
          <cell r="E2102" t="str">
            <v>EDIF Jul/23</v>
          </cell>
        </row>
        <row r="2103">
          <cell r="A2103">
            <v>147000</v>
          </cell>
          <cell r="B2103" t="str">
            <v>RECOLOCAÇÕES</v>
          </cell>
          <cell r="C2103" t="str">
            <v>.</v>
          </cell>
          <cell r="D2103" t="str">
            <v>.</v>
          </cell>
          <cell r="E2103" t="str">
            <v>EDIF Jul/23</v>
          </cell>
        </row>
        <row r="2104">
          <cell r="A2104">
            <v>147001</v>
          </cell>
          <cell r="B2104" t="str">
            <v>RECOLOCAÇÃO DE VIDROS ENCAIXILHADOS EM GERAL</v>
          </cell>
          <cell r="C2104" t="str">
            <v>M2</v>
          </cell>
          <cell r="D2104">
            <v>101.31</v>
          </cell>
          <cell r="E2104" t="str">
            <v>EDIF Jul/23</v>
          </cell>
        </row>
        <row r="2105">
          <cell r="A2105">
            <v>150000</v>
          </cell>
          <cell r="B2105" t="str">
            <v>PINTURA</v>
          </cell>
          <cell r="C2105"/>
          <cell r="D2105"/>
          <cell r="E2105" t="str">
            <v>EDIF Jul/23</v>
          </cell>
        </row>
        <row r="2106">
          <cell r="A2106">
            <v>150100</v>
          </cell>
          <cell r="B2106" t="str">
            <v>PINTURA EM ALVENARIA E CONCRETO</v>
          </cell>
          <cell r="C2106" t="str">
            <v>.</v>
          </cell>
          <cell r="D2106" t="str">
            <v>.</v>
          </cell>
          <cell r="E2106" t="str">
            <v>EDIF Jul/23</v>
          </cell>
        </row>
        <row r="2107">
          <cell r="A2107">
            <v>150101</v>
          </cell>
          <cell r="B2107" t="str">
            <v>AGUADA DE CAL - CONCRETO OU REBOCO SEM MASSA CORRIDA, INTERIOR</v>
          </cell>
          <cell r="C2107" t="str">
            <v>M2</v>
          </cell>
          <cell r="D2107">
            <v>8.52</v>
          </cell>
          <cell r="E2107" t="str">
            <v>EDIF Jul/23</v>
          </cell>
        </row>
        <row r="2108">
          <cell r="A2108">
            <v>150102</v>
          </cell>
          <cell r="B2108" t="str">
            <v>AGUADA DE CAL - CONCRETO OU REBOCO SEM MASSA CORRIDA, EXTERIOR</v>
          </cell>
          <cell r="C2108" t="str">
            <v>M2</v>
          </cell>
          <cell r="D2108">
            <v>11.63</v>
          </cell>
          <cell r="E2108" t="str">
            <v>EDIF Jul/23</v>
          </cell>
        </row>
        <row r="2109">
          <cell r="A2109">
            <v>150108</v>
          </cell>
          <cell r="B2109" t="str">
            <v>TINTA HIDROFUGA A BASE DE CIMENTO -  CONCRETO OU REBOCO SEM MASSA CORRIDA</v>
          </cell>
          <cell r="C2109" t="str">
            <v>M2</v>
          </cell>
          <cell r="D2109">
            <v>13.12</v>
          </cell>
          <cell r="E2109" t="str">
            <v>EDIF Jul/23</v>
          </cell>
        </row>
        <row r="2110">
          <cell r="A2110">
            <v>150110</v>
          </cell>
          <cell r="B2110" t="str">
            <v>TINTA PVA (LÁTEX) - CONCRETO OU REBOCO SEM MASSA CORRIDA</v>
          </cell>
          <cell r="C2110" t="str">
            <v>M2</v>
          </cell>
          <cell r="D2110">
            <v>27.62</v>
          </cell>
          <cell r="E2110" t="str">
            <v>EDIF Jul/23</v>
          </cell>
        </row>
        <row r="2111">
          <cell r="A2111">
            <v>150111</v>
          </cell>
          <cell r="B2111" t="str">
            <v>TINTA PVA (LÁTEX) - REBOCO COM MASSA CORRIDA</v>
          </cell>
          <cell r="C2111" t="str">
            <v>M2</v>
          </cell>
          <cell r="D2111">
            <v>41.36</v>
          </cell>
          <cell r="E2111" t="str">
            <v>EDIF Jul/23</v>
          </cell>
        </row>
        <row r="2112">
          <cell r="A2112">
            <v>150115</v>
          </cell>
          <cell r="B2112" t="str">
            <v>TINTA ACRÍLICA - CONCRETO OU REBOCO SEM MASSA CORRIDA</v>
          </cell>
          <cell r="C2112" t="str">
            <v>M2</v>
          </cell>
          <cell r="D2112">
            <v>27.9</v>
          </cell>
          <cell r="E2112" t="str">
            <v>EDIF Jul/23</v>
          </cell>
        </row>
        <row r="2113">
          <cell r="A2113">
            <v>150116</v>
          </cell>
          <cell r="B2113" t="str">
            <v>TINTA ACRÍLICA - REBOCO COM MASSA CORRIDA</v>
          </cell>
          <cell r="C2113" t="str">
            <v>M2</v>
          </cell>
          <cell r="D2113">
            <v>45.23</v>
          </cell>
          <cell r="E2113" t="str">
            <v>EDIF Jul/23</v>
          </cell>
        </row>
        <row r="2114">
          <cell r="A2114">
            <v>150118</v>
          </cell>
          <cell r="B2114" t="str">
            <v>TINTA ACRÍLICA COR DE CONCRETO COM MASSA TEXTURA ACRÍLICA</v>
          </cell>
          <cell r="C2114" t="str">
            <v>M2</v>
          </cell>
          <cell r="D2114">
            <v>82.57</v>
          </cell>
          <cell r="E2114" t="str">
            <v>EDIF Jul/23</v>
          </cell>
        </row>
        <row r="2115">
          <cell r="A2115">
            <v>150119</v>
          </cell>
          <cell r="B2115" t="str">
            <v>TINTA ACRÍLICA TEXTURADA</v>
          </cell>
          <cell r="C2115" t="str">
            <v>M2</v>
          </cell>
          <cell r="D2115">
            <v>30.31</v>
          </cell>
          <cell r="E2115" t="str">
            <v>EDIF Jul/23</v>
          </cell>
        </row>
        <row r="2116">
          <cell r="A2116">
            <v>150123</v>
          </cell>
          <cell r="B2116" t="str">
            <v>TINTA ESMALTE SINTÉTICO - CONCRETO OU REBOCO SEM MASSA CORRIDA</v>
          </cell>
          <cell r="C2116" t="str">
            <v>M2</v>
          </cell>
          <cell r="D2116">
            <v>31.07</v>
          </cell>
          <cell r="E2116" t="str">
            <v>EDIF Jul/23</v>
          </cell>
        </row>
        <row r="2117">
          <cell r="A2117">
            <v>150124</v>
          </cell>
          <cell r="B2117" t="str">
            <v>TINTA ESMALTE SINTÉTICO - CONCRETO OU REBOCO COM MASSA CORRIDA</v>
          </cell>
          <cell r="C2117" t="str">
            <v>M2</v>
          </cell>
          <cell r="D2117">
            <v>60.77</v>
          </cell>
          <cell r="E2117" t="str">
            <v>EDIF Jul/23</v>
          </cell>
        </row>
        <row r="2118">
          <cell r="A2118">
            <v>150125</v>
          </cell>
          <cell r="B2118" t="str">
            <v>APLICAÇÃO DE TINTA ANTI-PICHAÇÃO - BASE SOLVENTE - 2 DEMÃOS (REMOÇÃO DA PICHAÇÃO SOMENTE A SECO OU COM ÁGUA E SABÃO)</v>
          </cell>
          <cell r="C2118" t="str">
            <v>M2</v>
          </cell>
          <cell r="D2118">
            <v>75.959999999999994</v>
          </cell>
          <cell r="E2118" t="str">
            <v>EDIF Jul/23</v>
          </cell>
        </row>
        <row r="2119">
          <cell r="A2119">
            <v>150136</v>
          </cell>
          <cell r="B2119" t="str">
            <v>TINTA EPÓXI - REBOCO COM MASSA BASE EPÓXI</v>
          </cell>
          <cell r="C2119" t="str">
            <v>M2</v>
          </cell>
          <cell r="D2119">
            <v>197.4</v>
          </cell>
          <cell r="E2119" t="str">
            <v>EDIF Jul/23</v>
          </cell>
        </row>
        <row r="2120">
          <cell r="A2120">
            <v>150170</v>
          </cell>
          <cell r="B2120" t="str">
            <v>HIDRO-REPELENTE A BASE DE SILICONE - CONCRETO OU ALVENARIA APARENTE (2 DEMÃOS)</v>
          </cell>
          <cell r="C2120" t="str">
            <v>M2</v>
          </cell>
          <cell r="D2120">
            <v>128.66999999999999</v>
          </cell>
          <cell r="E2120" t="str">
            <v>EDIF Jul/23</v>
          </cell>
        </row>
        <row r="2121">
          <cell r="A2121">
            <v>150176</v>
          </cell>
          <cell r="B2121" t="str">
            <v>VERNIZ ACRÍLICO - CONCRETO APARENTE/ ALVENARIA</v>
          </cell>
          <cell r="C2121" t="str">
            <v>M2</v>
          </cell>
          <cell r="D2121">
            <v>33.200000000000003</v>
          </cell>
          <cell r="E2121" t="str">
            <v>EDIF Jul/23</v>
          </cell>
        </row>
        <row r="2122">
          <cell r="A2122">
            <v>150177</v>
          </cell>
          <cell r="B2122" t="str">
            <v>APLICAÇÃO DE VERNIZ ANTI-PICHAÇÃO - BASE SOLVENTE - 2 DEMÃOS (REMOÇÃO DA PICHAÇÃO  SOMENTE A SECO OU COM ÁGUA E SABÃO)</v>
          </cell>
          <cell r="C2122" t="str">
            <v>M2</v>
          </cell>
          <cell r="D2122">
            <v>49.85</v>
          </cell>
          <cell r="E2122" t="str">
            <v>EDIF Jul/23</v>
          </cell>
        </row>
        <row r="2123">
          <cell r="A2123">
            <v>150200</v>
          </cell>
          <cell r="B2123" t="str">
            <v>PINTURA EM MADEIRA</v>
          </cell>
          <cell r="C2123" t="str">
            <v>.</v>
          </cell>
          <cell r="D2123" t="str">
            <v>.</v>
          </cell>
          <cell r="E2123" t="str">
            <v>EDIF Jul/23</v>
          </cell>
        </row>
        <row r="2124">
          <cell r="A2124">
            <v>150210</v>
          </cell>
          <cell r="B2124" t="str">
            <v>ESMALTE SINTÉTICO - ESQUADRIAS E PEÇAS DE MARCENARIA, SEM EMASSAMENTO</v>
          </cell>
          <cell r="C2124" t="str">
            <v>M2</v>
          </cell>
          <cell r="D2124">
            <v>34.200000000000003</v>
          </cell>
          <cell r="E2124" t="str">
            <v>EDIF Jul/23</v>
          </cell>
        </row>
        <row r="2125">
          <cell r="A2125">
            <v>150211</v>
          </cell>
          <cell r="B2125" t="str">
            <v>ESMALTE SINTÉTICO - ESQUADRIAS E PEÇAS DE MARCENARIA, COM EMASSAMENTO</v>
          </cell>
          <cell r="C2125" t="str">
            <v>M2</v>
          </cell>
          <cell r="D2125">
            <v>57.53</v>
          </cell>
          <cell r="E2125" t="str">
            <v>EDIF Jul/23</v>
          </cell>
        </row>
        <row r="2126">
          <cell r="A2126">
            <v>150212</v>
          </cell>
          <cell r="B2126" t="str">
            <v>ESMALTE SINTÉTICO - ESTRUTURAS DE MADEIRA, SEM EMASSAMENTO</v>
          </cell>
          <cell r="C2126" t="str">
            <v>M2</v>
          </cell>
          <cell r="D2126">
            <v>17.41</v>
          </cell>
          <cell r="E2126" t="str">
            <v>EDIF Jul/23</v>
          </cell>
        </row>
        <row r="2127">
          <cell r="A2127">
            <v>150214</v>
          </cell>
          <cell r="B2127" t="str">
            <v>ESMALTE SINTÉTICO - RODAPÉS, GUARNIÇÕES E MOLDURAS DE MADEIRA</v>
          </cell>
          <cell r="C2127" t="str">
            <v>M</v>
          </cell>
          <cell r="D2127">
            <v>6.18</v>
          </cell>
          <cell r="E2127" t="str">
            <v>EDIF Jul/23</v>
          </cell>
        </row>
        <row r="2128">
          <cell r="A2128">
            <v>150240</v>
          </cell>
          <cell r="B2128" t="str">
            <v>LÍQUIDO IMUNIZANTE PARA MADEIRA A BASE DE PIRETROIDE DISSOLVIDO EM ISOPARAFINA - COM APLICAÇÃO</v>
          </cell>
          <cell r="C2128" t="str">
            <v>M2</v>
          </cell>
          <cell r="D2128">
            <v>21.22</v>
          </cell>
          <cell r="E2128" t="str">
            <v>EDIF Jul/23</v>
          </cell>
        </row>
        <row r="2129">
          <cell r="A2129">
            <v>150260</v>
          </cell>
          <cell r="B2129" t="str">
            <v>VERNIZ A BASE DE POLIURETANO TIPO "MARÍTIMO" - ESQUADRIAS E PEÇAS DE MARCENARIA</v>
          </cell>
          <cell r="C2129" t="str">
            <v>M2</v>
          </cell>
          <cell r="D2129">
            <v>28.34</v>
          </cell>
          <cell r="E2129" t="str">
            <v>EDIF Jul/23</v>
          </cell>
        </row>
        <row r="2130">
          <cell r="A2130">
            <v>150300</v>
          </cell>
          <cell r="B2130" t="str">
            <v>PINTURA EM METAL</v>
          </cell>
          <cell r="C2130" t="str">
            <v>.</v>
          </cell>
          <cell r="D2130" t="str">
            <v>.</v>
          </cell>
          <cell r="E2130" t="str">
            <v>EDIF Jul/23</v>
          </cell>
        </row>
        <row r="2131">
          <cell r="A2131">
            <v>150304</v>
          </cell>
          <cell r="B2131" t="str">
            <v>TINTA BETUMINOSA - INTERIOR DE CALHAS, RUFOS E RINCÕES METÁLICOS</v>
          </cell>
          <cell r="C2131" t="str">
            <v>M</v>
          </cell>
          <cell r="D2131">
            <v>11.06</v>
          </cell>
          <cell r="E2131" t="str">
            <v>EDIF Jul/23</v>
          </cell>
        </row>
        <row r="2132">
          <cell r="A2132">
            <v>150310</v>
          </cell>
          <cell r="B2132" t="str">
            <v>ESMALTE SINTÉTICO - ESQUADRIAS E PEÇAS DE SERRALHERIA</v>
          </cell>
          <cell r="C2132" t="str">
            <v>M2</v>
          </cell>
          <cell r="D2132">
            <v>66.64</v>
          </cell>
          <cell r="E2132" t="str">
            <v>EDIF Jul/23</v>
          </cell>
        </row>
        <row r="2133">
          <cell r="A2133">
            <v>150312</v>
          </cell>
          <cell r="B2133" t="str">
            <v>ESMALTE SINTÉTICO - ESTRUTURAS METÁLICAS</v>
          </cell>
          <cell r="C2133" t="str">
            <v>M2</v>
          </cell>
          <cell r="D2133">
            <v>28.86</v>
          </cell>
          <cell r="E2133" t="str">
            <v>EDIF Jul/23</v>
          </cell>
        </row>
        <row r="2134">
          <cell r="A2134">
            <v>150314</v>
          </cell>
          <cell r="B2134" t="str">
            <v>ESMALTE SINTÉTICO - EXTERIOR DE CALHAS, RUFOS E CONDUTORES</v>
          </cell>
          <cell r="C2134" t="str">
            <v>M</v>
          </cell>
          <cell r="D2134">
            <v>17.309999999999999</v>
          </cell>
          <cell r="E2134" t="str">
            <v>EDIF Jul/23</v>
          </cell>
        </row>
        <row r="2135">
          <cell r="A2135">
            <v>155000</v>
          </cell>
          <cell r="B2135" t="str">
            <v>DEMOLIÇÕES</v>
          </cell>
          <cell r="C2135" t="str">
            <v>.</v>
          </cell>
          <cell r="D2135" t="str">
            <v>.</v>
          </cell>
          <cell r="E2135" t="str">
            <v>EDIF Jul/23</v>
          </cell>
        </row>
        <row r="2136">
          <cell r="A2136">
            <v>155001</v>
          </cell>
          <cell r="B2136" t="str">
            <v>REMOÇÃO DE AGUADA DE CAL OU TINTA A BASE DE CIMENTO - ESCOVA DE AÇO</v>
          </cell>
          <cell r="C2136" t="str">
            <v>M2</v>
          </cell>
          <cell r="D2136">
            <v>3.11</v>
          </cell>
          <cell r="E2136" t="str">
            <v>EDIF Jul/23</v>
          </cell>
        </row>
        <row r="2137">
          <cell r="A2137">
            <v>155003</v>
          </cell>
          <cell r="B2137" t="str">
            <v>REMOÇÃO DE PINTURA EM ALVENARIA E CONCRETO - LIXA</v>
          </cell>
          <cell r="C2137" t="str">
            <v>M2</v>
          </cell>
          <cell r="D2137">
            <v>7.04</v>
          </cell>
          <cell r="E2137" t="str">
            <v>EDIF Jul/23</v>
          </cell>
        </row>
        <row r="2138">
          <cell r="A2138">
            <v>155004</v>
          </cell>
          <cell r="B2138" t="str">
            <v>REMOÇÃO DE PINTURA EM ALVENARIA E CONCRETO - REMOVEDOR</v>
          </cell>
          <cell r="C2138" t="str">
            <v>M2</v>
          </cell>
          <cell r="D2138">
            <v>13.38</v>
          </cell>
          <cell r="E2138" t="str">
            <v>EDIF Jul/23</v>
          </cell>
        </row>
        <row r="2139">
          <cell r="A2139">
            <v>155005</v>
          </cell>
          <cell r="B2139" t="str">
            <v>REMOÇÃO DE PINTURA EM CONCRETO - JATEAMENTO</v>
          </cell>
          <cell r="C2139" t="str">
            <v>M2</v>
          </cell>
          <cell r="D2139">
            <v>116.61</v>
          </cell>
          <cell r="E2139" t="str">
            <v>EDIF Jul/23</v>
          </cell>
        </row>
        <row r="2140">
          <cell r="A2140">
            <v>155010</v>
          </cell>
          <cell r="B2140" t="str">
            <v>REMOÇÃO DE PINTURA EM ESQUADRIAS E FORROS DE MADEIRA - LIXA</v>
          </cell>
          <cell r="C2140" t="str">
            <v>M2</v>
          </cell>
          <cell r="D2140">
            <v>9.69</v>
          </cell>
          <cell r="E2140" t="str">
            <v>EDIF Jul/23</v>
          </cell>
        </row>
        <row r="2141">
          <cell r="A2141">
            <v>155011</v>
          </cell>
          <cell r="B2141" t="str">
            <v>REMOÇÃO DE PINTURA EM ESQUADRIAS E FORROS DE MADEIRA - REMOVEDOR</v>
          </cell>
          <cell r="C2141" t="str">
            <v>M2</v>
          </cell>
          <cell r="D2141">
            <v>16.489999999999998</v>
          </cell>
          <cell r="E2141" t="str">
            <v>EDIF Jul/23</v>
          </cell>
        </row>
        <row r="2142">
          <cell r="A2142">
            <v>155013</v>
          </cell>
          <cell r="B2142" t="str">
            <v>REMOÇÃO DE PINTURA EM RODAPÉS E MOLDURAS DE MADEIRA - LIXA</v>
          </cell>
          <cell r="C2142" t="str">
            <v>M</v>
          </cell>
          <cell r="D2142">
            <v>1.63</v>
          </cell>
          <cell r="E2142" t="str">
            <v>EDIF Jul/23</v>
          </cell>
        </row>
        <row r="2143">
          <cell r="A2143">
            <v>155014</v>
          </cell>
          <cell r="B2143" t="str">
            <v>REMOÇÃO DE PINTURA EM RODAPÉS E MOLDURAS DE MADEIRA - REMOVEDOR</v>
          </cell>
          <cell r="C2143" t="str">
            <v>M</v>
          </cell>
          <cell r="D2143">
            <v>2.36</v>
          </cell>
          <cell r="E2143" t="str">
            <v>EDIF Jul/23</v>
          </cell>
        </row>
        <row r="2144">
          <cell r="A2144">
            <v>155020</v>
          </cell>
          <cell r="B2144" t="str">
            <v>REMOÇÃO DE PINTURA EM ESQUADRIAS E PEÇAS DE SERRALHERIA - LIXA</v>
          </cell>
          <cell r="C2144" t="str">
            <v>M2</v>
          </cell>
          <cell r="D2144">
            <v>9.43</v>
          </cell>
          <cell r="E2144" t="str">
            <v>EDIF Jul/23</v>
          </cell>
        </row>
        <row r="2145">
          <cell r="A2145">
            <v>155021</v>
          </cell>
          <cell r="B2145" t="str">
            <v>REMOÇÃO DE PINTURA EM ESQUADRIAS E PEÇAS DE SERRALHERIA - REMOVEDOR</v>
          </cell>
          <cell r="C2145" t="str">
            <v>M2</v>
          </cell>
          <cell r="D2145">
            <v>14.93</v>
          </cell>
          <cell r="E2145" t="str">
            <v>EDIF Jul/23</v>
          </cell>
        </row>
        <row r="2146">
          <cell r="A2146">
            <v>155023</v>
          </cell>
          <cell r="B2146" t="str">
            <v>REMOÇÃO DE PINTURA EM ESTRUTURAS METÁLICAS - JATEAMENTO</v>
          </cell>
          <cell r="C2146" t="str">
            <v>M2</v>
          </cell>
          <cell r="D2146">
            <v>116.61</v>
          </cell>
          <cell r="E2146" t="str">
            <v>EDIF Jul/23</v>
          </cell>
        </row>
        <row r="2147">
          <cell r="A2147">
            <v>158000</v>
          </cell>
          <cell r="B2147" t="str">
            <v>SERVIÇOS PARCIAIS</v>
          </cell>
          <cell r="C2147" t="str">
            <v>.</v>
          </cell>
          <cell r="D2147" t="str">
            <v>.</v>
          </cell>
          <cell r="E2147" t="str">
            <v>EDIF Jul/23</v>
          </cell>
        </row>
        <row r="2148">
          <cell r="A2148">
            <v>158001</v>
          </cell>
          <cell r="B2148" t="str">
            <v>PVA (LÁTEX) - REPINTURA DE ALVENARIA E CONCRETO, COM RETOQUES DE MASSA</v>
          </cell>
          <cell r="C2148" t="str">
            <v>M2</v>
          </cell>
          <cell r="D2148">
            <v>22.5</v>
          </cell>
          <cell r="E2148" t="str">
            <v>EDIF Jul/23</v>
          </cell>
        </row>
        <row r="2149">
          <cell r="A2149">
            <v>158005</v>
          </cell>
          <cell r="B2149" t="str">
            <v>TINTA ACRÍLICA - REPINTURA DE ALVENARIA E CONCRETO COM RETOQUE DE MASSA</v>
          </cell>
          <cell r="C2149" t="str">
            <v>M2</v>
          </cell>
          <cell r="D2149">
            <v>23.39</v>
          </cell>
          <cell r="E2149" t="str">
            <v>EDIF Jul/23</v>
          </cell>
        </row>
        <row r="2150">
          <cell r="A2150">
            <v>158030</v>
          </cell>
          <cell r="B2150" t="str">
            <v>ESMALTE SINTÉTICO - REPINTURA DE ESQUADRIAS DE MADEIRA</v>
          </cell>
          <cell r="C2150" t="str">
            <v>M2</v>
          </cell>
          <cell r="D2150">
            <v>30.05</v>
          </cell>
          <cell r="E2150" t="str">
            <v>EDIF Jul/23</v>
          </cell>
        </row>
        <row r="2151">
          <cell r="A2151">
            <v>158031</v>
          </cell>
          <cell r="B2151" t="str">
            <v>ESMALTE SINTÉTICO - REPINTURA DE ESTRUTURAS DE MADEIRA</v>
          </cell>
          <cell r="C2151" t="str">
            <v>M2</v>
          </cell>
          <cell r="D2151">
            <v>14.69</v>
          </cell>
          <cell r="E2151" t="str">
            <v>EDIF Jul/23</v>
          </cell>
        </row>
        <row r="2152">
          <cell r="A2152">
            <v>158032</v>
          </cell>
          <cell r="B2152" t="str">
            <v>ESMALTE SINTÉTICO - REPINTURA DE FORROS DE MADEIRA</v>
          </cell>
          <cell r="C2152" t="str">
            <v>M2</v>
          </cell>
          <cell r="D2152">
            <v>22.85</v>
          </cell>
          <cell r="E2152" t="str">
            <v>EDIF Jul/23</v>
          </cell>
        </row>
        <row r="2153">
          <cell r="A2153">
            <v>158033</v>
          </cell>
          <cell r="B2153" t="str">
            <v>ESMALTE SINTÉTICO - REPINTURA DE RODAPÉS E MOLDURAS DE MADEIRA</v>
          </cell>
          <cell r="C2153" t="str">
            <v>M</v>
          </cell>
          <cell r="D2153">
            <v>3.87</v>
          </cell>
          <cell r="E2153" t="str">
            <v>EDIF Jul/23</v>
          </cell>
        </row>
        <row r="2154">
          <cell r="A2154">
            <v>158034</v>
          </cell>
          <cell r="B2154" t="str">
            <v>ESMALTE SINTÉTICO - REPINTURA DE ESQUADRIAS METÁLICAS</v>
          </cell>
          <cell r="C2154" t="str">
            <v>M2</v>
          </cell>
          <cell r="D2154">
            <v>38.78</v>
          </cell>
          <cell r="E2154" t="str">
            <v>EDIF Jul/23</v>
          </cell>
        </row>
        <row r="2155">
          <cell r="A2155">
            <v>170000</v>
          </cell>
          <cell r="B2155" t="str">
            <v>SERV.COMPLEMENTARES</v>
          </cell>
          <cell r="C2155"/>
          <cell r="D2155"/>
          <cell r="E2155" t="str">
            <v>EDIF Jul/23</v>
          </cell>
        </row>
        <row r="2156">
          <cell r="A2156">
            <v>170100</v>
          </cell>
          <cell r="B2156" t="str">
            <v>FECHAMENTOS</v>
          </cell>
          <cell r="C2156" t="str">
            <v>.</v>
          </cell>
          <cell r="D2156" t="str">
            <v>.</v>
          </cell>
          <cell r="E2156" t="str">
            <v>EDIF Jul/23</v>
          </cell>
        </row>
        <row r="2157">
          <cell r="A2157">
            <v>170127</v>
          </cell>
          <cell r="B2157" t="str">
            <v>FP.04 - ALAMBRADO EM TUBO GALVANIZADO E TELA GALVANIZADA H=2,00M</v>
          </cell>
          <cell r="C2157" t="str">
            <v>M</v>
          </cell>
          <cell r="D2157">
            <v>575.47</v>
          </cell>
          <cell r="E2157" t="str">
            <v>EDIF Jul/23</v>
          </cell>
        </row>
        <row r="2158">
          <cell r="A2158">
            <v>170128</v>
          </cell>
          <cell r="B2158" t="str">
            <v>FP.05 - ALAMBRADO EM TUBO GALVANIZADO E TELA GALVANIZADA H=1,00M</v>
          </cell>
          <cell r="C2158" t="str">
            <v>M</v>
          </cell>
          <cell r="D2158">
            <v>238.18</v>
          </cell>
          <cell r="E2158" t="str">
            <v>EDIF Jul/23</v>
          </cell>
        </row>
        <row r="2159">
          <cell r="A2159">
            <v>170129</v>
          </cell>
          <cell r="B2159" t="str">
            <v>FP.03 - ALAMBRADO PARA QUADRAS DE ESPORTE - GP.6/EDIF - TG/4,5M</v>
          </cell>
          <cell r="C2159" t="str">
            <v>M</v>
          </cell>
          <cell r="D2159">
            <v>891.77</v>
          </cell>
          <cell r="E2159" t="str">
            <v>EDIF Jul/23</v>
          </cell>
        </row>
        <row r="2160">
          <cell r="A2160">
            <v>170130</v>
          </cell>
          <cell r="B2160" t="str">
            <v>GRADIL DE FERRO PERFILADO - GE-1/EDIF</v>
          </cell>
          <cell r="C2160" t="str">
            <v>M</v>
          </cell>
          <cell r="D2160">
            <v>875.57</v>
          </cell>
          <cell r="E2160" t="str">
            <v>EDIF Jul/23</v>
          </cell>
        </row>
        <row r="2161">
          <cell r="A2161">
            <v>170131</v>
          </cell>
          <cell r="B2161" t="str">
            <v>FP.01 - GRADIL DE FERRO PERFILADO, TIPO PARQUE SEM MURETA - GP-5/DEPAVE</v>
          </cell>
          <cell r="C2161" t="str">
            <v>M</v>
          </cell>
          <cell r="D2161">
            <v>1389.09</v>
          </cell>
          <cell r="E2161" t="str">
            <v>EDIF Jul/23</v>
          </cell>
        </row>
        <row r="2162">
          <cell r="A2162">
            <v>170132</v>
          </cell>
          <cell r="B2162" t="str">
            <v>FP.02 - GRADIL DE FERRO PERFILADO, TIPO PARQUE COM MURETA - GPM-1/DEPAVE</v>
          </cell>
          <cell r="C2162" t="str">
            <v>M</v>
          </cell>
          <cell r="D2162">
            <v>1526.15</v>
          </cell>
          <cell r="E2162" t="str">
            <v>EDIF Jul/23</v>
          </cell>
        </row>
        <row r="2163">
          <cell r="A2163">
            <v>170133</v>
          </cell>
          <cell r="B2163" t="str">
            <v>FP.06 - GRADIL/PEITORIL DE FERRO PERFILADO H=1,00M</v>
          </cell>
          <cell r="C2163" t="str">
            <v>M</v>
          </cell>
          <cell r="D2163">
            <v>350.25</v>
          </cell>
          <cell r="E2163" t="str">
            <v>EDIF Jul/23</v>
          </cell>
        </row>
        <row r="2164">
          <cell r="A2164">
            <v>170134</v>
          </cell>
          <cell r="B2164" t="str">
            <v>PP.38 - PORTÃO DE FERRO PERFILADO, TIPO PARQUE (GP.5/GPM1) 2,00M, 1 FOLHA</v>
          </cell>
          <cell r="C2164" t="str">
            <v>UN</v>
          </cell>
          <cell r="D2164">
            <v>3986.57</v>
          </cell>
          <cell r="E2164" t="str">
            <v>EDIF Jul/23</v>
          </cell>
        </row>
        <row r="2165">
          <cell r="A2165">
            <v>170135</v>
          </cell>
          <cell r="B2165" t="str">
            <v>PP.37 - PORTÃO DE FERRO PERFILADO, TIPO PARQUE (GP.5/GPM.1) 1,50M, 1 FOLHA</v>
          </cell>
          <cell r="C2165" t="str">
            <v>UN</v>
          </cell>
          <cell r="D2165">
            <v>3435.41</v>
          </cell>
          <cell r="E2165" t="str">
            <v>EDIF Jul/23</v>
          </cell>
        </row>
        <row r="2166">
          <cell r="A2166">
            <v>170136</v>
          </cell>
          <cell r="B2166" t="str">
            <v>PP.39/PP.40 - PORTÃO DE FERRO PERFILADO TIPO PARQUE (GP.5/GPM1) 3,0M, 1 OU 2 FOLHAS</v>
          </cell>
          <cell r="C2166" t="str">
            <v>UN</v>
          </cell>
          <cell r="D2166">
            <v>5400.04</v>
          </cell>
          <cell r="E2166" t="str">
            <v>EDIF Jul/23</v>
          </cell>
        </row>
        <row r="2167">
          <cell r="A2167">
            <v>170137</v>
          </cell>
          <cell r="B2167" t="str">
            <v>PP.41 - PORTÃO DE FERRO PERFILADO, TIPO PARQUE (GP-5/GPM-1) 4,00M, 2 FOLHAS</v>
          </cell>
          <cell r="C2167" t="str">
            <v>UN</v>
          </cell>
          <cell r="D2167">
            <v>6493.33</v>
          </cell>
          <cell r="E2167" t="str">
            <v>EDIF Jul/23</v>
          </cell>
        </row>
        <row r="2168">
          <cell r="A2168">
            <v>170138</v>
          </cell>
          <cell r="B2168" t="str">
            <v>PP.42 - PORTÃO DE FERRO PERFILADO, TIPO PARQUE (GP-5/GPM-1) 6,00M, 2 FOLHAS</v>
          </cell>
          <cell r="C2168" t="str">
            <v>UN</v>
          </cell>
          <cell r="D2168">
            <v>8836.8700000000008</v>
          </cell>
          <cell r="E2168" t="str">
            <v>EDIF Jul/23</v>
          </cell>
        </row>
        <row r="2169">
          <cell r="A2169">
            <v>170140</v>
          </cell>
          <cell r="B2169" t="str">
            <v>PP.15/19 - PORTÃO EM FERRO PERFILADO COM CHAPA, 1 FOLHA</v>
          </cell>
          <cell r="C2169" t="str">
            <v>M2</v>
          </cell>
          <cell r="D2169">
            <v>678.76</v>
          </cell>
          <cell r="E2169" t="str">
            <v>EDIF Jul/23</v>
          </cell>
        </row>
        <row r="2170">
          <cell r="A2170">
            <v>170141</v>
          </cell>
          <cell r="B2170" t="str">
            <v>PP.20/24 - PORTÃO EM FERRO PERFILADO COM TELA, 1 FOLHA</v>
          </cell>
          <cell r="C2170" t="str">
            <v>M2</v>
          </cell>
          <cell r="D2170">
            <v>521.82000000000005</v>
          </cell>
          <cell r="E2170" t="str">
            <v>EDIF Jul/23</v>
          </cell>
        </row>
        <row r="2171">
          <cell r="A2171">
            <v>170142</v>
          </cell>
          <cell r="B2171" t="str">
            <v>PP.25/29 - PORTÃO EM FERRO PERFILADO COM CHAPA, 2 FOLHAS</v>
          </cell>
          <cell r="C2171" t="str">
            <v>M2</v>
          </cell>
          <cell r="D2171">
            <v>673.84</v>
          </cell>
          <cell r="E2171" t="str">
            <v>EDIF Jul/23</v>
          </cell>
        </row>
        <row r="2172">
          <cell r="A2172">
            <v>170143</v>
          </cell>
          <cell r="B2172" t="str">
            <v>PP.30/34 - PORTÃO EM FERRO PERFILADO COM TELA, 2 FOLHAS</v>
          </cell>
          <cell r="C2172" t="str">
            <v>M2</v>
          </cell>
          <cell r="D2172">
            <v>514.89</v>
          </cell>
          <cell r="E2172" t="str">
            <v>EDIF Jul/23</v>
          </cell>
        </row>
        <row r="2173">
          <cell r="A2173">
            <v>170144</v>
          </cell>
          <cell r="B2173" t="str">
            <v>PP.43/44 - PORTÃO EM FERRO PERFILADO COM CHAPA, 1 FOLHA, H=1,00M</v>
          </cell>
          <cell r="C2173" t="str">
            <v>M2</v>
          </cell>
          <cell r="D2173">
            <v>703.85</v>
          </cell>
          <cell r="E2173" t="str">
            <v>EDIF Jul/23</v>
          </cell>
        </row>
        <row r="2174">
          <cell r="A2174">
            <v>170145</v>
          </cell>
          <cell r="B2174" t="str">
            <v>PP.45/46 - PORTÃO EM FERRO PERFILADO COM TELA, 1 FOLHA, H=1,00M</v>
          </cell>
          <cell r="C2174" t="str">
            <v>M2</v>
          </cell>
          <cell r="D2174">
            <v>548.79999999999995</v>
          </cell>
          <cell r="E2174" t="str">
            <v>EDIF Jul/23</v>
          </cell>
        </row>
        <row r="2175">
          <cell r="A2175">
            <v>170164</v>
          </cell>
          <cell r="B2175" t="str">
            <v>FV.15/16 - MURO DE FECHO EM BLOCOS E ESTRUTURA DE CONCRETO, FUNDAÇÃO COM BROCAS</v>
          </cell>
          <cell r="C2175" t="str">
            <v>M</v>
          </cell>
          <cell r="D2175">
            <v>814.8</v>
          </cell>
          <cell r="E2175" t="str">
            <v>EDIF Jul/23</v>
          </cell>
        </row>
        <row r="2176">
          <cell r="A2176">
            <v>170170</v>
          </cell>
          <cell r="B2176" t="str">
            <v>MURO DE ARRIMO H=1,40M, COM DRENAGEM</v>
          </cell>
          <cell r="C2176" t="str">
            <v>M</v>
          </cell>
          <cell r="D2176">
            <v>2438.42</v>
          </cell>
          <cell r="E2176" t="str">
            <v>EDIF Jul/23</v>
          </cell>
        </row>
        <row r="2177">
          <cell r="A2177">
            <v>170171</v>
          </cell>
          <cell r="B2177" t="str">
            <v>MURO DE ARRIMO H=2,50M, COM DRENAGEM</v>
          </cell>
          <cell r="C2177" t="str">
            <v>M</v>
          </cell>
          <cell r="D2177">
            <v>4254.4399999999996</v>
          </cell>
          <cell r="E2177" t="str">
            <v>EDIF Jul/23</v>
          </cell>
        </row>
        <row r="2178">
          <cell r="A2178">
            <v>170172</v>
          </cell>
          <cell r="B2178" t="str">
            <v>MURO DE ARRIMO H=3,50M, COM DRENAGEM</v>
          </cell>
          <cell r="C2178" t="str">
            <v>M</v>
          </cell>
          <cell r="D2178">
            <v>8068.24</v>
          </cell>
          <cell r="E2178" t="str">
            <v>EDIF Jul/23</v>
          </cell>
        </row>
        <row r="2179">
          <cell r="A2179">
            <v>170173</v>
          </cell>
          <cell r="B2179" t="str">
            <v>MURO DE ARRIMO H=4,50M, COM DRENAGEM</v>
          </cell>
          <cell r="C2179" t="str">
            <v>M</v>
          </cell>
          <cell r="D2179">
            <v>9506.33</v>
          </cell>
          <cell r="E2179" t="str">
            <v>EDIF Jul/23</v>
          </cell>
        </row>
        <row r="2180">
          <cell r="A2180">
            <v>170176</v>
          </cell>
          <cell r="B2180" t="str">
            <v>FV.08 - MURETA DE BLOCOS DE CONCRETO</v>
          </cell>
          <cell r="C2180" t="str">
            <v>M</v>
          </cell>
          <cell r="D2180">
            <v>444.15</v>
          </cell>
          <cell r="E2180" t="str">
            <v>EDIF Jul/23</v>
          </cell>
        </row>
        <row r="2181">
          <cell r="A2181">
            <v>170180</v>
          </cell>
          <cell r="B2181" t="str">
            <v>FV.12/13 - MURETA DE ARRIMO EM BLOCOS DE CONCRETO, H=1,00 M</v>
          </cell>
          <cell r="C2181" t="str">
            <v>M</v>
          </cell>
          <cell r="D2181">
            <v>1118.03</v>
          </cell>
          <cell r="E2181" t="str">
            <v>EDIF Jul/23</v>
          </cell>
        </row>
        <row r="2182">
          <cell r="A2182">
            <v>170181</v>
          </cell>
          <cell r="B2182" t="str">
            <v>FV.14 - MURETA DE ARRIMO EM BLOCOS DE CONCRETO H=1,00M - CHAPISCADO</v>
          </cell>
          <cell r="C2182" t="str">
            <v>M</v>
          </cell>
          <cell r="D2182">
            <v>1129.47</v>
          </cell>
          <cell r="E2182" t="str">
            <v>EDIF Jul/23</v>
          </cell>
        </row>
        <row r="2183">
          <cell r="A2183">
            <v>170182</v>
          </cell>
          <cell r="B2183" t="str">
            <v>FV15/16 - MURO FECHO EM BLOCO E ESTRUT. CONCRETO FUND. EM BROCAS (H=2,5M)</v>
          </cell>
          <cell r="C2183" t="str">
            <v>M</v>
          </cell>
          <cell r="D2183">
            <v>1028.94</v>
          </cell>
          <cell r="E2183" t="str">
            <v>EDIF Jul/23</v>
          </cell>
        </row>
        <row r="2184">
          <cell r="A2184">
            <v>170183</v>
          </cell>
          <cell r="B2184" t="str">
            <v>MURETA EM BLOCOS DE CONCRETO H=0,50M (REVESTIDO)</v>
          </cell>
          <cell r="C2184" t="str">
            <v>M</v>
          </cell>
          <cell r="D2184">
            <v>202.95</v>
          </cell>
          <cell r="E2184" t="str">
            <v>EDIF Jul/23</v>
          </cell>
        </row>
        <row r="2185">
          <cell r="A2185">
            <v>170190</v>
          </cell>
          <cell r="B2185" t="str">
            <v>GRADIL DE FERRO GALVANIZADO ELETROFUNDIDO - BARRA 25X2MM - MALHA 65X132MM - MONTANTE COM DISTÂNCIA DE 1650MM - SEM PINTURA</v>
          </cell>
          <cell r="C2185" t="str">
            <v>M2</v>
          </cell>
          <cell r="D2185">
            <v>397.69</v>
          </cell>
          <cell r="E2185" t="str">
            <v>EDIF Jul/23</v>
          </cell>
        </row>
        <row r="2186">
          <cell r="A2186">
            <v>170191</v>
          </cell>
          <cell r="B2186" t="str">
            <v>GRADIL DE FERRO GALVANIZADO ELETROFUNDIDO - BARRA 25X2MM - MALHA 65X132MM - MONTANTE COM DISTÂNCIA DE 1650MM - COM PINTURA</v>
          </cell>
          <cell r="C2186" t="str">
            <v>M2</v>
          </cell>
          <cell r="D2186">
            <v>353.24</v>
          </cell>
          <cell r="E2186" t="str">
            <v>EDIF Jul/23</v>
          </cell>
        </row>
        <row r="2187">
          <cell r="A2187">
            <v>170192</v>
          </cell>
          <cell r="B2187" t="str">
            <v>PORTÃO EM FERRO GALVANIZADO ELETROFUNDIDO, MALHA 65X132MM, DE ABRIR, 1 FOLHA, SEM PINTURA</v>
          </cell>
          <cell r="C2187" t="str">
            <v>M2</v>
          </cell>
          <cell r="D2187">
            <v>944.04</v>
          </cell>
          <cell r="E2187" t="str">
            <v>EDIF Jul/23</v>
          </cell>
        </row>
        <row r="2188">
          <cell r="A2188">
            <v>170193</v>
          </cell>
          <cell r="B2188" t="str">
            <v>PORTÃO EM FERRO GALVANIZADO ELETROFUNDIDO MALHA 65X132MM, DE ABRIR, 1 FOLHA, COM PINTURA ELETROLÍTICA</v>
          </cell>
          <cell r="C2188" t="str">
            <v>M2</v>
          </cell>
          <cell r="D2188">
            <v>1183.24</v>
          </cell>
          <cell r="E2188" t="str">
            <v>EDIF Jul/23</v>
          </cell>
        </row>
        <row r="2189">
          <cell r="A2189">
            <v>170194</v>
          </cell>
          <cell r="B2189" t="str">
            <v>PORTÃO EM FERRO GALVANIZADO ELETROFUNDIDO MALHA 65X132MM, DE ABRIR, 2 FOLHAS, SEM PINTURA</v>
          </cell>
          <cell r="C2189" t="str">
            <v>M2</v>
          </cell>
          <cell r="D2189">
            <v>865.42</v>
          </cell>
          <cell r="E2189" t="str">
            <v>EDIF Jul/23</v>
          </cell>
        </row>
        <row r="2190">
          <cell r="A2190">
            <v>170195</v>
          </cell>
          <cell r="B2190" t="str">
            <v>PORTÃO EM FERRO GALVANIZADO ELETROFUNDIDO MALHA 65X132MM, DE ABRIR, 2 FOLHAS, COM PINTURA ELETROLÍTICA</v>
          </cell>
          <cell r="C2190" t="str">
            <v>M2</v>
          </cell>
          <cell r="D2190">
            <v>1061.9000000000001</v>
          </cell>
          <cell r="E2190" t="str">
            <v>EDIF Jul/23</v>
          </cell>
        </row>
        <row r="2191">
          <cell r="A2191">
            <v>170196</v>
          </cell>
          <cell r="B2191" t="str">
            <v>PORTÃO EM FERRO GALVANIZADO ELETROFUNDIDO MALHA 65X132MM, DE CORRER, SEM PINTURA</v>
          </cell>
          <cell r="C2191" t="str">
            <v>M2</v>
          </cell>
          <cell r="D2191">
            <v>1040.98</v>
          </cell>
          <cell r="E2191" t="str">
            <v>EDIF Jul/23</v>
          </cell>
        </row>
        <row r="2192">
          <cell r="A2192">
            <v>170197</v>
          </cell>
          <cell r="B2192" t="str">
            <v>PORTÃO EM FERRO GALVANIZADO ELETROFUNDIDO MALHA 65X132MM, DE CORRER, COM PINTURA ELETROLÍTICA</v>
          </cell>
          <cell r="C2192" t="str">
            <v>M2</v>
          </cell>
          <cell r="D2192">
            <v>1485.81</v>
          </cell>
          <cell r="E2192" t="str">
            <v>EDIF Jul/23</v>
          </cell>
        </row>
        <row r="2193">
          <cell r="A2193">
            <v>170200</v>
          </cell>
          <cell r="B2193" t="str">
            <v>PAVIMENTAÇÃO</v>
          </cell>
          <cell r="C2193" t="str">
            <v>.</v>
          </cell>
          <cell r="D2193" t="str">
            <v>.</v>
          </cell>
          <cell r="E2193" t="str">
            <v>EDIF Jul/23</v>
          </cell>
        </row>
        <row r="2194">
          <cell r="A2194">
            <v>170201</v>
          </cell>
          <cell r="B2194" t="str">
            <v>CONCRETO SIMPLES DESEMPENADO E RIPADO, 200KG CIM/M3</v>
          </cell>
          <cell r="C2194" t="str">
            <v>M3</v>
          </cell>
          <cell r="D2194">
            <v>880.53</v>
          </cell>
          <cell r="E2194" t="str">
            <v>EDIF Jul/23</v>
          </cell>
        </row>
        <row r="2195">
          <cell r="A2195">
            <v>170202</v>
          </cell>
          <cell r="B2195" t="str">
            <v>CONCRETO DESEMPENADO E RIPADO (PMSP-DL.1009/47), 335KG CIM/M3 - 7CM</v>
          </cell>
          <cell r="C2195" t="str">
            <v>M2</v>
          </cell>
          <cell r="D2195">
            <v>68.47</v>
          </cell>
          <cell r="E2195" t="str">
            <v>EDIF Jul/23</v>
          </cell>
        </row>
        <row r="2196">
          <cell r="A2196">
            <v>170210</v>
          </cell>
          <cell r="B2196" t="str">
            <v>PISO DE CONCRETO INTERTRAVADO, ESPESSURA 6CM</v>
          </cell>
          <cell r="C2196" t="str">
            <v>M2</v>
          </cell>
          <cell r="D2196">
            <v>95.66</v>
          </cell>
          <cell r="E2196" t="str">
            <v>EDIF Jul/23</v>
          </cell>
        </row>
        <row r="2197">
          <cell r="A2197">
            <v>170211</v>
          </cell>
          <cell r="B2197" t="str">
            <v>PISO DE CONCRETO INTERTRAVADO, ESPESSURA 8CM</v>
          </cell>
          <cell r="C2197" t="str">
            <v>M2</v>
          </cell>
          <cell r="D2197">
            <v>106.87</v>
          </cell>
          <cell r="E2197" t="str">
            <v>EDIF Jul/23</v>
          </cell>
        </row>
        <row r="2198">
          <cell r="A2198">
            <v>170212</v>
          </cell>
          <cell r="B2198" t="str">
            <v>PISO DE CONCRETO INTERTRAVADO, ESPESSURA 10CM</v>
          </cell>
          <cell r="C2198" t="str">
            <v>M2</v>
          </cell>
          <cell r="D2198">
            <v>132.12</v>
          </cell>
          <cell r="E2198" t="str">
            <v>EDIF Jul/23</v>
          </cell>
        </row>
        <row r="2199">
          <cell r="A2199">
            <v>170213</v>
          </cell>
          <cell r="B2199" t="str">
            <v>CONCRETO SIMPLES COM AGREGADO RECICLADO, DESEMPENADO E RIPADO -200KG CIM/M3</v>
          </cell>
          <cell r="C2199" t="str">
            <v>M3</v>
          </cell>
          <cell r="D2199">
            <v>824.35</v>
          </cell>
          <cell r="E2199" t="str">
            <v>EDIF Jul/23</v>
          </cell>
        </row>
        <row r="2200">
          <cell r="A2200">
            <v>170214</v>
          </cell>
          <cell r="B2200" t="str">
            <v>CONCRETO COM AGREGADO RECICLADO DESEMPENADO E RIPADO, TIPO PMSP -DL1009/47,335KGCIM/M3-7CM</v>
          </cell>
          <cell r="C2200" t="str">
            <v>M2</v>
          </cell>
          <cell r="D2200">
            <v>64.819999999999993</v>
          </cell>
          <cell r="E2200" t="str">
            <v>EDIF Jul/23</v>
          </cell>
        </row>
        <row r="2201">
          <cell r="A2201">
            <v>170215</v>
          </cell>
          <cell r="B2201" t="str">
            <v>LAJOTA PRÉ-MOLDADA DE CONCRETO E=7CM - JUNTA DE GRAMA</v>
          </cell>
          <cell r="C2201" t="str">
            <v>M2</v>
          </cell>
          <cell r="D2201">
            <v>73.28</v>
          </cell>
          <cell r="E2201" t="str">
            <v>EDIF Jul/23</v>
          </cell>
        </row>
        <row r="2202">
          <cell r="A2202">
            <v>170218</v>
          </cell>
          <cell r="B2202" t="str">
            <v>LAJOTA DE CONCRETO MOLDADA "IN LOCO", TIPO PMSP E=7CM JUNTA DE PEDRISCO</v>
          </cell>
          <cell r="C2202" t="str">
            <v>M2</v>
          </cell>
          <cell r="D2202">
            <v>67.61</v>
          </cell>
          <cell r="E2202" t="str">
            <v>EDIF Jul/23</v>
          </cell>
        </row>
        <row r="2203">
          <cell r="A2203">
            <v>170219</v>
          </cell>
          <cell r="B2203" t="str">
            <v>LAJOTA DE CONCRETO MOLDADA "IN LOCO", TIPO PMSP E=7CM - JUNTA DE ARGAMASSA</v>
          </cell>
          <cell r="C2203" t="str">
            <v>M2</v>
          </cell>
          <cell r="D2203">
            <v>69.760000000000005</v>
          </cell>
          <cell r="E2203" t="str">
            <v>EDIF Jul/23</v>
          </cell>
        </row>
        <row r="2204">
          <cell r="A2204">
            <v>170225</v>
          </cell>
          <cell r="B2204" t="str">
            <v>MOSAICO PORTUGUÊS, UMA OU DUAS CORES, SOBRE BASE DE AREIA</v>
          </cell>
          <cell r="C2204" t="str">
            <v>M2</v>
          </cell>
          <cell r="D2204">
            <v>243.38</v>
          </cell>
          <cell r="E2204" t="str">
            <v>EDIF Jul/23</v>
          </cell>
        </row>
        <row r="2205">
          <cell r="A2205">
            <v>170226</v>
          </cell>
          <cell r="B2205" t="str">
            <v>MOSAICO PORTUGUÊS, UMA OU DUAS CORES, SOBRE BASE DE CONCRETO</v>
          </cell>
          <cell r="C2205" t="str">
            <v>M2</v>
          </cell>
          <cell r="D2205">
            <v>274.58999999999997</v>
          </cell>
          <cell r="E2205" t="str">
            <v>EDIF Jul/23</v>
          </cell>
        </row>
        <row r="2206">
          <cell r="A2206">
            <v>170229</v>
          </cell>
          <cell r="B2206" t="str">
            <v>PEDRISCO - FORNECIMENTO E ESPALHAMENTO COM COMPACTAÇÃO MECÂNICA</v>
          </cell>
          <cell r="C2206" t="str">
            <v>M3</v>
          </cell>
          <cell r="D2206">
            <v>229.22</v>
          </cell>
          <cell r="E2206" t="str">
            <v>EDIF Jul/23</v>
          </cell>
        </row>
        <row r="2207">
          <cell r="A2207">
            <v>170230</v>
          </cell>
          <cell r="B2207" t="str">
            <v>PEDRISCO COM COMPACTAÇÃO MANUAL - ESPESSURA 5CM</v>
          </cell>
          <cell r="C2207" t="str">
            <v>M2</v>
          </cell>
          <cell r="D2207">
            <v>13.13</v>
          </cell>
          <cell r="E2207" t="str">
            <v>EDIF Jul/23</v>
          </cell>
        </row>
        <row r="2208">
          <cell r="A2208">
            <v>170231</v>
          </cell>
          <cell r="B2208" t="str">
            <v>PÓ DE BRITA COM COMPACTAÇÃO MECÂNICA - ESPESSURA 10CM</v>
          </cell>
          <cell r="C2208" t="str">
            <v>M2</v>
          </cell>
          <cell r="D2208">
            <v>35.729999999999997</v>
          </cell>
          <cell r="E2208" t="str">
            <v>EDIF Jul/23</v>
          </cell>
        </row>
        <row r="2209">
          <cell r="A2209">
            <v>170232</v>
          </cell>
          <cell r="B2209" t="str">
            <v>PEDRA BRITADA N.2 COM COMPACTAÇÃO MANUAL - 5CM</v>
          </cell>
          <cell r="C2209" t="str">
            <v>M2</v>
          </cell>
          <cell r="D2209">
            <v>13.54</v>
          </cell>
          <cell r="E2209" t="str">
            <v>EDIF Jul/23</v>
          </cell>
        </row>
        <row r="2210">
          <cell r="A2210">
            <v>170233</v>
          </cell>
          <cell r="B2210" t="str">
            <v>PEDRISCO RECICLADO, FORNECIMENTO E ESPALHAMENTO COM  COMPACTAÇÃO MECÂNICA</v>
          </cell>
          <cell r="C2210" t="str">
            <v>M3</v>
          </cell>
          <cell r="D2210">
            <v>120.38</v>
          </cell>
          <cell r="E2210" t="str">
            <v>EDIF Jul/23</v>
          </cell>
        </row>
        <row r="2211">
          <cell r="A2211">
            <v>170234</v>
          </cell>
          <cell r="B2211" t="str">
            <v>PEDRISCO RECICLADO COM COMPACTAÇÃO MANUAL - ESPESSURA 5CM</v>
          </cell>
          <cell r="C2211" t="str">
            <v>M2</v>
          </cell>
          <cell r="D2211">
            <v>5.96</v>
          </cell>
          <cell r="E2211" t="str">
            <v>EDIF Jul/23</v>
          </cell>
        </row>
        <row r="2212">
          <cell r="A2212">
            <v>170235</v>
          </cell>
          <cell r="B2212" t="str">
            <v>AGREGADO RECICLADO FINO COMPACTAÇÃO MECÂNICA - ESPESSURA 10CM</v>
          </cell>
          <cell r="C2212" t="str">
            <v>M2</v>
          </cell>
          <cell r="D2212">
            <v>12.04</v>
          </cell>
          <cell r="E2212" t="str">
            <v>EDIF Jul/23</v>
          </cell>
        </row>
        <row r="2213">
          <cell r="A2213">
            <v>170236</v>
          </cell>
          <cell r="B2213" t="str">
            <v>AGREGADO RECICLADO N.2 COM COMPACTAÇÃO MANUAL - 5CM</v>
          </cell>
          <cell r="C2213" t="str">
            <v>M2</v>
          </cell>
          <cell r="D2213">
            <v>6.29</v>
          </cell>
          <cell r="E2213" t="str">
            <v>EDIF Jul/23</v>
          </cell>
        </row>
        <row r="2214">
          <cell r="A2214">
            <v>170238</v>
          </cell>
          <cell r="B2214" t="str">
            <v>MOSAICO PORTUGUÊS UMA OU DUAS CORES, SOBRE BASE DE CONCRETO COM AGREGADO RECICLADO</v>
          </cell>
          <cell r="C2214" t="str">
            <v>M2</v>
          </cell>
          <cell r="D2214">
            <v>202.69</v>
          </cell>
          <cell r="E2214" t="str">
            <v>EDIF Jul/23</v>
          </cell>
        </row>
        <row r="2215">
          <cell r="A2215">
            <v>170240</v>
          </cell>
          <cell r="B2215" t="str">
            <v>PAVIMENTAÇÃO ASFÁLTICA PARA TRÁFEGO MÉDIO (POR PENETRAÇÃO)</v>
          </cell>
          <cell r="C2215" t="str">
            <v>M2</v>
          </cell>
          <cell r="D2215">
            <v>61.53</v>
          </cell>
          <cell r="E2215" t="str">
            <v>EDIF Jul/23</v>
          </cell>
        </row>
        <row r="2216">
          <cell r="A2216">
            <v>170242</v>
          </cell>
          <cell r="B2216" t="str">
            <v>PASSEIO DE CONCRETO, FCK=25MPA, INCLUINDO PREPARO DA CAIXA E LASTRO DE BRITA</v>
          </cell>
          <cell r="C2216" t="str">
            <v>M3</v>
          </cell>
          <cell r="D2216">
            <v>779.93</v>
          </cell>
          <cell r="E2216" t="str">
            <v>EDIF Jul/23</v>
          </cell>
        </row>
        <row r="2217">
          <cell r="A2217">
            <v>170243</v>
          </cell>
          <cell r="B2217" t="str">
            <v>PASSEIO DE CONCRETO ARMADO, FCK=25MPA, INCLUINDO PREPARO DA CAIXA E LASTRO DE BRITA</v>
          </cell>
          <cell r="C2217" t="str">
            <v>M3</v>
          </cell>
          <cell r="D2217">
            <v>1161.02</v>
          </cell>
          <cell r="E2217" t="str">
            <v>EDIF Jul/23</v>
          </cell>
        </row>
        <row r="2218">
          <cell r="A2218">
            <v>170244</v>
          </cell>
          <cell r="B2218" t="str">
            <v>PASSEIO DE CONCRETO, FCK=30MPA, INCLUINDO PREPARO DA CAIXA E LASTRO DE BRITA</v>
          </cell>
          <cell r="C2218" t="str">
            <v>M3</v>
          </cell>
          <cell r="D2218">
            <v>801.56</v>
          </cell>
          <cell r="E2218" t="str">
            <v>EDIF Jul/23</v>
          </cell>
        </row>
        <row r="2219">
          <cell r="A2219">
            <v>170245</v>
          </cell>
          <cell r="B2219" t="str">
            <v>PASSEIO DE CONCRETO ARMADO, FCK=30MPA, INCLUINDO PREPARO DA CAIXA E LASTRO DE BRITA</v>
          </cell>
          <cell r="C2219" t="str">
            <v>M3</v>
          </cell>
          <cell r="D2219">
            <v>1182.6500000000001</v>
          </cell>
          <cell r="E2219" t="str">
            <v>EDIF Jul/23</v>
          </cell>
        </row>
        <row r="2220">
          <cell r="A2220">
            <v>170246</v>
          </cell>
          <cell r="B2220" t="str">
            <v>PISO/ PASSEIO DE CONCRETO, INCLUINDO O PREPARO DA CAIXA, LASTRO DE BRITA E A MÃO DE OBRA REFERENTE AOS SERVIÇOS NO CONCRETO: LANÇAMENTO E ACABAMENTO (RIPADO E DESEMPENADO) EXCLUSIVE O FORNECIMENTO DO CONCRETO</v>
          </cell>
          <cell r="C2220" t="str">
            <v>M3</v>
          </cell>
          <cell r="D2220">
            <v>328.36</v>
          </cell>
          <cell r="E2220" t="str">
            <v>EDIF Jul/23</v>
          </cell>
        </row>
        <row r="2221">
          <cell r="A2221">
            <v>170247</v>
          </cell>
          <cell r="B2221" t="str">
            <v>PISO/ PASSEIO DE CONCRETO ARMADO, INCLUINDO O PREPARO DA CAIXA, LASTRO DE BRITA, TELA METÁLICA E A MÃO DE OBRA REFERENTE AOS SERVIÇOS NO CONCRETO: LANÇAMENTO E ACABAMENTO (RIPADO E DESEMPENADO), EXCLUSIVE O FORNECIMENTO DO CONCRETO</v>
          </cell>
          <cell r="C2221" t="str">
            <v>M3</v>
          </cell>
          <cell r="D2221">
            <v>709.46</v>
          </cell>
          <cell r="E2221" t="str">
            <v>EDIF Jul/23</v>
          </cell>
        </row>
        <row r="2222">
          <cell r="A2222">
            <v>170250</v>
          </cell>
          <cell r="B2222" t="str">
            <v>GUIA DE CONCRETO RETA OU CURVA, TIPO PMSP</v>
          </cell>
          <cell r="C2222" t="str">
            <v>M</v>
          </cell>
          <cell r="D2222">
            <v>91.81</v>
          </cell>
          <cell r="E2222" t="str">
            <v>EDIF Jul/23</v>
          </cell>
        </row>
        <row r="2223">
          <cell r="A2223">
            <v>170251</v>
          </cell>
          <cell r="B2223" t="str">
            <v>GUIA DE CONCRETO COM AGREGADO RECICLADO, RETA OU CURVA TIPO PMSP</v>
          </cell>
          <cell r="C2223" t="str">
            <v>M</v>
          </cell>
          <cell r="D2223">
            <v>91.24</v>
          </cell>
          <cell r="E2223" t="str">
            <v>EDIF Jul/23</v>
          </cell>
        </row>
        <row r="2224">
          <cell r="A2224">
            <v>170252</v>
          </cell>
          <cell r="B2224" t="str">
            <v>SARJETA DE CONCRETO, INCLUSIVE PREPARO DE CAIXA</v>
          </cell>
          <cell r="C2224" t="str">
            <v>M3</v>
          </cell>
          <cell r="D2224">
            <v>754.3</v>
          </cell>
          <cell r="E2224" t="str">
            <v>EDIF Jul/23</v>
          </cell>
        </row>
        <row r="2225">
          <cell r="A2225">
            <v>170254</v>
          </cell>
          <cell r="B2225" t="str">
            <v>REBAIXAMENTO DE GUIA</v>
          </cell>
          <cell r="C2225" t="str">
            <v>M</v>
          </cell>
          <cell r="D2225">
            <v>37.72</v>
          </cell>
          <cell r="E2225" t="str">
            <v>EDIF Jul/23</v>
          </cell>
        </row>
        <row r="2226">
          <cell r="A2226">
            <v>170255</v>
          </cell>
          <cell r="B2226" t="str">
            <v>REBAIXAMENTO DE GUIA COM CONCRETO RECICLADO</v>
          </cell>
          <cell r="C2226" t="str">
            <v>M</v>
          </cell>
          <cell r="D2226">
            <v>36.89</v>
          </cell>
          <cell r="E2226" t="str">
            <v>EDIF Jul/23</v>
          </cell>
        </row>
        <row r="2227">
          <cell r="A2227">
            <v>170260</v>
          </cell>
          <cell r="B2227" t="str">
            <v>PISO DE CONCRETO INTERTRAVADO DRENANTE, ESPESSURA 6CM</v>
          </cell>
          <cell r="C2227" t="str">
            <v>M2</v>
          </cell>
          <cell r="D2227">
            <v>109.76</v>
          </cell>
          <cell r="E2227" t="str">
            <v>EDIF Jul/23</v>
          </cell>
        </row>
        <row r="2228">
          <cell r="A2228">
            <v>170261</v>
          </cell>
          <cell r="B2228" t="str">
            <v>PISO DE CONCRETO INTERTRAVADO DRENANTE, ESPESSURA 8CM</v>
          </cell>
          <cell r="C2228" t="str">
            <v>M2</v>
          </cell>
          <cell r="D2228">
            <v>129.79</v>
          </cell>
          <cell r="E2228" t="str">
            <v>EDIF Jul/23</v>
          </cell>
        </row>
        <row r="2229">
          <cell r="A2229">
            <v>170265</v>
          </cell>
          <cell r="B2229" t="str">
            <v>PAVIMENTOS PERMEÁVEIS - PERFIL PARA CALÇADAS E PASSEIOS COM PISO DE CONCRETO PRÉ-MOLDADO INTERTRAVADO DRENANTE COM INFILTRAÇÃO TOTAL</v>
          </cell>
          <cell r="C2229" t="str">
            <v>M2</v>
          </cell>
          <cell r="D2229">
            <v>161.88</v>
          </cell>
          <cell r="E2229" t="str">
            <v>EDIF Jul/23</v>
          </cell>
        </row>
        <row r="2230">
          <cell r="A2230">
            <v>170266</v>
          </cell>
          <cell r="B2230" t="str">
            <v>PAVIMENTOS PERMEÁVEIS - PERFIL PARA ESTACIONAMENTO DE VEÍCULOS LEVES COM PISOS DE CONCRETO PRÉ-MOLDADO INTERTRAVADO DRENANTE COM INFILTRAÇÃO TOTAL</v>
          </cell>
          <cell r="C2230" t="str">
            <v>M2</v>
          </cell>
          <cell r="D2230">
            <v>163.36000000000001</v>
          </cell>
          <cell r="E2230" t="str">
            <v>EDIF Jul/23</v>
          </cell>
        </row>
        <row r="2231">
          <cell r="A2231">
            <v>170300</v>
          </cell>
          <cell r="B2231" t="str">
            <v>DIVERSOS</v>
          </cell>
          <cell r="C2231" t="str">
            <v>.</v>
          </cell>
          <cell r="D2231" t="str">
            <v>.</v>
          </cell>
          <cell r="E2231" t="str">
            <v>EDIF Jul/23</v>
          </cell>
        </row>
        <row r="2232">
          <cell r="A2232">
            <v>170319</v>
          </cell>
          <cell r="B2232" t="str">
            <v>IP.03 - PLATAFORMA COM 3 MASTROS DE BANDEIRA H.LIVRE=7,00M (EXCLUSIVE ENGASTAMENTO)</v>
          </cell>
          <cell r="C2232" t="str">
            <v>UN</v>
          </cell>
          <cell r="D2232">
            <v>6655.29</v>
          </cell>
          <cell r="E2232" t="str">
            <v>EDIF Jul/23</v>
          </cell>
        </row>
        <row r="2233">
          <cell r="A2233">
            <v>170320</v>
          </cell>
          <cell r="B2233" t="str">
            <v>IP.04 - PLATAFORMA COM 3 MASTROS DE BANDEIRA H LIVRE=9,00M (EXCLUSIVE ENGASTAMENTO)</v>
          </cell>
          <cell r="C2233" t="str">
            <v>UN</v>
          </cell>
          <cell r="D2233">
            <v>10005.39</v>
          </cell>
          <cell r="E2233" t="str">
            <v>EDIF Jul/23</v>
          </cell>
        </row>
        <row r="2234">
          <cell r="A2234">
            <v>170351</v>
          </cell>
          <cell r="B2234" t="str">
            <v>QC.02 - QUADRA POLIESPORTIVA - PISO ARMADO</v>
          </cell>
          <cell r="C2234" t="str">
            <v>M2</v>
          </cell>
          <cell r="D2234">
            <v>136.91</v>
          </cell>
          <cell r="E2234" t="str">
            <v>EDIF Jul/23</v>
          </cell>
        </row>
        <row r="2235">
          <cell r="A2235">
            <v>170354</v>
          </cell>
          <cell r="B2235" t="str">
            <v>QC.02 - QUADRA POLIESPORTIVA PISO ARMADO COM AGREGADO RECICLADO</v>
          </cell>
          <cell r="C2235" t="str">
            <v>M2</v>
          </cell>
          <cell r="D2235">
            <v>126.64</v>
          </cell>
          <cell r="E2235" t="str">
            <v>EDIF Jul/23</v>
          </cell>
        </row>
        <row r="2236">
          <cell r="A2236">
            <v>170355</v>
          </cell>
          <cell r="B2236" t="str">
            <v>QD.01 - DEMARCAÇÃO DE QUADRA COM TINTA A BASE DE BORRACHA CLORADA - VOLEIBOL</v>
          </cell>
          <cell r="C2236" t="str">
            <v>UN</v>
          </cell>
          <cell r="D2236">
            <v>281.95</v>
          </cell>
          <cell r="E2236" t="str">
            <v>EDIF Jul/23</v>
          </cell>
        </row>
        <row r="2237">
          <cell r="A2237">
            <v>170356</v>
          </cell>
          <cell r="B2237" t="str">
            <v>QD.02 - DEMARCAÇÃO DE QUADRA COM TINTA A BASE DE BORRACHA. CLORADA - FUTEBOL DE SALÃO</v>
          </cell>
          <cell r="C2237" t="str">
            <v>UN</v>
          </cell>
          <cell r="D2237">
            <v>522.12</v>
          </cell>
          <cell r="E2237" t="str">
            <v>EDIF Jul/23</v>
          </cell>
        </row>
        <row r="2238">
          <cell r="A2238">
            <v>170357</v>
          </cell>
          <cell r="B2238" t="str">
            <v>QD.03 - DEMARCAÇÃO DE QUADRA COM TINTA A BASE DE BORRACHA CLORADA - BASQUETE</v>
          </cell>
          <cell r="C2238" t="str">
            <v>UN</v>
          </cell>
          <cell r="D2238">
            <v>696.16</v>
          </cell>
          <cell r="E2238" t="str">
            <v>EDIF Jul/23</v>
          </cell>
        </row>
        <row r="2239">
          <cell r="A2239">
            <v>170358</v>
          </cell>
          <cell r="B2239" t="str">
            <v>QD.05 - DEMARCAÇÃO DE QUADRA COM TINTA A BASE DE BORRACHA CLORADA - HANDBOL</v>
          </cell>
          <cell r="C2239" t="str">
            <v>UN</v>
          </cell>
          <cell r="D2239">
            <v>386.78</v>
          </cell>
          <cell r="E2239" t="str">
            <v>EDIF Jul/23</v>
          </cell>
        </row>
        <row r="2240">
          <cell r="A2240">
            <v>170359</v>
          </cell>
          <cell r="B2240" t="str">
            <v>DEMARCAÇÃO DE VAGA DE ESTACIONAMENTO PARA PORTADORES DE DEFICIÊNCIA FÍSICA</v>
          </cell>
          <cell r="C2240" t="str">
            <v>UN</v>
          </cell>
          <cell r="D2240">
            <v>295.64999999999998</v>
          </cell>
          <cell r="E2240" t="str">
            <v>EDIF Jul/23</v>
          </cell>
        </row>
        <row r="2241">
          <cell r="A2241">
            <v>170360</v>
          </cell>
          <cell r="B2241" t="str">
            <v>POSTES PARA VOLEIBOL, INCLUSIVE PINTURA E REDE</v>
          </cell>
          <cell r="C2241" t="str">
            <v>UN</v>
          </cell>
          <cell r="D2241">
            <v>3924.61</v>
          </cell>
          <cell r="E2241" t="str">
            <v>EDIF Jul/23</v>
          </cell>
        </row>
        <row r="2242">
          <cell r="A2242">
            <v>170361</v>
          </cell>
          <cell r="B2242" t="str">
            <v>TRAVE PARA FUTEBOL DE SALÃO, INCLUSIVE PINTURA E REDE</v>
          </cell>
          <cell r="C2242" t="str">
            <v>UN</v>
          </cell>
          <cell r="D2242">
            <v>3669.82</v>
          </cell>
          <cell r="E2242" t="str">
            <v>EDIF Jul/23</v>
          </cell>
        </row>
        <row r="2243">
          <cell r="A2243">
            <v>170363</v>
          </cell>
          <cell r="B2243" t="str">
            <v>TABELA PARA BASQUETE, ENGLOBANDO DESDE FUNDAÇÃO ATÉ A CESTA DE NYLON</v>
          </cell>
          <cell r="C2243" t="str">
            <v>UN</v>
          </cell>
          <cell r="D2243">
            <v>6608.27</v>
          </cell>
          <cell r="E2243" t="str">
            <v>EDIF Jul/23</v>
          </cell>
        </row>
        <row r="2244">
          <cell r="A2244">
            <v>170365</v>
          </cell>
          <cell r="B2244" t="str">
            <v>TELA DE NYLON PARA COBERTURA DE QUADRA</v>
          </cell>
          <cell r="C2244" t="str">
            <v>M2</v>
          </cell>
          <cell r="D2244">
            <v>16.04</v>
          </cell>
          <cell r="E2244" t="str">
            <v>EDIF Jul/23</v>
          </cell>
        </row>
        <row r="2245">
          <cell r="A2245">
            <v>170370</v>
          </cell>
          <cell r="B2245" t="str">
            <v>DEMARCAÇÃO E PINTURA DE SUPERFÍCIES - BORRACHA CLORADA</v>
          </cell>
          <cell r="C2245" t="str">
            <v>M2</v>
          </cell>
          <cell r="D2245">
            <v>34.31</v>
          </cell>
          <cell r="E2245" t="str">
            <v>EDIF Jul/23</v>
          </cell>
        </row>
        <row r="2246">
          <cell r="A2246">
            <v>170371</v>
          </cell>
          <cell r="B2246" t="str">
            <v>DEMARCAÇÃO E PINTURA DE SUPERFÍCIES - EPÓXI</v>
          </cell>
          <cell r="C2246" t="str">
            <v>M2</v>
          </cell>
          <cell r="D2246">
            <v>44.04</v>
          </cell>
          <cell r="E2246" t="str">
            <v>EDIF Jul/23</v>
          </cell>
        </row>
        <row r="2247">
          <cell r="A2247">
            <v>170372</v>
          </cell>
          <cell r="B2247" t="str">
            <v>DEMARCAÇÃO E PINTURA DE FAIXAS ATÉ 10CM - BORRACHA CLORADA</v>
          </cell>
          <cell r="C2247" t="str">
            <v>M</v>
          </cell>
          <cell r="D2247">
            <v>8.0399999999999991</v>
          </cell>
          <cell r="E2247" t="str">
            <v>EDIF Jul/23</v>
          </cell>
        </row>
        <row r="2248">
          <cell r="A2248">
            <v>170373</v>
          </cell>
          <cell r="B2248" t="str">
            <v>DEMARCAÇÃO E PINTURA DE FAIXAS ATÉ 10CM - EPÓXI</v>
          </cell>
          <cell r="C2248" t="str">
            <v>M</v>
          </cell>
          <cell r="D2248">
            <v>9.99</v>
          </cell>
          <cell r="E2248" t="str">
            <v>EDIF Jul/23</v>
          </cell>
        </row>
        <row r="2249">
          <cell r="A2249">
            <v>170383</v>
          </cell>
          <cell r="B2249" t="str">
            <v>HV.20 - ABRIGO PARA LIXO EM ALVENARIA - REVESTIMENTO EXTERNO COM ARGAMASSA E INTERNO COM AZULEJOS</v>
          </cell>
          <cell r="C2249" t="str">
            <v>UN</v>
          </cell>
          <cell r="D2249">
            <v>3746.23</v>
          </cell>
          <cell r="E2249" t="str">
            <v>EDIF Jul/23</v>
          </cell>
        </row>
        <row r="2250">
          <cell r="A2250">
            <v>170385</v>
          </cell>
          <cell r="B2250" t="str">
            <v>IV.06 - LIXEIRA JUNTO AO ALINHAMENTO COM REVESTIMENTO INTERNO EM AZULEJOS</v>
          </cell>
          <cell r="C2250" t="str">
            <v>UN</v>
          </cell>
          <cell r="D2250">
            <v>3808.4</v>
          </cell>
          <cell r="E2250" t="str">
            <v>EDIF Jul/23</v>
          </cell>
        </row>
        <row r="2251">
          <cell r="A2251">
            <v>170389</v>
          </cell>
          <cell r="B2251" t="str">
            <v>BANCADA DE CONCRETO POLIDO COM BORDAS ARREDONDADAS - ESPESSURA 30MM</v>
          </cell>
          <cell r="C2251" t="str">
            <v>M2</v>
          </cell>
          <cell r="D2251">
            <v>197.76</v>
          </cell>
          <cell r="E2251" t="str">
            <v>EDIF Jul/23</v>
          </cell>
        </row>
        <row r="2252">
          <cell r="A2252">
            <v>170390</v>
          </cell>
          <cell r="B2252" t="str">
            <v>BANCADA DE CONCRETO POLIDO COM BORDAS ARREDONDADAS - ESPESSURA 40MM</v>
          </cell>
          <cell r="C2252" t="str">
            <v>M2</v>
          </cell>
          <cell r="D2252">
            <v>201.78</v>
          </cell>
          <cell r="E2252" t="str">
            <v>EDIF Jul/23</v>
          </cell>
        </row>
        <row r="2253">
          <cell r="A2253">
            <v>170391</v>
          </cell>
          <cell r="B2253" t="str">
            <v>BANCADA DE CONCRETO POLIDO COM BORDAS ARREDONDADAS - ESPESSURA 50MM</v>
          </cell>
          <cell r="C2253" t="str">
            <v>M2</v>
          </cell>
          <cell r="D2253">
            <v>205.79</v>
          </cell>
          <cell r="E2253" t="str">
            <v>EDIF Jul/23</v>
          </cell>
        </row>
        <row r="2254">
          <cell r="A2254">
            <v>170400</v>
          </cell>
          <cell r="B2254" t="str">
            <v>LIMPEZA</v>
          </cell>
          <cell r="C2254" t="str">
            <v>.</v>
          </cell>
          <cell r="D2254" t="str">
            <v>.</v>
          </cell>
          <cell r="E2254" t="str">
            <v>EDIF Jul/23</v>
          </cell>
        </row>
        <row r="2255">
          <cell r="A2255">
            <v>170401</v>
          </cell>
          <cell r="B2255" t="str">
            <v>LIMPEZA GERAL DA OBRA</v>
          </cell>
          <cell r="C2255" t="str">
            <v>M2</v>
          </cell>
          <cell r="D2255">
            <v>13.83</v>
          </cell>
          <cell r="E2255" t="str">
            <v>EDIF Jul/23</v>
          </cell>
        </row>
        <row r="2256">
          <cell r="A2256">
            <v>170409</v>
          </cell>
          <cell r="B2256" t="str">
            <v>LIMPEZA DE PISOS E REVESTIMENTO DE ARGAMASSA, CERÂMICA OU PEDRAS NATURAIS</v>
          </cell>
          <cell r="C2256" t="str">
            <v>M2</v>
          </cell>
          <cell r="D2256">
            <v>11.53</v>
          </cell>
          <cell r="E2256" t="str">
            <v>EDIF Jul/23</v>
          </cell>
        </row>
        <row r="2257">
          <cell r="A2257">
            <v>170410</v>
          </cell>
          <cell r="B2257" t="str">
            <v>LIMPEZA DE VIDROS EM GERAL, INCLUSIVE CAIXILHO</v>
          </cell>
          <cell r="C2257" t="str">
            <v>M2</v>
          </cell>
          <cell r="D2257">
            <v>17.29</v>
          </cell>
          <cell r="E2257" t="str">
            <v>EDIF Jul/23</v>
          </cell>
        </row>
        <row r="2258">
          <cell r="A2258">
            <v>170412</v>
          </cell>
          <cell r="B2258" t="str">
            <v>LIMPEZA E LAVAGEM DE PAREDE POR HIDROJATEAMENTO, SEM REJUNTAMENTO</v>
          </cell>
          <cell r="C2258" t="str">
            <v>M2</v>
          </cell>
          <cell r="D2258">
            <v>7.99</v>
          </cell>
          <cell r="E2258" t="str">
            <v>EDIF Jul/23</v>
          </cell>
        </row>
        <row r="2259">
          <cell r="A2259">
            <v>170413</v>
          </cell>
          <cell r="B2259" t="str">
            <v>LIMPEZA E LAVAGEM DE PAREDE COM REVESTIMENTO EM PASTILHA OU MATERIAL CERÂMICO POR HIDROJATEAMENTO COM REJUNTAMENTO</v>
          </cell>
          <cell r="C2259" t="str">
            <v>M2</v>
          </cell>
          <cell r="D2259">
            <v>11.81</v>
          </cell>
          <cell r="E2259" t="str">
            <v>EDIF Jul/23</v>
          </cell>
        </row>
        <row r="2260">
          <cell r="A2260">
            <v>170414</v>
          </cell>
          <cell r="B2260" t="str">
            <v>LIMPEZA E LAVAGEM DE PISO POR HIDROJATEAMENTO</v>
          </cell>
          <cell r="C2260" t="str">
            <v>M2</v>
          </cell>
          <cell r="D2260">
            <v>7.99</v>
          </cell>
          <cell r="E2260" t="str">
            <v>EDIF Jul/23</v>
          </cell>
        </row>
        <row r="2261">
          <cell r="A2261">
            <v>170420</v>
          </cell>
          <cell r="B2261" t="str">
            <v>LIMPEZA DE CAIXA D'ÁGUA - ATÉ 1000 LITROS</v>
          </cell>
          <cell r="C2261" t="str">
            <v>UN</v>
          </cell>
          <cell r="D2261">
            <v>69.150000000000006</v>
          </cell>
          <cell r="E2261" t="str">
            <v>EDIF Jul/23</v>
          </cell>
        </row>
        <row r="2262">
          <cell r="A2262">
            <v>170421</v>
          </cell>
          <cell r="B2262" t="str">
            <v>LIMPEZA DE CAIXA D'ÁGUA - DE 1001 À 10000 LITROS</v>
          </cell>
          <cell r="C2262" t="str">
            <v>UN</v>
          </cell>
          <cell r="D2262">
            <v>184.41</v>
          </cell>
          <cell r="E2262" t="str">
            <v>EDIF Jul/23</v>
          </cell>
        </row>
        <row r="2263">
          <cell r="A2263">
            <v>170422</v>
          </cell>
          <cell r="B2263" t="str">
            <v>LIMPEZA DE CAIXA D'ÁGUA - ACIMA DE 10000 LITROS</v>
          </cell>
          <cell r="C2263" t="str">
            <v>UN</v>
          </cell>
          <cell r="D2263">
            <v>414.93</v>
          </cell>
          <cell r="E2263" t="str">
            <v>EDIF Jul/23</v>
          </cell>
        </row>
        <row r="2264">
          <cell r="A2264">
            <v>170425</v>
          </cell>
          <cell r="B2264" t="str">
            <v>LIMPEZA DE CANALETAS DE ÁGUAS PLUVIAIS</v>
          </cell>
          <cell r="C2264" t="str">
            <v>M</v>
          </cell>
          <cell r="D2264">
            <v>3.46</v>
          </cell>
          <cell r="E2264" t="str">
            <v>EDIF Jul/23</v>
          </cell>
        </row>
        <row r="2265">
          <cell r="A2265">
            <v>170430</v>
          </cell>
          <cell r="B2265" t="str">
            <v>LIMPEZA DE CAIXA DE INSPEÇÃO</v>
          </cell>
          <cell r="C2265" t="str">
            <v>UN</v>
          </cell>
          <cell r="D2265">
            <v>6.92</v>
          </cell>
          <cell r="E2265" t="str">
            <v>EDIF Jul/23</v>
          </cell>
        </row>
        <row r="2266">
          <cell r="A2266">
            <v>170431</v>
          </cell>
          <cell r="B2266" t="str">
            <v>LIMPEZA DE FOSSA SÉPTICA</v>
          </cell>
          <cell r="C2266" t="str">
            <v>M3</v>
          </cell>
          <cell r="D2266">
            <v>204.81</v>
          </cell>
          <cell r="E2266" t="str">
            <v>EDIF Jul/23</v>
          </cell>
        </row>
        <row r="2267">
          <cell r="A2267">
            <v>170432</v>
          </cell>
          <cell r="B2267" t="str">
            <v>LIMPEZA DE SUMIDOURO, POR VIAGEM DE 7M3</v>
          </cell>
          <cell r="C2267" t="str">
            <v>VG</v>
          </cell>
          <cell r="D2267">
            <v>1630.84</v>
          </cell>
          <cell r="E2267" t="str">
            <v>EDIF Jul/23</v>
          </cell>
        </row>
        <row r="2268">
          <cell r="A2268">
            <v>170450</v>
          </cell>
          <cell r="B2268" t="str">
            <v>ENCERAMENTO E LUSTRAÇÃO DE REVESTIMENTOS E PISOS EM GERAL</v>
          </cell>
          <cell r="C2268" t="str">
            <v>M2</v>
          </cell>
          <cell r="D2268">
            <v>9.51</v>
          </cell>
          <cell r="E2268" t="str">
            <v>EDIF Jul/23</v>
          </cell>
        </row>
        <row r="2269">
          <cell r="A2269">
            <v>170500</v>
          </cell>
          <cell r="B2269" t="str">
            <v>COMPLEMENTOS DO EDIFÍCIO</v>
          </cell>
          <cell r="C2269" t="str">
            <v>.</v>
          </cell>
          <cell r="D2269" t="str">
            <v>.</v>
          </cell>
          <cell r="E2269" t="str">
            <v>EDIF Jul/23</v>
          </cell>
        </row>
        <row r="2270">
          <cell r="A2270">
            <v>170501</v>
          </cell>
          <cell r="B2270" t="str">
            <v>PRATELEIRA DE GRANILITE, ESPESSURA 30MM, EXCLUSIVE APOIO</v>
          </cell>
          <cell r="C2270" t="str">
            <v>M2</v>
          </cell>
          <cell r="D2270">
            <v>429.82</v>
          </cell>
          <cell r="E2270" t="str">
            <v>EDIF Jul/23</v>
          </cell>
        </row>
        <row r="2271">
          <cell r="A2271">
            <v>170502</v>
          </cell>
          <cell r="B2271" t="str">
            <v>PRATELEIRA DE GRANILITE, ESPESSURA 40MM, EXCLUSIVE APOIO</v>
          </cell>
          <cell r="C2271" t="str">
            <v>M2</v>
          </cell>
          <cell r="D2271">
            <v>465.33</v>
          </cell>
          <cell r="E2271" t="str">
            <v>EDIF Jul/23</v>
          </cell>
        </row>
        <row r="2272">
          <cell r="A2272">
            <v>170503</v>
          </cell>
          <cell r="B2272" t="str">
            <v>PRATELEIRA DE GRANILITE, ESPESSURA 50MM, EXCLUSIVE APOIO</v>
          </cell>
          <cell r="C2272" t="str">
            <v>M2</v>
          </cell>
          <cell r="D2272">
            <v>380.01</v>
          </cell>
          <cell r="E2272" t="str">
            <v>EDIF Jul/23</v>
          </cell>
        </row>
        <row r="2273">
          <cell r="A2273">
            <v>170505</v>
          </cell>
          <cell r="B2273" t="str">
            <v>PRATELEIRA DE CONCRETO, ESPESSURA 50MM, COM BORDAS ARREDONDADAS E ENVERNIZADAS, EXCLUSIVE APOIO</v>
          </cell>
          <cell r="C2273" t="str">
            <v>M2</v>
          </cell>
          <cell r="D2273">
            <v>219.28</v>
          </cell>
          <cell r="E2273" t="str">
            <v>EDIF Jul/23</v>
          </cell>
        </row>
        <row r="2274">
          <cell r="A2274">
            <v>170507</v>
          </cell>
          <cell r="B2274" t="str">
            <v>PRATELEIRA EM ARDÓSIA CINZA, POLIDA 2 LADOS, ESPESSURA 30MM, EXCLUSIVE APOIO</v>
          </cell>
          <cell r="C2274" t="str">
            <v>M2</v>
          </cell>
          <cell r="D2274">
            <v>616.12</v>
          </cell>
          <cell r="E2274" t="str">
            <v>EDIF Jul/23</v>
          </cell>
        </row>
        <row r="2275">
          <cell r="A2275">
            <v>170511</v>
          </cell>
          <cell r="B2275" t="str">
            <v>EP.01 - MÃO FRANCESA DE FERRO PERFILADO</v>
          </cell>
          <cell r="C2275" t="str">
            <v>UN</v>
          </cell>
          <cell r="D2275">
            <v>54.32</v>
          </cell>
          <cell r="E2275" t="str">
            <v>EDIF Jul/23</v>
          </cell>
        </row>
        <row r="2276">
          <cell r="A2276">
            <v>170512</v>
          </cell>
          <cell r="B2276" t="str">
            <v>EP.02 - MÃO FRANCESA DE FERRO PERFILADO</v>
          </cell>
          <cell r="C2276" t="str">
            <v>UN</v>
          </cell>
          <cell r="D2276">
            <v>51.77</v>
          </cell>
          <cell r="E2276" t="str">
            <v>EDIF Jul/23</v>
          </cell>
        </row>
        <row r="2277">
          <cell r="A2277">
            <v>170516</v>
          </cell>
          <cell r="B2277" t="str">
            <v>DM.01 - ESTRADO DE MADEIRA APARELHADA PARA DESPENSA</v>
          </cell>
          <cell r="C2277" t="str">
            <v>M</v>
          </cell>
          <cell r="D2277">
            <v>376.98</v>
          </cell>
          <cell r="E2277" t="str">
            <v>EDIF Jul/23</v>
          </cell>
        </row>
        <row r="2278">
          <cell r="A2278">
            <v>170517</v>
          </cell>
          <cell r="B2278" t="str">
            <v>DM.02/04 - ESTRADO DE MADEIRA APARELHADA PARA DESPENSA</v>
          </cell>
          <cell r="C2278" t="str">
            <v>M</v>
          </cell>
          <cell r="D2278">
            <v>271.58999999999997</v>
          </cell>
          <cell r="E2278" t="str">
            <v>EDIF Jul/23</v>
          </cell>
        </row>
        <row r="2279">
          <cell r="A2279">
            <v>170520</v>
          </cell>
          <cell r="B2279" t="str">
            <v>BARRA DE APOIO PARA DEFICIENTES L=45 CM (BARRAS COM DIÂMETRO ENTRE 3,0 E 4,5CM)</v>
          </cell>
          <cell r="C2279" t="str">
            <v>UN</v>
          </cell>
          <cell r="D2279">
            <v>199.6</v>
          </cell>
          <cell r="E2279" t="str">
            <v>EDIF Jul/23</v>
          </cell>
        </row>
        <row r="2280">
          <cell r="A2280">
            <v>170521</v>
          </cell>
          <cell r="B2280" t="str">
            <v>BARRA DE APOIO PARA DEFICIENTES L=80 CM (BARRAS COM DIÂMETRO ENTRE 3,0 E 4,5CM)</v>
          </cell>
          <cell r="C2280" t="str">
            <v>UN</v>
          </cell>
          <cell r="D2280">
            <v>231.82</v>
          </cell>
          <cell r="E2280" t="str">
            <v>EDIF Jul/23</v>
          </cell>
        </row>
        <row r="2281">
          <cell r="A2281">
            <v>170522</v>
          </cell>
          <cell r="B2281" t="str">
            <v>BARRA DE APOIO PARA DEFICIENTES L=90 CM (BARRAS COM DIÂMETRO ENTRE 3,0 E 4,5CM)</v>
          </cell>
          <cell r="C2281" t="str">
            <v>UN</v>
          </cell>
          <cell r="D2281">
            <v>235.35</v>
          </cell>
          <cell r="E2281" t="str">
            <v>EDIF Jul/23</v>
          </cell>
        </row>
        <row r="2282">
          <cell r="A2282">
            <v>170523</v>
          </cell>
          <cell r="B2282" t="str">
            <v>BARRA DE APOIO PARA CHUVEIRO PARA PORTADORES DE DEFICIÊNCIA FÍSICA (BARRAS COM DIÂMETRO ENTRE 3,0 E 4,5CM)</v>
          </cell>
          <cell r="C2282" t="str">
            <v>UN</v>
          </cell>
          <cell r="D2282">
            <v>348.32</v>
          </cell>
          <cell r="E2282" t="str">
            <v>EDIF Jul/23</v>
          </cell>
        </row>
        <row r="2283">
          <cell r="A2283">
            <v>170524</v>
          </cell>
          <cell r="B2283" t="str">
            <v>DP.04 - CORRIMÃO EM TUBO GALVANIZADO</v>
          </cell>
          <cell r="C2283" t="str">
            <v>M</v>
          </cell>
          <cell r="D2283">
            <v>92.23</v>
          </cell>
          <cell r="E2283" t="str">
            <v>EDIF Jul/23</v>
          </cell>
        </row>
        <row r="2284">
          <cell r="A2284">
            <v>170525</v>
          </cell>
          <cell r="B2284" t="str">
            <v>DP.05 - CORRIMÃO EM TUBO GALVANIZADO COM GUARDA CORPO</v>
          </cell>
          <cell r="C2284" t="str">
            <v>M</v>
          </cell>
          <cell r="D2284">
            <v>481.34</v>
          </cell>
          <cell r="E2284" t="str">
            <v>EDIF Jul/23</v>
          </cell>
        </row>
        <row r="2285">
          <cell r="A2285">
            <v>170526</v>
          </cell>
          <cell r="B2285" t="str">
            <v>ANEL DE TEXTURA PARA CORRIMÃO</v>
          </cell>
          <cell r="C2285" t="str">
            <v>UN</v>
          </cell>
          <cell r="D2285">
            <v>26.27</v>
          </cell>
          <cell r="E2285" t="str">
            <v>EDIF Jul/23</v>
          </cell>
        </row>
        <row r="2286">
          <cell r="A2286">
            <v>170527</v>
          </cell>
          <cell r="B2286" t="str">
            <v>BARRA DE APOIO PARA LAVATÓRIO EM "L" - PPDF</v>
          </cell>
          <cell r="C2286" t="str">
            <v>UN</v>
          </cell>
          <cell r="D2286">
            <v>420.65</v>
          </cell>
          <cell r="E2286" t="str">
            <v>EDIF Jul/23</v>
          </cell>
        </row>
        <row r="2287">
          <cell r="A2287">
            <v>170533</v>
          </cell>
          <cell r="B2287" t="str">
            <v>MM.23/24 - LOUSA EM LAMINADO MELAMÍNICO BRANCO SOBRE COMPENSADO</v>
          </cell>
          <cell r="C2287" t="str">
            <v>M2</v>
          </cell>
          <cell r="D2287">
            <v>371.1</v>
          </cell>
          <cell r="E2287" t="str">
            <v>EDIF Jul/23</v>
          </cell>
        </row>
        <row r="2288">
          <cell r="A2288">
            <v>170535</v>
          </cell>
          <cell r="B2288" t="str">
            <v>DM.07 - QUADRO DE AVISOS DE MADEIRA</v>
          </cell>
          <cell r="C2288" t="str">
            <v>M2</v>
          </cell>
          <cell r="D2288">
            <v>296.94</v>
          </cell>
          <cell r="E2288" t="str">
            <v>EDIF Jul/23</v>
          </cell>
        </row>
        <row r="2289">
          <cell r="A2289">
            <v>170540</v>
          </cell>
          <cell r="B2289" t="str">
            <v>FAIXA BATE-CARTEIRA PARA SALA DE AULA</v>
          </cell>
          <cell r="C2289" t="str">
            <v>M</v>
          </cell>
          <cell r="D2289">
            <v>191.22</v>
          </cell>
          <cell r="E2289" t="str">
            <v>EDIF Jul/23</v>
          </cell>
        </row>
        <row r="2290">
          <cell r="A2290">
            <v>170541</v>
          </cell>
          <cell r="B2290" t="str">
            <v>DM.06 - FIXADOR DE CARTAZES PARA SALA DE AULA</v>
          </cell>
          <cell r="C2290" t="str">
            <v>M</v>
          </cell>
          <cell r="D2290">
            <v>50.75</v>
          </cell>
          <cell r="E2290" t="str">
            <v>EDIF Jul/23</v>
          </cell>
        </row>
        <row r="2291">
          <cell r="A2291">
            <v>170551</v>
          </cell>
          <cell r="B2291" t="str">
            <v>DP.01 - ESCADA MARINHEIRO DE FERRO GALVANIZADO</v>
          </cell>
          <cell r="C2291" t="str">
            <v>M</v>
          </cell>
          <cell r="D2291">
            <v>197.84</v>
          </cell>
          <cell r="E2291" t="str">
            <v>EDIF Jul/23</v>
          </cell>
        </row>
        <row r="2292">
          <cell r="A2292">
            <v>170552</v>
          </cell>
          <cell r="B2292" t="str">
            <v>DP.02 - ESCADA MARINHEIRO DE FERRO GALVANIZADO COM GUARDA CORPO</v>
          </cell>
          <cell r="C2292" t="str">
            <v>M</v>
          </cell>
          <cell r="D2292">
            <v>417.89</v>
          </cell>
          <cell r="E2292" t="str">
            <v>EDIF Jul/23</v>
          </cell>
        </row>
        <row r="2293">
          <cell r="A2293">
            <v>170553</v>
          </cell>
          <cell r="B2293" t="str">
            <v>DP.03 - COMPLEMENTOS PARA ESCADA MARINHEIRO DE FERRO PERFILADO</v>
          </cell>
          <cell r="C2293" t="str">
            <v>M</v>
          </cell>
          <cell r="D2293">
            <v>173.6</v>
          </cell>
          <cell r="E2293" t="str">
            <v>EDIF Jul/23</v>
          </cell>
        </row>
        <row r="2294">
          <cell r="A2294">
            <v>170561</v>
          </cell>
          <cell r="B2294" t="str">
            <v>BATE PNEU EM TUBO DE AÇO GALVANIZADO D=3" C=2,50M</v>
          </cell>
          <cell r="C2294" t="str">
            <v>UN</v>
          </cell>
          <cell r="D2294">
            <v>868.35</v>
          </cell>
          <cell r="E2294" t="str">
            <v>EDIF Jul/23</v>
          </cell>
        </row>
        <row r="2295">
          <cell r="A2295">
            <v>170575</v>
          </cell>
          <cell r="B2295" t="str">
            <v>ARMÁRIO DE AÇO COM 4 PORTAS E FECHADURA L 640XP420XH1980</v>
          </cell>
          <cell r="C2295" t="str">
            <v>UN</v>
          </cell>
          <cell r="D2295">
            <v>1427.12</v>
          </cell>
          <cell r="E2295" t="str">
            <v>EDIF Jul/23</v>
          </cell>
        </row>
        <row r="2296">
          <cell r="A2296">
            <v>170580</v>
          </cell>
          <cell r="B2296" t="str">
            <v>DR.1 - MESA DE PREPARO PARA COZINHAS - EM MÁRMORE</v>
          </cell>
          <cell r="C2296" t="str">
            <v>UN</v>
          </cell>
          <cell r="D2296">
            <v>3069.82</v>
          </cell>
          <cell r="E2296" t="str">
            <v>EDIF Jul/23</v>
          </cell>
        </row>
        <row r="2297">
          <cell r="A2297">
            <v>170590</v>
          </cell>
          <cell r="B2297" t="str">
            <v>PORTA CORTA-FOGO P90 (0,90X2,10M) COM FERRAGENS</v>
          </cell>
          <cell r="C2297" t="str">
            <v>UN</v>
          </cell>
          <cell r="D2297">
            <v>1777.09</v>
          </cell>
          <cell r="E2297" t="str">
            <v>EDIF Jul/23</v>
          </cell>
        </row>
        <row r="2298">
          <cell r="A2298">
            <v>170591</v>
          </cell>
          <cell r="B2298" t="str">
            <v>PORTA CORTA-FOGO P90 - 1,05 X 2,10M, COM DOBRADIÇAS E MOLAS SEM FERRAGEM</v>
          </cell>
          <cell r="C2298" t="str">
            <v>UN</v>
          </cell>
          <cell r="D2298">
            <v>1815.92</v>
          </cell>
          <cell r="E2298" t="str">
            <v>EDIF Jul/23</v>
          </cell>
        </row>
        <row r="2299">
          <cell r="A2299">
            <v>170592</v>
          </cell>
          <cell r="B2299" t="str">
            <v>PEDESTAL SINALIZADOR PARA ESTACIONAMENTO P/ DEFICIENTE</v>
          </cell>
          <cell r="C2299" t="str">
            <v>UN</v>
          </cell>
          <cell r="D2299">
            <v>808.6</v>
          </cell>
          <cell r="E2299" t="str">
            <v>EDIF Jul/23</v>
          </cell>
        </row>
        <row r="2300">
          <cell r="A2300">
            <v>170593</v>
          </cell>
          <cell r="B2300" t="str">
            <v>PLACA DE IDENTIFICAÇÃO COM NÚMERO PAVIMENTO EM BRAILE</v>
          </cell>
          <cell r="C2300" t="str">
            <v>UN</v>
          </cell>
          <cell r="D2300">
            <v>51.92</v>
          </cell>
          <cell r="E2300" t="str">
            <v>EDIF Jul/23</v>
          </cell>
        </row>
        <row r="2301">
          <cell r="A2301">
            <v>170594</v>
          </cell>
          <cell r="B2301" t="str">
            <v>PLACA DE IDENTIFICAÇÃO DE WC EM BRAILE FEM./ MASC.</v>
          </cell>
          <cell r="C2301" t="str">
            <v>UN</v>
          </cell>
          <cell r="D2301">
            <v>131.58000000000001</v>
          </cell>
          <cell r="E2301" t="str">
            <v>EDIF Jul/23</v>
          </cell>
        </row>
        <row r="2302">
          <cell r="A2302">
            <v>170595</v>
          </cell>
          <cell r="B2302" t="str">
            <v>PLACA DE IDENTIFICAÇÃO EM BRAILE "INÍCIO E FINAL" P/ CORRIMÃO</v>
          </cell>
          <cell r="C2302" t="str">
            <v>UN</v>
          </cell>
          <cell r="D2302">
            <v>16.68</v>
          </cell>
          <cell r="E2302" t="str">
            <v>EDIF Jul/23</v>
          </cell>
        </row>
        <row r="2303">
          <cell r="A2303">
            <v>170596</v>
          </cell>
          <cell r="B2303" t="str">
            <v>PLACA DE IDENTIFICAÇÃO EM BRAILE DE PAVIMENTO P/ CORRIMÃO</v>
          </cell>
          <cell r="C2303" t="str">
            <v>UN</v>
          </cell>
          <cell r="D2303">
            <v>16.93</v>
          </cell>
          <cell r="E2303" t="str">
            <v>EDIF Jul/23</v>
          </cell>
        </row>
        <row r="2304">
          <cell r="A2304">
            <v>170597</v>
          </cell>
          <cell r="B2304" t="str">
            <v>PLACA PARA PORTA WC C/ DESENHO UNIVERSAL ACESSIBILIDADE</v>
          </cell>
          <cell r="C2304" t="str">
            <v>UN</v>
          </cell>
          <cell r="D2304">
            <v>33.340000000000003</v>
          </cell>
          <cell r="E2304" t="str">
            <v>EDIF Jul/23</v>
          </cell>
        </row>
        <row r="2305">
          <cell r="A2305">
            <v>170598</v>
          </cell>
          <cell r="B2305" t="str">
            <v>SINALIZAÇÃO VISUAL DE DEGRAUS PARA DEFICIENTE VISUAL</v>
          </cell>
          <cell r="C2305" t="str">
            <v>UN</v>
          </cell>
          <cell r="D2305">
            <v>6.29</v>
          </cell>
          <cell r="E2305" t="str">
            <v>EDIF Jul/23</v>
          </cell>
        </row>
        <row r="2306">
          <cell r="A2306">
            <v>171000</v>
          </cell>
          <cell r="B2306" t="str">
            <v>EQUIPAMENTOS DIVERSOS</v>
          </cell>
          <cell r="C2306" t="str">
            <v>.</v>
          </cell>
          <cell r="D2306" t="str">
            <v>.</v>
          </cell>
          <cell r="E2306" t="str">
            <v>EDIF Jul/23</v>
          </cell>
        </row>
        <row r="2307">
          <cell r="A2307">
            <v>171001</v>
          </cell>
          <cell r="B2307" t="str">
            <v>ELEVADOR ELÉTRICO SEM CASA DE MÁQUINAS - 2 PARADAS</v>
          </cell>
          <cell r="C2307" t="str">
            <v>UN</v>
          </cell>
          <cell r="D2307">
            <v>155774.51999999999</v>
          </cell>
          <cell r="E2307" t="str">
            <v>EDIF Jul/23</v>
          </cell>
        </row>
        <row r="2308">
          <cell r="A2308">
            <v>171002</v>
          </cell>
          <cell r="B2308" t="str">
            <v>ELEVADOR ELÉTRICO SEM CASA DE MÁQUINAS - 3 PARADAS</v>
          </cell>
          <cell r="C2308" t="str">
            <v>UN</v>
          </cell>
          <cell r="D2308">
            <v>169959.48</v>
          </cell>
          <cell r="E2308" t="str">
            <v>EDIF Jul/23</v>
          </cell>
        </row>
        <row r="2309">
          <cell r="A2309">
            <v>171003</v>
          </cell>
          <cell r="B2309" t="str">
            <v>ELEVADOR EL[ETRICO SEM CASA DE MÁQUINAS - 4 PARADAS</v>
          </cell>
          <cell r="C2309" t="str">
            <v>UN</v>
          </cell>
          <cell r="D2309">
            <v>177511.81</v>
          </cell>
          <cell r="E2309" t="str">
            <v>EDIF Jul/23</v>
          </cell>
        </row>
        <row r="2310">
          <cell r="A2310">
            <v>171004</v>
          </cell>
          <cell r="B2310" t="str">
            <v>ELEVADOR ELÉTRICO SEM CASA DE MÁQUINAS - 5 PARADAS</v>
          </cell>
          <cell r="C2310" t="str">
            <v>UN</v>
          </cell>
          <cell r="D2310">
            <v>192994.75</v>
          </cell>
          <cell r="E2310" t="str">
            <v>EDIF Jul/23</v>
          </cell>
        </row>
        <row r="2311">
          <cell r="A2311">
            <v>171011</v>
          </cell>
          <cell r="B2311" t="str">
            <v>DX.05/06 - COIFA EM CHAPA DE AÇO GALVANIZADO PARA FOGÃO DE 3 OU 4 BOCAS</v>
          </cell>
          <cell r="C2311" t="str">
            <v>UN</v>
          </cell>
          <cell r="D2311">
            <v>2422.1999999999998</v>
          </cell>
          <cell r="E2311" t="str">
            <v>EDIF Jul/23</v>
          </cell>
        </row>
        <row r="2312">
          <cell r="A2312">
            <v>171012</v>
          </cell>
          <cell r="B2312" t="str">
            <v>DX.01/03 - COIFA EM CHAPA DE AÇO GALVANIZADO PARA FOGÃO DE 6 BOCAS</v>
          </cell>
          <cell r="C2312" t="str">
            <v>UN</v>
          </cell>
          <cell r="D2312">
            <v>3221.9</v>
          </cell>
          <cell r="E2312" t="str">
            <v>EDIF Jul/23</v>
          </cell>
        </row>
        <row r="2313">
          <cell r="A2313">
            <v>171017</v>
          </cell>
          <cell r="B2313" t="str">
            <v>CHAPÉU CHINÊS PARA DUTO GALVANIZADO 35CM BIT.22 PARA EXAUSTÃO DE AR</v>
          </cell>
          <cell r="C2313" t="str">
            <v>UN</v>
          </cell>
          <cell r="D2313">
            <v>218.43</v>
          </cell>
          <cell r="E2313" t="str">
            <v>EDIF Jul/23</v>
          </cell>
        </row>
        <row r="2314">
          <cell r="A2314">
            <v>171018</v>
          </cell>
          <cell r="B2314" t="str">
            <v>DUTO EM CHAPA DE AÇO GALVANIZADO N.22 - DIÂMETRO 35CM</v>
          </cell>
          <cell r="C2314" t="str">
            <v>M</v>
          </cell>
          <cell r="D2314">
            <v>321.12</v>
          </cell>
          <cell r="E2314" t="str">
            <v>EDIF Jul/23</v>
          </cell>
        </row>
        <row r="2315">
          <cell r="A2315">
            <v>171019</v>
          </cell>
          <cell r="B2315" t="str">
            <v>CURVA PARA DUTO EM CHAPA GALVANIZADA 35CM BIT.22 PARA EXAUSTÃO AR RECRAVADA A CADA 10GRAUS</v>
          </cell>
          <cell r="C2315" t="str">
            <v>UN</v>
          </cell>
          <cell r="D2315">
            <v>362.16</v>
          </cell>
          <cell r="E2315" t="str">
            <v>EDIF Jul/23</v>
          </cell>
        </row>
        <row r="2316">
          <cell r="A2316">
            <v>171025</v>
          </cell>
          <cell r="B2316" t="str">
            <v>EXAUSTOR 1/2 HP PARA COIFAS</v>
          </cell>
          <cell r="C2316" t="str">
            <v>UN</v>
          </cell>
          <cell r="D2316">
            <v>1682.98</v>
          </cell>
          <cell r="E2316" t="str">
            <v>EDIF Jul/23</v>
          </cell>
        </row>
        <row r="2317">
          <cell r="A2317">
            <v>171031</v>
          </cell>
          <cell r="B2317" t="str">
            <v>FOGÃO INDUSTRIAL 4 BOCAS COM FORNO E 2 QUEIMADORES DUPLOS</v>
          </cell>
          <cell r="C2317" t="str">
            <v>UN</v>
          </cell>
          <cell r="D2317">
            <v>2361.0100000000002</v>
          </cell>
          <cell r="E2317" t="str">
            <v>EDIF Jul/23</v>
          </cell>
        </row>
        <row r="2318">
          <cell r="A2318">
            <v>171032</v>
          </cell>
          <cell r="B2318" t="str">
            <v>FOGÃO INDUSTRIAL 6 BOCAS COM FORNO E 2 QUEIMADORES DUPLOS</v>
          </cell>
          <cell r="C2318" t="str">
            <v>UN</v>
          </cell>
          <cell r="D2318">
            <v>2723.87</v>
          </cell>
          <cell r="E2318" t="str">
            <v>EDIF Jul/23</v>
          </cell>
        </row>
        <row r="2319">
          <cell r="A2319">
            <v>171070</v>
          </cell>
          <cell r="B2319" t="str">
            <v>AUTOCLAVE - CAPACIDADE 54 LITROS</v>
          </cell>
          <cell r="C2319" t="str">
            <v>UN</v>
          </cell>
          <cell r="D2319">
            <v>22561.91</v>
          </cell>
          <cell r="E2319" t="str">
            <v>EDIF Jul/23</v>
          </cell>
        </row>
        <row r="2320">
          <cell r="A2320">
            <v>171071</v>
          </cell>
          <cell r="B2320" t="str">
            <v>VENTILADOR DE PAREDE, DIÂM. MÍN.=65CM</v>
          </cell>
          <cell r="C2320" t="str">
            <v>UN</v>
          </cell>
          <cell r="D2320">
            <v>694.47</v>
          </cell>
          <cell r="E2320" t="str">
            <v>EDIF Jul/23</v>
          </cell>
        </row>
        <row r="2321">
          <cell r="A2321">
            <v>171073</v>
          </cell>
          <cell r="B2321" t="str">
            <v>PORTA DE VIDRO TEMPERADO 10MM OPACO COM FERRAGENS 82X210CM</v>
          </cell>
          <cell r="C2321" t="str">
            <v>UN</v>
          </cell>
          <cell r="D2321">
            <v>1903.26</v>
          </cell>
          <cell r="E2321" t="str">
            <v>EDIF Jul/23</v>
          </cell>
        </row>
        <row r="2322">
          <cell r="A2322">
            <v>171074</v>
          </cell>
          <cell r="B2322" t="str">
            <v>POSTO DE CONSUMO DE O2 OU AR VÁCUO OU N2O</v>
          </cell>
          <cell r="C2322" t="str">
            <v>UN</v>
          </cell>
          <cell r="D2322">
            <v>98.32</v>
          </cell>
          <cell r="E2322" t="str">
            <v>EDIF Jul/23</v>
          </cell>
        </row>
        <row r="2323">
          <cell r="A2323">
            <v>171075</v>
          </cell>
          <cell r="B2323" t="str">
            <v>ESTAÇÃO DE CHAMADA DE ENFERMEIRA</v>
          </cell>
          <cell r="C2323" t="str">
            <v>UN</v>
          </cell>
          <cell r="D2323">
            <v>394.85</v>
          </cell>
          <cell r="E2323" t="str">
            <v>EDIF Jul/23</v>
          </cell>
        </row>
        <row r="2324">
          <cell r="A2324">
            <v>171076</v>
          </cell>
          <cell r="B2324" t="str">
            <v>PAINEL DE ALARME PARA O2 OU AR OU VÁCUO OU N2O, INSTALADO</v>
          </cell>
          <cell r="C2324" t="str">
            <v>UN</v>
          </cell>
          <cell r="D2324">
            <v>567.48</v>
          </cell>
          <cell r="E2324" t="str">
            <v>EDIF Jul/23</v>
          </cell>
        </row>
        <row r="2325">
          <cell r="A2325">
            <v>173000</v>
          </cell>
          <cell r="B2325" t="str">
            <v>PLACAS DE OBRA</v>
          </cell>
          <cell r="C2325" t="str">
            <v>.</v>
          </cell>
          <cell r="D2325" t="str">
            <v>.</v>
          </cell>
          <cell r="E2325" t="str">
            <v>EDIF Jul/23</v>
          </cell>
        </row>
        <row r="2326">
          <cell r="A2326">
            <v>173001</v>
          </cell>
          <cell r="B2326" t="str">
            <v>PLACA INAUGURAL - 600X500X3MM - CHAPA DE  AÇO INOX EM BAIXO RELEVO</v>
          </cell>
          <cell r="C2326" t="str">
            <v>UN</v>
          </cell>
          <cell r="D2326">
            <v>3471.46</v>
          </cell>
          <cell r="E2326" t="str">
            <v>EDIF Jul/23</v>
          </cell>
        </row>
        <row r="2327">
          <cell r="A2327">
            <v>173002</v>
          </cell>
          <cell r="B2327" t="str">
            <v>PLACA DE OBRA EM CHAPA DE AÇO GALVANIZADO</v>
          </cell>
          <cell r="C2327" t="str">
            <v>M2</v>
          </cell>
          <cell r="D2327">
            <v>394.76</v>
          </cell>
          <cell r="E2327" t="str">
            <v>EDIF Jul/23</v>
          </cell>
        </row>
        <row r="2328">
          <cell r="A2328">
            <v>174000</v>
          </cell>
          <cell r="B2328" t="str">
            <v>SISTEMA DE AQUECIMENTO SOLAR</v>
          </cell>
          <cell r="C2328" t="str">
            <v>.</v>
          </cell>
          <cell r="D2328" t="str">
            <v>.</v>
          </cell>
          <cell r="E2328" t="str">
            <v>EDIF Jul/23</v>
          </cell>
        </row>
        <row r="2329">
          <cell r="A2329">
            <v>174001</v>
          </cell>
          <cell r="B2329" t="str">
            <v>SISTEMA DE AQUECIMENTO SOLAR ATÉ 1000L - COLETOR SOLAR PLANO FECHADO (SELO "A" DO INMETRO)</v>
          </cell>
          <cell r="C2329" t="str">
            <v>M2</v>
          </cell>
          <cell r="D2329">
            <v>2988.76</v>
          </cell>
          <cell r="E2329" t="str">
            <v>EDIF Jul/23</v>
          </cell>
        </row>
        <row r="2330">
          <cell r="A2330">
            <v>174002</v>
          </cell>
          <cell r="B2330" t="str">
            <v>SISTEMA DE AQUECIMENTO SOLAR ACIMA DE 1000L - FORNECIMENTO DE COLETOR SOLAR PLANO FECHADO (SELO "A" INMETRO) - SEM INSTALAÇÃO</v>
          </cell>
          <cell r="C2330" t="str">
            <v>M2</v>
          </cell>
          <cell r="D2330">
            <v>1052.51</v>
          </cell>
          <cell r="E2330" t="str">
            <v>EDIF Jul/23</v>
          </cell>
        </row>
        <row r="2331">
          <cell r="A2331">
            <v>174003</v>
          </cell>
          <cell r="B2331" t="str">
            <v>SISTEMA DE AQUECIMENTO SOLAR, FORNECIMENTO DE RESERVATÓRIO TÉRMICO ATÉ 1000L, BAIXA PRESSÃO (APROVAÇÃO INMETRO) - SEM INSTALAÇÃO</v>
          </cell>
          <cell r="C2331" t="str">
            <v>L</v>
          </cell>
          <cell r="D2331">
            <v>10.09</v>
          </cell>
          <cell r="E2331" t="str">
            <v>EDIF Jul/23</v>
          </cell>
        </row>
        <row r="2332">
          <cell r="A2332">
            <v>174005</v>
          </cell>
          <cell r="B2332" t="str">
            <v>SISTEMA DE AQUECIMENTO SOLAR, FORNECIMENTO DE RESERVATÓRIO TÉRMICO ATÉ 1000L, ALTA PRESSÃO (APROVAÇÃO INMETRO) - SEM INSTALAÇÃO</v>
          </cell>
          <cell r="C2332" t="str">
            <v>L</v>
          </cell>
          <cell r="D2332">
            <v>16.54</v>
          </cell>
          <cell r="E2332" t="str">
            <v>EDIF Jul/23</v>
          </cell>
        </row>
        <row r="2333">
          <cell r="A2333">
            <v>174006</v>
          </cell>
          <cell r="B2333" t="str">
            <v>SISTEMA DE AQUECIMENTO SOLAR, INSTALAÇÃO DE RESERVATÓRIO TÉRMICO ATÉ 1000L</v>
          </cell>
          <cell r="C2333" t="str">
            <v>UN</v>
          </cell>
          <cell r="D2333">
            <v>4149.1099999999997</v>
          </cell>
          <cell r="E2333" t="str">
            <v>EDIF Jul/23</v>
          </cell>
        </row>
        <row r="2334">
          <cell r="A2334">
            <v>174007</v>
          </cell>
          <cell r="B2334" t="str">
            <v>SISTEMA DE AQUECIMENTO SOLAR, FORNECIMENTO DE RESERVATÓRIO TÉRMICO ACIMA DE 1000L, BAIXA PRESSÃO (APROVAÇÃO INMETRO) - SEM INSTALAÇÃO</v>
          </cell>
          <cell r="C2334" t="str">
            <v>L</v>
          </cell>
          <cell r="D2334">
            <v>16.03</v>
          </cell>
          <cell r="E2334" t="str">
            <v>EDIF Jul/23</v>
          </cell>
        </row>
        <row r="2335">
          <cell r="A2335">
            <v>174008</v>
          </cell>
          <cell r="B2335" t="str">
            <v>SISTEMA DE AQUECIMENTO SOLAR, FORNECIMENTO DE RESERVATÓRIO TÉRMICO ACIMA DE 1000L, ALTA PRESSÃO (APROVAÇÃO INMETRO) - SEM INSTALAÇÃO</v>
          </cell>
          <cell r="C2335" t="str">
            <v>L</v>
          </cell>
          <cell r="D2335">
            <v>15.51</v>
          </cell>
          <cell r="E2335" t="str">
            <v>EDIF Jul/23</v>
          </cell>
        </row>
        <row r="2336">
          <cell r="A2336">
            <v>174010</v>
          </cell>
          <cell r="B2336" t="str">
            <v>SISTEMA DE AQUECIMENTO SOLAR (CIRCULAÇÃO FORÇADA), BOMBA HIDRÁULICA DE CIRCULAÇÃO DE ÁGUA NOS COLETORES SOLARES</v>
          </cell>
          <cell r="C2336" t="str">
            <v>UN</v>
          </cell>
          <cell r="D2336">
            <v>2744.97</v>
          </cell>
          <cell r="E2336" t="str">
            <v>EDIF Jul/23</v>
          </cell>
        </row>
        <row r="2337">
          <cell r="A2337">
            <v>174011</v>
          </cell>
          <cell r="B2337" t="str">
            <v>SISTEMA DE AQUECIMENTO SOLAR (CIRCULAÇÃO FORÇADA), CONJUNTO DIGITAL PARA ACIONAMENTOS PROGRAMADOS DE EQUIPAMENTOS</v>
          </cell>
          <cell r="C2337" t="str">
            <v>UN</v>
          </cell>
          <cell r="D2337">
            <v>1982.33</v>
          </cell>
          <cell r="E2337" t="str">
            <v>EDIF Jul/23</v>
          </cell>
        </row>
        <row r="2338">
          <cell r="A2338">
            <v>174013</v>
          </cell>
          <cell r="B2338" t="str">
            <v>SISTEMA DE AQUECIMENTO SOLAR PARA PISCINA, FORNECIMENTO DE COLETOR SOLAR ABERTO (SELO "A" INMETRO) - SEM INSTALAÇÃO</v>
          </cell>
          <cell r="C2338" t="str">
            <v>M2</v>
          </cell>
          <cell r="D2338">
            <v>214.98</v>
          </cell>
          <cell r="E2338" t="str">
            <v>EDIF Jul/23</v>
          </cell>
        </row>
        <row r="2339">
          <cell r="A2339">
            <v>174501</v>
          </cell>
          <cell r="B2339" t="str">
            <v>ANDAIMES METÁLICOS - FORNECIMENTO</v>
          </cell>
          <cell r="C2339" t="str">
            <v>M3xMÊS</v>
          </cell>
          <cell r="D2339">
            <v>10.67</v>
          </cell>
          <cell r="E2339" t="str">
            <v>EDIF Jul/23</v>
          </cell>
        </row>
        <row r="2340">
          <cell r="A2340">
            <v>174502</v>
          </cell>
          <cell r="B2340" t="str">
            <v>ANDAIMES METÁLICOS - MONTAGEM E DESMONTAGEM</v>
          </cell>
          <cell r="C2340" t="str">
            <v>M3</v>
          </cell>
          <cell r="D2340">
            <v>7.33</v>
          </cell>
          <cell r="E2340" t="str">
            <v>EDIF Jul/23</v>
          </cell>
        </row>
        <row r="2341">
          <cell r="A2341">
            <v>175000</v>
          </cell>
          <cell r="B2341" t="str">
            <v>DEMOLIÇÕES</v>
          </cell>
          <cell r="C2341" t="str">
            <v>.</v>
          </cell>
          <cell r="D2341" t="str">
            <v>.</v>
          </cell>
          <cell r="E2341" t="str">
            <v>EDIF Jul/23</v>
          </cell>
        </row>
        <row r="2342">
          <cell r="A2342">
            <v>175001</v>
          </cell>
          <cell r="B2342" t="str">
            <v>DEMOLIÇÃO DE MURO DE ALVENARIA - H=1,80 À 2,00M</v>
          </cell>
          <cell r="C2342" t="str">
            <v>M</v>
          </cell>
          <cell r="D2342">
            <v>57.63</v>
          </cell>
          <cell r="E2342" t="str">
            <v>EDIF Jul/23</v>
          </cell>
        </row>
        <row r="2343">
          <cell r="A2343">
            <v>175015</v>
          </cell>
          <cell r="B2343" t="str">
            <v>DEMOLIÇÃO DE ALAMBRADO DE TELA GALVANIZADA</v>
          </cell>
          <cell r="C2343" t="str">
            <v>M2</v>
          </cell>
          <cell r="D2343">
            <v>2.57</v>
          </cell>
          <cell r="E2343" t="str">
            <v>EDIF Jul/23</v>
          </cell>
        </row>
        <row r="2344">
          <cell r="A2344">
            <v>175020</v>
          </cell>
          <cell r="B2344" t="str">
            <v>DEMOLIÇÃO MANUAL DE CONCRETO SIMPLES</v>
          </cell>
          <cell r="C2344" t="str">
            <v>M3</v>
          </cell>
          <cell r="D2344">
            <v>253.57</v>
          </cell>
          <cell r="E2344" t="str">
            <v>EDIF Jul/23</v>
          </cell>
        </row>
        <row r="2345">
          <cell r="A2345">
            <v>175021</v>
          </cell>
          <cell r="B2345" t="str">
            <v>DEMOLIÇÃO MANUAL DE CONCRETO ARMADO</v>
          </cell>
          <cell r="C2345" t="str">
            <v>M3</v>
          </cell>
          <cell r="D2345">
            <v>461.03</v>
          </cell>
          <cell r="E2345" t="str">
            <v>EDIF Jul/23</v>
          </cell>
        </row>
        <row r="2346">
          <cell r="A2346">
            <v>175022</v>
          </cell>
          <cell r="B2346" t="str">
            <v>DEMOLIÇÃO MECANIZADA DE CONCRETO SIMPLES</v>
          </cell>
          <cell r="C2346" t="str">
            <v>M3</v>
          </cell>
          <cell r="D2346">
            <v>195.22</v>
          </cell>
          <cell r="E2346" t="str">
            <v>EDIF Jul/23</v>
          </cell>
        </row>
        <row r="2347">
          <cell r="A2347">
            <v>175023</v>
          </cell>
          <cell r="B2347" t="str">
            <v>DEMOLIÇÃO MECANIZADA DE CONCRETO ARMADO</v>
          </cell>
          <cell r="C2347" t="str">
            <v>M3</v>
          </cell>
          <cell r="D2347">
            <v>390.44</v>
          </cell>
          <cell r="E2347" t="str">
            <v>EDIF Jul/23</v>
          </cell>
        </row>
        <row r="2348">
          <cell r="A2348">
            <v>175025</v>
          </cell>
          <cell r="B2348" t="str">
            <v>DEMOLIÇÃO DE LADRILHOS HIDRÁULICOS, INCLUSIVE ARGAMASSA DE REGULARIZAÇÃO</v>
          </cell>
          <cell r="C2348" t="str">
            <v>M2</v>
          </cell>
          <cell r="D2348">
            <v>13.83</v>
          </cell>
          <cell r="E2348" t="str">
            <v>EDIF Jul/23</v>
          </cell>
        </row>
        <row r="2349">
          <cell r="A2349">
            <v>175030</v>
          </cell>
          <cell r="B2349" t="str">
            <v>DEMOLIÇÃO DE LAJOTAS DE CONCRETO</v>
          </cell>
          <cell r="C2349" t="str">
            <v>M2</v>
          </cell>
          <cell r="D2349">
            <v>11.53</v>
          </cell>
          <cell r="E2349" t="str">
            <v>EDIF Jul/23</v>
          </cell>
        </row>
        <row r="2350">
          <cell r="A2350">
            <v>175040</v>
          </cell>
          <cell r="B2350" t="str">
            <v>DEMOLIÇÃO DE PAVIMENTAÇÃO ASFÁLTICA, CAPA E BASE - MANUAL</v>
          </cell>
          <cell r="C2350" t="str">
            <v>M2</v>
          </cell>
          <cell r="D2350">
            <v>34.58</v>
          </cell>
          <cell r="E2350" t="str">
            <v>EDIF Jul/23</v>
          </cell>
        </row>
        <row r="2351">
          <cell r="A2351">
            <v>175045</v>
          </cell>
          <cell r="B2351" t="str">
            <v>DEMOLIÇÃO DE GUIAS DE CONCRETO</v>
          </cell>
          <cell r="C2351" t="str">
            <v>M</v>
          </cell>
          <cell r="D2351">
            <v>9.2200000000000006</v>
          </cell>
          <cell r="E2351" t="str">
            <v>EDIF Jul/23</v>
          </cell>
        </row>
        <row r="2352">
          <cell r="A2352">
            <v>175048</v>
          </cell>
          <cell r="B2352" t="str">
            <v>DEMOLIÇÃO DE SARJETAS DE CONCRETO</v>
          </cell>
          <cell r="C2352" t="str">
            <v>M</v>
          </cell>
          <cell r="D2352">
            <v>13.83</v>
          </cell>
          <cell r="E2352" t="str">
            <v>EDIF Jul/23</v>
          </cell>
        </row>
        <row r="2353">
          <cell r="A2353">
            <v>176000</v>
          </cell>
          <cell r="B2353" t="str">
            <v>RETIRADAS</v>
          </cell>
          <cell r="C2353" t="str">
            <v>.</v>
          </cell>
          <cell r="D2353" t="str">
            <v>.</v>
          </cell>
          <cell r="E2353" t="str">
            <v>EDIF Jul/23</v>
          </cell>
        </row>
        <row r="2354">
          <cell r="A2354">
            <v>176005</v>
          </cell>
          <cell r="B2354" t="str">
            <v>RETIRADA DE CERCA DE ARAME FARPADO, MOURÃO DE EUCALIPTO OU CONCRETO</v>
          </cell>
          <cell r="C2354" t="str">
            <v>M</v>
          </cell>
          <cell r="D2354">
            <v>11.53</v>
          </cell>
          <cell r="E2354" t="str">
            <v>EDIF Jul/23</v>
          </cell>
        </row>
        <row r="2355">
          <cell r="A2355">
            <v>176030</v>
          </cell>
          <cell r="B2355" t="str">
            <v>RETIRADA DE LAJOTAS PRÉ-MOLDADAS DE CONCRETO</v>
          </cell>
          <cell r="C2355" t="str">
            <v>M2</v>
          </cell>
          <cell r="D2355">
            <v>16.14</v>
          </cell>
          <cell r="E2355" t="str">
            <v>EDIF Jul/23</v>
          </cell>
        </row>
        <row r="2356">
          <cell r="A2356">
            <v>176032</v>
          </cell>
          <cell r="B2356" t="str">
            <v>RETIRADA DE FORRAS DE PEDRAS NATURAIS</v>
          </cell>
          <cell r="C2356" t="str">
            <v>M2</v>
          </cell>
          <cell r="D2356">
            <v>29.97</v>
          </cell>
          <cell r="E2356" t="str">
            <v>EDIF Jul/23</v>
          </cell>
        </row>
        <row r="2357">
          <cell r="A2357">
            <v>176035</v>
          </cell>
          <cell r="B2357" t="str">
            <v>RETIRADA DE PARALELEPÍPEDOS</v>
          </cell>
          <cell r="C2357" t="str">
            <v>M2</v>
          </cell>
          <cell r="D2357">
            <v>13.83</v>
          </cell>
          <cell r="E2357" t="str">
            <v>EDIF Jul/23</v>
          </cell>
        </row>
        <row r="2358">
          <cell r="A2358">
            <v>176038</v>
          </cell>
          <cell r="B2358" t="str">
            <v>RETIRADA DE MOSAICO PORTUGUÊS</v>
          </cell>
          <cell r="C2358" t="str">
            <v>M2</v>
          </cell>
          <cell r="D2358">
            <v>13.83</v>
          </cell>
          <cell r="E2358" t="str">
            <v>EDIF Jul/23</v>
          </cell>
        </row>
        <row r="2359">
          <cell r="A2359">
            <v>176045</v>
          </cell>
          <cell r="B2359" t="str">
            <v>RETIRADA DE GUIAS DE CONCRETO</v>
          </cell>
          <cell r="C2359" t="str">
            <v>M</v>
          </cell>
          <cell r="D2359">
            <v>11.53</v>
          </cell>
          <cell r="E2359" t="str">
            <v>EDIF Jul/23</v>
          </cell>
        </row>
        <row r="2360">
          <cell r="A2360">
            <v>176046</v>
          </cell>
          <cell r="B2360" t="str">
            <v>RETIRADA DE PISO INTERTRAVADO</v>
          </cell>
          <cell r="C2360" t="str">
            <v>M2</v>
          </cell>
          <cell r="D2360">
            <v>16.14</v>
          </cell>
          <cell r="E2360" t="str">
            <v>EDIF Jul/23</v>
          </cell>
        </row>
        <row r="2361">
          <cell r="A2361">
            <v>176050</v>
          </cell>
          <cell r="B2361" t="str">
            <v>RETIRADA DE BRINQUEDOS</v>
          </cell>
          <cell r="C2361" t="str">
            <v>UN</v>
          </cell>
          <cell r="D2361">
            <v>56.25</v>
          </cell>
          <cell r="E2361" t="str">
            <v>EDIF Jul/23</v>
          </cell>
        </row>
        <row r="2362">
          <cell r="A2362">
            <v>176087</v>
          </cell>
          <cell r="B2362" t="str">
            <v>RETIRADA DE PORTA-GIZ, INCLUSIVE SUPORTES</v>
          </cell>
          <cell r="C2362" t="str">
            <v>M</v>
          </cell>
          <cell r="D2362">
            <v>11.41</v>
          </cell>
          <cell r="E2362" t="str">
            <v>EDIF Jul/23</v>
          </cell>
        </row>
        <row r="2363">
          <cell r="A2363">
            <v>176090</v>
          </cell>
          <cell r="B2363" t="str">
            <v>RETIRADA DE COIFA E CHAPA PARA FOGÃO DE 3 OU 4 BOCAS</v>
          </cell>
          <cell r="C2363" t="str">
            <v>UN</v>
          </cell>
          <cell r="D2363">
            <v>48.59</v>
          </cell>
          <cell r="E2363" t="str">
            <v>EDIF Jul/23</v>
          </cell>
        </row>
        <row r="2364">
          <cell r="A2364">
            <v>176091</v>
          </cell>
          <cell r="B2364" t="str">
            <v>RETIRADA DE COIFA EM CHAPA PARA FOGÃO DE 6 BOCAS</v>
          </cell>
          <cell r="C2364" t="str">
            <v>UN</v>
          </cell>
          <cell r="D2364">
            <v>60.74</v>
          </cell>
          <cell r="E2364" t="str">
            <v>EDIF Jul/23</v>
          </cell>
        </row>
        <row r="2365">
          <cell r="A2365">
            <v>176092</v>
          </cell>
          <cell r="B2365" t="str">
            <v>RETIRADA DE EXAUSTOR</v>
          </cell>
          <cell r="C2365" t="str">
            <v>UN</v>
          </cell>
          <cell r="D2365">
            <v>9.57</v>
          </cell>
          <cell r="E2365" t="str">
            <v>EDIF Jul/23</v>
          </cell>
        </row>
        <row r="2366">
          <cell r="A2366">
            <v>176093</v>
          </cell>
          <cell r="B2366" t="str">
            <v>RETIRADA DE DUTO DE EXAUSTÃO</v>
          </cell>
          <cell r="C2366" t="str">
            <v>M</v>
          </cell>
          <cell r="D2366">
            <v>18.22</v>
          </cell>
          <cell r="E2366" t="str">
            <v>EDIF Jul/23</v>
          </cell>
        </row>
        <row r="2367">
          <cell r="A2367">
            <v>176094</v>
          </cell>
          <cell r="B2367" t="str">
            <v>RETIRADA DE PORTÃO DE FERRO PERFILADO TIPO PQ (GP5/GPM1)</v>
          </cell>
          <cell r="C2367" t="str">
            <v>M2</v>
          </cell>
          <cell r="D2367">
            <v>30.37</v>
          </cell>
          <cell r="E2367" t="str">
            <v>EDIF Jul/23</v>
          </cell>
        </row>
        <row r="2368">
          <cell r="A2368">
            <v>176095</v>
          </cell>
          <cell r="B2368" t="str">
            <v>RETIRADA DE ALAMBRADO EM TELA INCLUSIVE ESTRUTURA DE SUSTENTAÇÃO (FP.04)</v>
          </cell>
          <cell r="C2368" t="str">
            <v>M</v>
          </cell>
          <cell r="D2368">
            <v>59.43</v>
          </cell>
          <cell r="E2368" t="str">
            <v>EDIF Jul/23</v>
          </cell>
        </row>
        <row r="2369">
          <cell r="A2369">
            <v>176096</v>
          </cell>
          <cell r="B2369" t="str">
            <v>RETIRADA DE CERCA DE TELA GALVANIZADA E RESPECTIVOS MOURÕES (FC 04/05)</v>
          </cell>
          <cell r="C2369" t="str">
            <v>M</v>
          </cell>
          <cell r="D2369">
            <v>52.49</v>
          </cell>
          <cell r="E2369" t="str">
            <v>EDIF Jul/23</v>
          </cell>
        </row>
        <row r="2370">
          <cell r="A2370">
            <v>176097</v>
          </cell>
          <cell r="B2370" t="str">
            <v>RETIRADA DE PORTÃO METÁLICO</v>
          </cell>
          <cell r="C2370" t="str">
            <v>M2</v>
          </cell>
          <cell r="D2370">
            <v>77.13</v>
          </cell>
          <cell r="E2370" t="str">
            <v>EDIF Jul/23</v>
          </cell>
        </row>
        <row r="2371">
          <cell r="A2371">
            <v>177000</v>
          </cell>
          <cell r="B2371" t="str">
            <v>RECOLOCAÇÕES</v>
          </cell>
          <cell r="C2371" t="str">
            <v>.</v>
          </cell>
          <cell r="D2371" t="str">
            <v>.</v>
          </cell>
          <cell r="E2371" t="str">
            <v>EDIF Jul/23</v>
          </cell>
        </row>
        <row r="2372">
          <cell r="A2372">
            <v>177001</v>
          </cell>
          <cell r="B2372" t="str">
            <v>RECOLOCAÇÃO DE TELA E TIRANTE EM ALAMBRADO</v>
          </cell>
          <cell r="C2372" t="str">
            <v>M2</v>
          </cell>
          <cell r="D2372">
            <v>40.020000000000003</v>
          </cell>
          <cell r="E2372" t="str">
            <v>EDIF Jul/23</v>
          </cell>
        </row>
        <row r="2373">
          <cell r="A2373">
            <v>177035</v>
          </cell>
          <cell r="B2373" t="str">
            <v>RECOLOCAÇÃO DE PARALELEPÍPEDOS</v>
          </cell>
          <cell r="C2373" t="str">
            <v>M2</v>
          </cell>
          <cell r="D2373">
            <v>40.520000000000003</v>
          </cell>
          <cell r="E2373" t="str">
            <v>EDIF Jul/23</v>
          </cell>
        </row>
        <row r="2374">
          <cell r="A2374">
            <v>177036</v>
          </cell>
          <cell r="B2374" t="str">
            <v>RECOLOCAÇÃO DE PARALELEPÍPEDO COM AREIA RECICLADA</v>
          </cell>
          <cell r="C2374" t="str">
            <v>M2</v>
          </cell>
          <cell r="D2374">
            <v>31.91</v>
          </cell>
          <cell r="E2374" t="str">
            <v>EDIF Jul/23</v>
          </cell>
        </row>
        <row r="2375">
          <cell r="A2375">
            <v>177038</v>
          </cell>
          <cell r="B2375" t="str">
            <v>RECOLOCAÇÃO DE MOSAICO PORTUGUÊS SOBRE BASE DE CONCRETO</v>
          </cell>
          <cell r="C2375" t="str">
            <v>M2</v>
          </cell>
          <cell r="D2375">
            <v>81.94</v>
          </cell>
          <cell r="E2375" t="str">
            <v>EDIF Jul/23</v>
          </cell>
        </row>
        <row r="2376">
          <cell r="A2376">
            <v>177039</v>
          </cell>
          <cell r="B2376" t="str">
            <v>RECOLOCAÇÃO DE MOSAICO PORTUGUÊS SOBRE BASE DE AREIA</v>
          </cell>
          <cell r="C2376" t="str">
            <v>M2</v>
          </cell>
          <cell r="D2376">
            <v>58.31</v>
          </cell>
          <cell r="E2376" t="str">
            <v>EDIF Jul/23</v>
          </cell>
        </row>
        <row r="2377">
          <cell r="A2377">
            <v>177040</v>
          </cell>
          <cell r="B2377" t="str">
            <v>RECOLOCAÇÃO DE MOSAICO PORTUGUÊS SOBRE BASE DE CONCRETO COM AGREGADO RECICLADO</v>
          </cell>
          <cell r="C2377" t="str">
            <v>M2</v>
          </cell>
          <cell r="D2377">
            <v>74.81</v>
          </cell>
          <cell r="E2377" t="str">
            <v>EDIF Jul/23</v>
          </cell>
        </row>
        <row r="2378">
          <cell r="A2378">
            <v>177041</v>
          </cell>
          <cell r="B2378" t="str">
            <v>RECOLOCAÇÃO DE MOSAICO PORTUGUÊS SOBRE BASE DE AREIA RECICLADA</v>
          </cell>
          <cell r="C2378" t="str">
            <v>M2</v>
          </cell>
          <cell r="D2378">
            <v>51.42</v>
          </cell>
          <cell r="E2378" t="str">
            <v>EDIF Jul/23</v>
          </cell>
        </row>
        <row r="2379">
          <cell r="A2379">
            <v>177045</v>
          </cell>
          <cell r="B2379" t="str">
            <v>RECOLOCAÇÃO DE GUIAS DE CONCRETO</v>
          </cell>
          <cell r="C2379" t="str">
            <v>M</v>
          </cell>
          <cell r="D2379">
            <v>62.77</v>
          </cell>
          <cell r="E2379" t="str">
            <v>EDIF Jul/23</v>
          </cell>
        </row>
        <row r="2380">
          <cell r="A2380">
            <v>177046</v>
          </cell>
          <cell r="B2380" t="str">
            <v>RECOLOCAÇÃO DE PISO INTERTRAVADO COM AREIA RECICLADA</v>
          </cell>
          <cell r="C2380" t="str">
            <v>M2</v>
          </cell>
          <cell r="D2380">
            <v>31.91</v>
          </cell>
          <cell r="E2380" t="str">
            <v>EDIF Jul/23</v>
          </cell>
        </row>
        <row r="2381">
          <cell r="A2381">
            <v>177087</v>
          </cell>
          <cell r="B2381" t="str">
            <v>RECOLOCAÇÃO DE PORTA-GIZ, INCLUSIVE SUPORTES</v>
          </cell>
          <cell r="C2381" t="str">
            <v>M</v>
          </cell>
          <cell r="D2381">
            <v>27.94</v>
          </cell>
          <cell r="E2381" t="str">
            <v>EDIF Jul/23</v>
          </cell>
        </row>
        <row r="2382">
          <cell r="A2382">
            <v>177090</v>
          </cell>
          <cell r="B2382" t="str">
            <v>RECOLOCAÇÃO DE COIFA EM CHAPA PARA FOGÃO DE 3 OU 4 BOCAS</v>
          </cell>
          <cell r="C2382" t="str">
            <v>UN</v>
          </cell>
          <cell r="D2382">
            <v>94.74</v>
          </cell>
          <cell r="E2382" t="str">
            <v>EDIF Jul/23</v>
          </cell>
        </row>
        <row r="2383">
          <cell r="A2383">
            <v>177091</v>
          </cell>
          <cell r="B2383" t="str">
            <v>RECOLOCAÇÃO DE COIFA EM CHAPA PARA FOGÃO DE 6 BOCAS</v>
          </cell>
          <cell r="C2383" t="str">
            <v>UN</v>
          </cell>
          <cell r="D2383">
            <v>125.11</v>
          </cell>
          <cell r="E2383" t="str">
            <v>EDIF Jul/23</v>
          </cell>
        </row>
        <row r="2384">
          <cell r="A2384">
            <v>177092</v>
          </cell>
          <cell r="B2384" t="str">
            <v>RECOLOCAÇÃO DE EXAUSTOR</v>
          </cell>
          <cell r="C2384" t="str">
            <v>UN</v>
          </cell>
          <cell r="D2384">
            <v>40.9</v>
          </cell>
          <cell r="E2384" t="str">
            <v>EDIF Jul/23</v>
          </cell>
        </row>
        <row r="2385">
          <cell r="A2385">
            <v>177093</v>
          </cell>
          <cell r="B2385" t="str">
            <v>RECOLOCAÇÃO DE DUTO DE EXAUSTÃO</v>
          </cell>
          <cell r="C2385" t="str">
            <v>M</v>
          </cell>
          <cell r="D2385">
            <v>26.11</v>
          </cell>
          <cell r="E2385" t="str">
            <v>EDIF Jul/23</v>
          </cell>
        </row>
        <row r="2386">
          <cell r="A2386">
            <v>177094</v>
          </cell>
          <cell r="B2386" t="str">
            <v>RECOLOCAÇÃO DE PORTÃO DE FERRO PERFILADO TIPO PARQUE (GP5/GPM-1)</v>
          </cell>
          <cell r="C2386" t="str">
            <v>M2</v>
          </cell>
          <cell r="D2386">
            <v>90.87</v>
          </cell>
          <cell r="E2386" t="str">
            <v>EDIF Jul/23</v>
          </cell>
        </row>
        <row r="2387">
          <cell r="A2387">
            <v>177096</v>
          </cell>
          <cell r="B2387" t="str">
            <v>RECOLOCAÇÃO DE CERCA DE TELA GALVANIZADA E RESPECTIVOS MOURÕES (FC 04/05)</v>
          </cell>
          <cell r="C2387" t="str">
            <v>M</v>
          </cell>
          <cell r="D2387">
            <v>78.63</v>
          </cell>
          <cell r="E2387" t="str">
            <v>EDIF Jul/23</v>
          </cell>
        </row>
        <row r="2388">
          <cell r="A2388">
            <v>178000</v>
          </cell>
          <cell r="B2388" t="str">
            <v>SERVIÇOS PARCIAIS</v>
          </cell>
          <cell r="C2388" t="str">
            <v>.</v>
          </cell>
          <cell r="D2388" t="str">
            <v>.</v>
          </cell>
          <cell r="E2388" t="str">
            <v>EDIF Jul/23</v>
          </cell>
        </row>
        <row r="2389">
          <cell r="A2389">
            <v>178015</v>
          </cell>
          <cell r="B2389" t="str">
            <v>TELA GALVANIZADA PARA ALAMBRADO - MALHA 2" FIO 10</v>
          </cell>
          <cell r="C2389" t="str">
            <v>M2</v>
          </cell>
          <cell r="D2389">
            <v>104.32</v>
          </cell>
          <cell r="E2389" t="str">
            <v>EDIF Jul/23</v>
          </cell>
        </row>
        <row r="2390">
          <cell r="A2390">
            <v>178019</v>
          </cell>
          <cell r="B2390" t="str">
            <v>FERRO TRABALHADO PARA GRADIS</v>
          </cell>
          <cell r="C2390" t="str">
            <v>KG</v>
          </cell>
          <cell r="D2390">
            <v>14.18</v>
          </cell>
          <cell r="E2390" t="str">
            <v>EDIF Jul/23</v>
          </cell>
        </row>
        <row r="2391">
          <cell r="A2391">
            <v>178070</v>
          </cell>
          <cell r="B2391" t="str">
            <v>TABELA DE BASQUETE, INCLUSIVE ARO E CESTA - MADEIRA PINTADA</v>
          </cell>
          <cell r="C2391" t="str">
            <v>UN</v>
          </cell>
          <cell r="D2391">
            <v>1018.53</v>
          </cell>
          <cell r="E2391" t="str">
            <v>EDIF Jul/23</v>
          </cell>
        </row>
        <row r="2392">
          <cell r="A2392">
            <v>178072</v>
          </cell>
          <cell r="B2392" t="str">
            <v>REPINTURA DE FAIXAS ATÉ 10CM - BORRACHA CLORADA</v>
          </cell>
          <cell r="C2392" t="str">
            <v>M</v>
          </cell>
          <cell r="D2392">
            <v>7.5</v>
          </cell>
          <cell r="E2392" t="str">
            <v>EDIF Jul/23</v>
          </cell>
        </row>
        <row r="2393">
          <cell r="A2393">
            <v>178073</v>
          </cell>
          <cell r="B2393" t="str">
            <v>REPINTURA DE FAIXAS ATÉ 10CM - EPÓXI</v>
          </cell>
          <cell r="C2393" t="str">
            <v>M</v>
          </cell>
          <cell r="D2393">
            <v>9.4499999999999993</v>
          </cell>
          <cell r="E2393" t="str">
            <v>EDIF Jul/23</v>
          </cell>
        </row>
        <row r="2394">
          <cell r="A2394">
            <v>180000</v>
          </cell>
          <cell r="B2394" t="str">
            <v>PAISAGISMO</v>
          </cell>
          <cell r="C2394"/>
          <cell r="D2394"/>
          <cell r="E2394" t="str">
            <v>EDIF Jul/23</v>
          </cell>
        </row>
        <row r="2395">
          <cell r="A2395">
            <v>180100</v>
          </cell>
          <cell r="B2395" t="str">
            <v>SERVIÇOS GERAIS</v>
          </cell>
          <cell r="C2395" t="str">
            <v>.</v>
          </cell>
          <cell r="D2395" t="str">
            <v>.</v>
          </cell>
          <cell r="E2395" t="str">
            <v>EDIF Jul/23</v>
          </cell>
        </row>
        <row r="2396">
          <cell r="A2396">
            <v>180101</v>
          </cell>
          <cell r="B2396" t="str">
            <v>TUTOR E AMARILHO PARA ÁRVORES</v>
          </cell>
          <cell r="C2396" t="str">
            <v>UN</v>
          </cell>
          <cell r="D2396">
            <v>23.28</v>
          </cell>
          <cell r="E2396" t="str">
            <v>EDIF Jul/23</v>
          </cell>
        </row>
        <row r="2397">
          <cell r="A2397">
            <v>180103</v>
          </cell>
          <cell r="B2397" t="str">
            <v>PROTETOR TIPO PARQUE PARA ÁRVORES</v>
          </cell>
          <cell r="C2397" t="str">
            <v>UN</v>
          </cell>
          <cell r="D2397">
            <v>125.19</v>
          </cell>
          <cell r="E2397" t="str">
            <v>EDIF Jul/23</v>
          </cell>
        </row>
        <row r="2398">
          <cell r="A2398">
            <v>180200</v>
          </cell>
          <cell r="B2398" t="str">
            <v>ÁRVORES E PALMEIRAS - FORNECIMENTO E PLANTIO</v>
          </cell>
          <cell r="C2398" t="str">
            <v>.</v>
          </cell>
          <cell r="D2398" t="str">
            <v>.</v>
          </cell>
          <cell r="E2398" t="str">
            <v>EDIF Jul/23</v>
          </cell>
        </row>
        <row r="2399">
          <cell r="A2399">
            <v>180203</v>
          </cell>
          <cell r="B2399" t="str">
            <v>ALECRIM DE CAMPINAS (HOLOCALIX GLAZZIOVII)</v>
          </cell>
          <cell r="C2399" t="str">
            <v>UN</v>
          </cell>
          <cell r="D2399">
            <v>305.14</v>
          </cell>
          <cell r="E2399" t="str">
            <v>EDIF Jul/23</v>
          </cell>
        </row>
        <row r="2400">
          <cell r="A2400">
            <v>180204</v>
          </cell>
          <cell r="B2400" t="str">
            <v>GOIABA DA SERRA (ACCA SELLOWIANA)</v>
          </cell>
          <cell r="C2400" t="str">
            <v>UN</v>
          </cell>
          <cell r="D2400">
            <v>290.75</v>
          </cell>
          <cell r="E2400" t="str">
            <v>EDIF Jul/23</v>
          </cell>
        </row>
        <row r="2401">
          <cell r="A2401">
            <v>180205</v>
          </cell>
          <cell r="B2401" t="str">
            <v>GUARITÁ  (ASTRONIUM GRAVEOLENS)</v>
          </cell>
          <cell r="C2401" t="str">
            <v>UN</v>
          </cell>
          <cell r="D2401">
            <v>191.89</v>
          </cell>
          <cell r="E2401" t="str">
            <v>EDIF Jul/23</v>
          </cell>
        </row>
        <row r="2402">
          <cell r="A2402">
            <v>180206</v>
          </cell>
          <cell r="B2402" t="str">
            <v>PAU MARFIM  (BALFOURODENDRON RIEDELLIANUM)</v>
          </cell>
          <cell r="C2402" t="str">
            <v>UN</v>
          </cell>
          <cell r="D2402">
            <v>240.54</v>
          </cell>
          <cell r="E2402" t="str">
            <v>EDIF Jul/23</v>
          </cell>
        </row>
        <row r="2403">
          <cell r="A2403">
            <v>180207</v>
          </cell>
          <cell r="B2403" t="str">
            <v>GUANANDI (CALOPHYLLUM BRASILIENSES)</v>
          </cell>
          <cell r="C2403" t="str">
            <v>UN</v>
          </cell>
          <cell r="D2403">
            <v>171.33</v>
          </cell>
          <cell r="E2403" t="str">
            <v>EDIF Jul/23</v>
          </cell>
        </row>
        <row r="2404">
          <cell r="A2404">
            <v>180208</v>
          </cell>
          <cell r="B2404" t="str">
            <v>CAMBUCI (CAMPOMANESIA PHAEA)</v>
          </cell>
          <cell r="C2404" t="str">
            <v>UN</v>
          </cell>
          <cell r="D2404">
            <v>248.9</v>
          </cell>
          <cell r="E2404" t="str">
            <v>EDIF Jul/23</v>
          </cell>
        </row>
        <row r="2405">
          <cell r="A2405">
            <v>180209</v>
          </cell>
          <cell r="B2405" t="str">
            <v>GABIROBA (CAMPOMANESIA XANTHOCARPA)</v>
          </cell>
          <cell r="C2405" t="str">
            <v>UN</v>
          </cell>
          <cell r="D2405">
            <v>218.32</v>
          </cell>
          <cell r="E2405" t="str">
            <v>EDIF Jul/23</v>
          </cell>
        </row>
        <row r="2406">
          <cell r="A2406">
            <v>180210</v>
          </cell>
          <cell r="B2406" t="str">
            <v>CASSIA (CASSIA MULTIJUGA)</v>
          </cell>
          <cell r="C2406" t="str">
            <v>UN</v>
          </cell>
          <cell r="D2406">
            <v>299.58</v>
          </cell>
          <cell r="E2406" t="str">
            <v>EDIF Jul/23</v>
          </cell>
        </row>
        <row r="2407">
          <cell r="A2407">
            <v>180211</v>
          </cell>
          <cell r="B2407" t="str">
            <v>CÁSSIA FERRUGEM (CASSIA FERRUGINEA)</v>
          </cell>
          <cell r="C2407" t="str">
            <v>UN</v>
          </cell>
          <cell r="D2407">
            <v>174.8</v>
          </cell>
          <cell r="E2407" t="str">
            <v>EDIF Jul/23</v>
          </cell>
        </row>
        <row r="2408">
          <cell r="A2408">
            <v>180212</v>
          </cell>
          <cell r="B2408" t="str">
            <v>FALSO BARBATIMÃO (CASSIA LEPTOPHYLLA)</v>
          </cell>
          <cell r="C2408" t="str">
            <v>UN</v>
          </cell>
          <cell r="D2408">
            <v>222.78</v>
          </cell>
          <cell r="E2408" t="str">
            <v>EDIF Jul/23</v>
          </cell>
        </row>
        <row r="2409">
          <cell r="A2409">
            <v>180213</v>
          </cell>
          <cell r="B2409" t="str">
            <v>PAU VIOLA (CITHAREXYLUM MYRIANTHUM)</v>
          </cell>
          <cell r="C2409" t="str">
            <v>UN</v>
          </cell>
          <cell r="D2409">
            <v>223.82</v>
          </cell>
          <cell r="E2409" t="str">
            <v>EDIF Jul/23</v>
          </cell>
        </row>
        <row r="2410">
          <cell r="A2410">
            <v>180214</v>
          </cell>
          <cell r="B2410" t="str">
            <v>IPÊ VERDE (CYBYSTAX ANTISYPHILITICA)</v>
          </cell>
          <cell r="C2410" t="str">
            <v>UN</v>
          </cell>
          <cell r="D2410">
            <v>293.64</v>
          </cell>
          <cell r="E2410" t="str">
            <v>EDIF Jul/23</v>
          </cell>
        </row>
        <row r="2411">
          <cell r="A2411">
            <v>180215</v>
          </cell>
          <cell r="B2411" t="str">
            <v>SAGUARAGI (COLUBRINA GLANDULOSA)</v>
          </cell>
          <cell r="C2411" t="str">
            <v>UN</v>
          </cell>
          <cell r="D2411">
            <v>153.81</v>
          </cell>
          <cell r="E2411" t="str">
            <v>EDIF Jul/23</v>
          </cell>
        </row>
        <row r="2412">
          <cell r="A2412">
            <v>180216</v>
          </cell>
          <cell r="B2412" t="str">
            <v>MULUNGU ( ERYTHRINA FALCATA)</v>
          </cell>
          <cell r="C2412" t="str">
            <v>UN</v>
          </cell>
          <cell r="D2412">
            <v>183.85</v>
          </cell>
          <cell r="E2412" t="str">
            <v>EDIF Jul/23</v>
          </cell>
        </row>
        <row r="2413">
          <cell r="A2413">
            <v>180217</v>
          </cell>
          <cell r="B2413" t="str">
            <v>UVAIA (EUGENIA PYRIFORMIS)</v>
          </cell>
          <cell r="C2413" t="str">
            <v>UN</v>
          </cell>
          <cell r="D2413">
            <v>322.70999999999998</v>
          </cell>
          <cell r="E2413" t="str">
            <v>EDIF Jul/23</v>
          </cell>
        </row>
        <row r="2414">
          <cell r="A2414">
            <v>180218</v>
          </cell>
          <cell r="B2414" t="str">
            <v>PITANGUEIRA ( EUGENIA UNIFLORA)</v>
          </cell>
          <cell r="C2414" t="str">
            <v>UN</v>
          </cell>
          <cell r="D2414">
            <v>165.54</v>
          </cell>
          <cell r="E2414" t="str">
            <v>EDIF Jul/23</v>
          </cell>
        </row>
        <row r="2415">
          <cell r="A2415">
            <v>180219</v>
          </cell>
          <cell r="B2415" t="str">
            <v>IPÊ BRANCO (HANDROANTHUS ROSEO ALBA)</v>
          </cell>
          <cell r="C2415" t="str">
            <v>UN</v>
          </cell>
          <cell r="D2415">
            <v>222.18</v>
          </cell>
          <cell r="E2415" t="str">
            <v>EDIF Jul/23</v>
          </cell>
        </row>
        <row r="2416">
          <cell r="A2416">
            <v>180220</v>
          </cell>
          <cell r="B2416" t="str">
            <v>IPÊ AMARELO DO BREJO (HANDROANTHUS UMBELLATUS)</v>
          </cell>
          <cell r="C2416" t="str">
            <v>UN</v>
          </cell>
          <cell r="D2416">
            <v>275.39</v>
          </cell>
          <cell r="E2416" t="str">
            <v>EDIF Jul/23</v>
          </cell>
        </row>
        <row r="2417">
          <cell r="A2417">
            <v>180221</v>
          </cell>
          <cell r="B2417" t="str">
            <v>IPÊ TABACO (HANDROANTHUS VELLOSOI)</v>
          </cell>
          <cell r="C2417" t="str">
            <v>UN</v>
          </cell>
          <cell r="D2417">
            <v>224.62</v>
          </cell>
          <cell r="E2417" t="str">
            <v>EDIF Jul/23</v>
          </cell>
        </row>
        <row r="2418">
          <cell r="A2418">
            <v>180222</v>
          </cell>
          <cell r="B2418" t="str">
            <v>INGÁ FEIJÃO (INGA MARGINATA)</v>
          </cell>
          <cell r="C2418" t="str">
            <v>UN</v>
          </cell>
          <cell r="D2418">
            <v>282.58</v>
          </cell>
          <cell r="E2418" t="str">
            <v>EDIF Jul/23</v>
          </cell>
        </row>
        <row r="2419">
          <cell r="A2419">
            <v>180223</v>
          </cell>
          <cell r="B2419" t="str">
            <v>JACARANDÁ DE MINAS (JACARANDA CUSPIDIFOLIA)</v>
          </cell>
          <cell r="C2419" t="str">
            <v>UN</v>
          </cell>
          <cell r="D2419">
            <v>186.57</v>
          </cell>
          <cell r="E2419" t="str">
            <v>EDIF Jul/23</v>
          </cell>
        </row>
        <row r="2420">
          <cell r="A2420">
            <v>180224</v>
          </cell>
          <cell r="B2420" t="str">
            <v>CAROBÃO (JACARANDA MICRANTHA)</v>
          </cell>
          <cell r="C2420" t="str">
            <v>UN</v>
          </cell>
          <cell r="D2420">
            <v>257.63</v>
          </cell>
          <cell r="E2420" t="str">
            <v>EDIF Jul/23</v>
          </cell>
        </row>
        <row r="2421">
          <cell r="A2421">
            <v>180225</v>
          </cell>
          <cell r="B2421" t="str">
            <v>IPÊ AMARELO (TABEBUIA CHRYSOTRICHA)</v>
          </cell>
          <cell r="C2421" t="str">
            <v>UN</v>
          </cell>
          <cell r="D2421">
            <v>181.54</v>
          </cell>
          <cell r="E2421" t="str">
            <v>EDIF Jul/23</v>
          </cell>
        </row>
        <row r="2422">
          <cell r="A2422">
            <v>180226</v>
          </cell>
          <cell r="B2422" t="str">
            <v>IPÊ ROSA (TABEBUIA AVELLANEDAE)</v>
          </cell>
          <cell r="C2422" t="str">
            <v>UN</v>
          </cell>
          <cell r="D2422">
            <v>308.61</v>
          </cell>
          <cell r="E2422" t="str">
            <v>EDIF Jul/23</v>
          </cell>
        </row>
        <row r="2423">
          <cell r="A2423">
            <v>180227</v>
          </cell>
          <cell r="B2423" t="str">
            <v>IPÊ ROXO (TABEBUIA IMPETIGINOSA)</v>
          </cell>
          <cell r="C2423" t="str">
            <v>UN</v>
          </cell>
          <cell r="D2423">
            <v>303.14</v>
          </cell>
          <cell r="E2423" t="str">
            <v>EDIF Jul/23</v>
          </cell>
        </row>
        <row r="2424">
          <cell r="A2424">
            <v>180228</v>
          </cell>
          <cell r="B2424" t="str">
            <v>CAROBINHA (JACARANDA PUBERULA)</v>
          </cell>
          <cell r="C2424" t="str">
            <v>UN</v>
          </cell>
          <cell r="D2424">
            <v>196.3</v>
          </cell>
          <cell r="E2424" t="str">
            <v>EDIF Jul/23</v>
          </cell>
        </row>
        <row r="2425">
          <cell r="A2425">
            <v>180229</v>
          </cell>
          <cell r="B2425" t="str">
            <v>EMBIRA DE SAPO - LONCHOCARPUS MUELBERGIANUS</v>
          </cell>
          <cell r="C2425" t="str">
            <v>UN</v>
          </cell>
          <cell r="D2425">
            <v>239.02</v>
          </cell>
          <cell r="E2425" t="str">
            <v>EDIF Jul/23</v>
          </cell>
        </row>
        <row r="2426">
          <cell r="A2426">
            <v>180230</v>
          </cell>
          <cell r="B2426" t="str">
            <v>AÇOITA CAVALO (LUEHEA DIVARICATA)</v>
          </cell>
          <cell r="C2426" t="str">
            <v>UN</v>
          </cell>
          <cell r="D2426">
            <v>161.16</v>
          </cell>
          <cell r="E2426" t="str">
            <v>EDIF Jul/23</v>
          </cell>
        </row>
        <row r="2427">
          <cell r="A2427">
            <v>180231</v>
          </cell>
          <cell r="B2427" t="str">
            <v>JACARANDÁ DO CAMPO (MICHAERIUM ACUTIFOLIUM)</v>
          </cell>
          <cell r="C2427" t="str">
            <v>UN</v>
          </cell>
          <cell r="D2427">
            <v>167.61</v>
          </cell>
          <cell r="E2427" t="str">
            <v>EDIF Jul/23</v>
          </cell>
        </row>
        <row r="2428">
          <cell r="A2428">
            <v>180232</v>
          </cell>
          <cell r="B2428" t="str">
            <v>JACARANDÁ BRANCO (MICHAERIUM PARAGUAIENSIS)</v>
          </cell>
          <cell r="C2428" t="str">
            <v>UN</v>
          </cell>
          <cell r="D2428">
            <v>144.88999999999999</v>
          </cell>
          <cell r="E2428" t="str">
            <v>EDIF Jul/23</v>
          </cell>
        </row>
        <row r="2429">
          <cell r="A2429">
            <v>180233</v>
          </cell>
          <cell r="B2429" t="str">
            <v>CAMBOATÁ BRANCO (MATAYBA ELAEAGNOIDES)</v>
          </cell>
          <cell r="C2429" t="str">
            <v>UN</v>
          </cell>
          <cell r="D2429">
            <v>212.2</v>
          </cell>
          <cell r="E2429" t="str">
            <v>EDIF Jul/23</v>
          </cell>
        </row>
        <row r="2430">
          <cell r="A2430">
            <v>180234</v>
          </cell>
          <cell r="B2430" t="str">
            <v>AROEIRA PRETA (MYRACRODURON URUNDEUVA)</v>
          </cell>
          <cell r="C2430" t="str">
            <v>UN</v>
          </cell>
          <cell r="D2430">
            <v>223.46</v>
          </cell>
          <cell r="E2430" t="str">
            <v>EDIF Jul/23</v>
          </cell>
        </row>
        <row r="2431">
          <cell r="A2431">
            <v>180235</v>
          </cell>
          <cell r="B2431" t="str">
            <v>PAINEIRA (CHORISIA SPECIOSA)</v>
          </cell>
          <cell r="C2431" t="str">
            <v>UN</v>
          </cell>
          <cell r="D2431">
            <v>297</v>
          </cell>
          <cell r="E2431" t="str">
            <v>EDIF Jul/23</v>
          </cell>
        </row>
        <row r="2432">
          <cell r="A2432">
            <v>180236</v>
          </cell>
          <cell r="B2432" t="str">
            <v>CAMBUÍ (MYRCIA SELLOI)</v>
          </cell>
          <cell r="C2432" t="str">
            <v>UN</v>
          </cell>
          <cell r="D2432">
            <v>165.62</v>
          </cell>
          <cell r="E2432" t="str">
            <v>EDIF Jul/23</v>
          </cell>
        </row>
        <row r="2433">
          <cell r="A2433">
            <v>180237</v>
          </cell>
          <cell r="B2433" t="str">
            <v>PAU-BRASIL (CAESALPINIA ECHINATA)</v>
          </cell>
          <cell r="C2433" t="str">
            <v>UN</v>
          </cell>
          <cell r="D2433">
            <v>282.27999999999997</v>
          </cell>
          <cell r="E2433" t="str">
            <v>EDIF Jul/23</v>
          </cell>
        </row>
        <row r="2434">
          <cell r="A2434">
            <v>180238</v>
          </cell>
          <cell r="B2434" t="str">
            <v>CABREÚVA PARDA (MYROCARPUS FRONDOSUS)</v>
          </cell>
          <cell r="C2434" t="str">
            <v>UN</v>
          </cell>
          <cell r="D2434">
            <v>250.47</v>
          </cell>
          <cell r="E2434" t="str">
            <v>EDIF Jul/23</v>
          </cell>
        </row>
        <row r="2435">
          <cell r="A2435">
            <v>180239</v>
          </cell>
          <cell r="B2435" t="str">
            <v>CABREÚVA ( MIROXYLON PERUIFERUM)</v>
          </cell>
          <cell r="C2435" t="str">
            <v>UN</v>
          </cell>
          <cell r="D2435">
            <v>323.39999999999998</v>
          </cell>
          <cell r="E2435" t="str">
            <v>EDIF Jul/23</v>
          </cell>
        </row>
        <row r="2436">
          <cell r="A2436">
            <v>180240</v>
          </cell>
          <cell r="B2436" t="str">
            <v>PAU-FERRO (CAESALPINIA FERREA)</v>
          </cell>
          <cell r="C2436" t="str">
            <v>UN</v>
          </cell>
          <cell r="D2436">
            <v>280.08</v>
          </cell>
          <cell r="E2436" t="str">
            <v>EDIF Jul/23</v>
          </cell>
        </row>
        <row r="2437">
          <cell r="A2437">
            <v>180241</v>
          </cell>
          <cell r="B2437" t="str">
            <v>BORDÃO DE VELHO (SAMANEA TUBULOSA)</v>
          </cell>
          <cell r="C2437" t="str">
            <v>UN</v>
          </cell>
          <cell r="D2437">
            <v>236.54</v>
          </cell>
          <cell r="E2437" t="str">
            <v>EDIF Jul/23</v>
          </cell>
        </row>
        <row r="2438">
          <cell r="A2438">
            <v>180242</v>
          </cell>
          <cell r="B2438" t="str">
            <v>PITOMBA (TALISIA ESCULENTA)</v>
          </cell>
          <cell r="C2438" t="str">
            <v>UN</v>
          </cell>
          <cell r="D2438">
            <v>275.86</v>
          </cell>
          <cell r="E2438" t="str">
            <v>EDIF Jul/23</v>
          </cell>
        </row>
        <row r="2439">
          <cell r="A2439">
            <v>180250</v>
          </cell>
          <cell r="B2439" t="str">
            <v>SIBIPIRUNA (CAESALPINIA PELTOPHOROIDES)</v>
          </cell>
          <cell r="C2439" t="str">
            <v>UN</v>
          </cell>
          <cell r="D2439">
            <v>292.47000000000003</v>
          </cell>
          <cell r="E2439" t="str">
            <v>EDIF Jul/23</v>
          </cell>
        </row>
        <row r="2440">
          <cell r="A2440">
            <v>180252</v>
          </cell>
          <cell r="B2440" t="str">
            <v>SUINÃ (ERYTRINA SPECIOSA)</v>
          </cell>
          <cell r="C2440" t="str">
            <v>UN</v>
          </cell>
          <cell r="D2440">
            <v>165.15</v>
          </cell>
          <cell r="E2440" t="str">
            <v>EDIF Jul/23</v>
          </cell>
        </row>
        <row r="2441">
          <cell r="A2441">
            <v>180255</v>
          </cell>
          <cell r="B2441" t="str">
            <v>TIPUANA (TIPUANA TIPU)</v>
          </cell>
          <cell r="C2441" t="str">
            <v>UN</v>
          </cell>
          <cell r="D2441">
            <v>281.49</v>
          </cell>
          <cell r="E2441" t="str">
            <v>EDIF Jul/23</v>
          </cell>
        </row>
        <row r="2442">
          <cell r="A2442">
            <v>180261</v>
          </cell>
          <cell r="B2442" t="str">
            <v>ARECA BAMBU (CHRYSALIDO CARPUS LUTESCENS)</v>
          </cell>
          <cell r="C2442" t="str">
            <v>UN</v>
          </cell>
          <cell r="D2442">
            <v>79.36</v>
          </cell>
          <cell r="E2442" t="str">
            <v>EDIF Jul/23</v>
          </cell>
        </row>
        <row r="2443">
          <cell r="A2443">
            <v>180263</v>
          </cell>
          <cell r="B2443" t="str">
            <v>BURITI (MAURITIA VINIFERA)</v>
          </cell>
          <cell r="C2443" t="str">
            <v>UN</v>
          </cell>
          <cell r="D2443">
            <v>315.16000000000003</v>
          </cell>
          <cell r="E2443" t="str">
            <v>EDIF Jul/23</v>
          </cell>
        </row>
        <row r="2444">
          <cell r="A2444">
            <v>180265</v>
          </cell>
          <cell r="B2444" t="str">
            <v>COLINIA (CHAMAEDOREA ELEGANS)</v>
          </cell>
          <cell r="C2444" t="str">
            <v>UN</v>
          </cell>
          <cell r="D2444">
            <v>267.58</v>
          </cell>
          <cell r="E2444" t="str">
            <v>EDIF Jul/23</v>
          </cell>
        </row>
        <row r="2445">
          <cell r="A2445">
            <v>180267</v>
          </cell>
          <cell r="B2445" t="str">
            <v>COQUEIRO (COCOS NUCIFERA)</v>
          </cell>
          <cell r="C2445" t="str">
            <v>UN</v>
          </cell>
          <cell r="D2445">
            <v>183.8</v>
          </cell>
          <cell r="E2445" t="str">
            <v>EDIF Jul/23</v>
          </cell>
        </row>
        <row r="2446">
          <cell r="A2446">
            <v>180270</v>
          </cell>
          <cell r="B2446" t="str">
            <v>GUARIROBA (SYAGRUS OLERACEA)</v>
          </cell>
          <cell r="C2446" t="str">
            <v>UN</v>
          </cell>
          <cell r="D2446">
            <v>109.15</v>
          </cell>
          <cell r="E2446" t="str">
            <v>EDIF Jul/23</v>
          </cell>
        </row>
        <row r="2447">
          <cell r="A2447">
            <v>180273</v>
          </cell>
          <cell r="B2447" t="str">
            <v>JERIVÁ (ARECASTRUM ROMANZOFFIANUM)</v>
          </cell>
          <cell r="C2447" t="str">
            <v>UN</v>
          </cell>
          <cell r="D2447">
            <v>164.01</v>
          </cell>
          <cell r="E2447" t="str">
            <v>EDIF Jul/23</v>
          </cell>
        </row>
        <row r="2448">
          <cell r="A2448">
            <v>180275</v>
          </cell>
          <cell r="B2448" t="str">
            <v>LATÂNIA (LATANIA SPP)</v>
          </cell>
          <cell r="C2448" t="str">
            <v>UN</v>
          </cell>
          <cell r="D2448">
            <v>160.12</v>
          </cell>
          <cell r="E2448" t="str">
            <v>EDIF Jul/23</v>
          </cell>
        </row>
        <row r="2449">
          <cell r="A2449">
            <v>180277</v>
          </cell>
          <cell r="B2449" t="str">
            <v>SEAFORTIA (ARCHONTO PHOENIX CUNNINGHAMIANA)</v>
          </cell>
          <cell r="C2449" t="str">
            <v>UN</v>
          </cell>
          <cell r="D2449">
            <v>122.7</v>
          </cell>
          <cell r="E2449" t="str">
            <v>EDIF Jul/23</v>
          </cell>
        </row>
        <row r="2450">
          <cell r="A2450">
            <v>180280</v>
          </cell>
          <cell r="B2450" t="str">
            <v>PALMEIRA IMPERIAL (ROY STONEAOLERACEA)</v>
          </cell>
          <cell r="C2450" t="str">
            <v>UN</v>
          </cell>
          <cell r="D2450">
            <v>95.98</v>
          </cell>
          <cell r="E2450" t="str">
            <v>EDIF Jul/23</v>
          </cell>
        </row>
        <row r="2451">
          <cell r="A2451">
            <v>180290</v>
          </cell>
          <cell r="B2451" t="str">
            <v>PATA DE VACA (BAUHINIA VARIEGATA)</v>
          </cell>
          <cell r="C2451" t="str">
            <v>UN</v>
          </cell>
          <cell r="D2451">
            <v>293.29000000000002</v>
          </cell>
          <cell r="E2451" t="str">
            <v>EDIF Jul/23</v>
          </cell>
        </row>
        <row r="2452">
          <cell r="A2452">
            <v>180291</v>
          </cell>
          <cell r="B2452" t="str">
            <v>QUARESMEIRA (TIBOUCHINA GRANULOSA)</v>
          </cell>
          <cell r="C2452" t="str">
            <v>UN</v>
          </cell>
          <cell r="D2452">
            <v>291.43</v>
          </cell>
          <cell r="E2452" t="str">
            <v>EDIF Jul/23</v>
          </cell>
        </row>
        <row r="2453">
          <cell r="A2453">
            <v>180292</v>
          </cell>
          <cell r="B2453" t="str">
            <v>MANACA DA SERRA (TIBOUCHINA MUTABILIS)</v>
          </cell>
          <cell r="C2453" t="str">
            <v>UN</v>
          </cell>
          <cell r="D2453">
            <v>301.05</v>
          </cell>
          <cell r="E2453" t="str">
            <v>EDIF Jul/23</v>
          </cell>
        </row>
        <row r="2454">
          <cell r="A2454">
            <v>180300</v>
          </cell>
          <cell r="B2454" t="str">
            <v>ARBUSTOS, FORRAÇÕES E TREPADEIRAS - FORNECIMENTO E PLANTIO</v>
          </cell>
          <cell r="C2454" t="str">
            <v>.</v>
          </cell>
          <cell r="D2454" t="str">
            <v>.</v>
          </cell>
          <cell r="E2454" t="str">
            <v>EDIF Jul/23</v>
          </cell>
        </row>
        <row r="2455">
          <cell r="A2455">
            <v>180301</v>
          </cell>
          <cell r="B2455" t="str">
            <v>GRAMA BATATAES EM PLACAS (PASPALUM NOTATUM)</v>
          </cell>
          <cell r="C2455" t="str">
            <v>M2</v>
          </cell>
          <cell r="D2455">
            <v>20.68</v>
          </cell>
          <cell r="E2455" t="str">
            <v>EDIF Jul/23</v>
          </cell>
        </row>
        <row r="2456">
          <cell r="A2456">
            <v>180303</v>
          </cell>
          <cell r="B2456" t="str">
            <v>GRAMA SÃO CARLOS EM PLACAS (ANOXONOPUS OBTUSIFOLIUS)</v>
          </cell>
          <cell r="C2456" t="str">
            <v>M2</v>
          </cell>
          <cell r="D2456">
            <v>28.25</v>
          </cell>
          <cell r="E2456" t="str">
            <v>EDIF Jul/23</v>
          </cell>
        </row>
        <row r="2457">
          <cell r="A2457">
            <v>180305</v>
          </cell>
          <cell r="B2457" t="str">
            <v>GRAMA ESMERALDA</v>
          </cell>
          <cell r="C2457" t="str">
            <v>M2</v>
          </cell>
          <cell r="D2457">
            <v>28.83</v>
          </cell>
          <cell r="E2457" t="str">
            <v>EDIF Jul/23</v>
          </cell>
        </row>
        <row r="2458">
          <cell r="A2458">
            <v>180307</v>
          </cell>
          <cell r="B2458" t="str">
            <v>GRAMA PRETA (OPHIOPOGUM JAPONICUS) - 36 MUDAS POR M2</v>
          </cell>
          <cell r="C2458" t="str">
            <v>M2</v>
          </cell>
          <cell r="D2458">
            <v>52.65</v>
          </cell>
          <cell r="E2458" t="str">
            <v>EDIF Jul/23</v>
          </cell>
        </row>
        <row r="2459">
          <cell r="A2459">
            <v>180313</v>
          </cell>
          <cell r="B2459" t="str">
            <v>CINERARIA (SENECIO CINERARIA)</v>
          </cell>
          <cell r="C2459" t="str">
            <v>DÚZIA</v>
          </cell>
          <cell r="D2459">
            <v>73.12</v>
          </cell>
          <cell r="E2459" t="str">
            <v>EDIF Jul/23</v>
          </cell>
        </row>
        <row r="2460">
          <cell r="A2460">
            <v>180315</v>
          </cell>
          <cell r="B2460" t="str">
            <v>CLOROFITO (CLOROPHYTUM CROMOSSUM)</v>
          </cell>
          <cell r="C2460" t="str">
            <v>DÚZIA</v>
          </cell>
          <cell r="D2460">
            <v>47.95</v>
          </cell>
          <cell r="E2460" t="str">
            <v>EDIF Jul/23</v>
          </cell>
        </row>
        <row r="2461">
          <cell r="A2461">
            <v>180317</v>
          </cell>
          <cell r="B2461" t="str">
            <v>FILODENDRO (PHILODENDRON BIPINNATIFIDUM)</v>
          </cell>
          <cell r="C2461" t="str">
            <v>DÚZIA</v>
          </cell>
          <cell r="D2461">
            <v>83.97</v>
          </cell>
          <cell r="E2461" t="str">
            <v>EDIF Jul/23</v>
          </cell>
        </row>
        <row r="2462">
          <cell r="A2462">
            <v>180319</v>
          </cell>
          <cell r="B2462" t="str">
            <v>HERA (HEDERA HELIX)</v>
          </cell>
          <cell r="C2462" t="str">
            <v>DÚZIA</v>
          </cell>
          <cell r="D2462">
            <v>47.36</v>
          </cell>
          <cell r="E2462" t="str">
            <v>EDIF Jul/23</v>
          </cell>
        </row>
        <row r="2463">
          <cell r="A2463">
            <v>180321</v>
          </cell>
          <cell r="B2463" t="str">
            <v>LÍRIO (HEMEROCALLIS FLAVA)</v>
          </cell>
          <cell r="C2463" t="str">
            <v>DÚZIA</v>
          </cell>
          <cell r="D2463">
            <v>69.12</v>
          </cell>
          <cell r="E2463" t="str">
            <v>EDIF Jul/23</v>
          </cell>
        </row>
        <row r="2464">
          <cell r="A2464">
            <v>180323</v>
          </cell>
          <cell r="B2464" t="str">
            <v>MARIA SEM VERGONHA (IMPATIENS SPP)</v>
          </cell>
          <cell r="C2464" t="str">
            <v>DÚZIA</v>
          </cell>
          <cell r="D2464">
            <v>52</v>
          </cell>
          <cell r="E2464" t="str">
            <v>EDIF Jul/23</v>
          </cell>
        </row>
        <row r="2465">
          <cell r="A2465">
            <v>180325</v>
          </cell>
          <cell r="B2465" t="str">
            <v>MONSTERA (MONSTERA DELICIOSA)</v>
          </cell>
          <cell r="C2465" t="str">
            <v>UN</v>
          </cell>
          <cell r="D2465">
            <v>123.69</v>
          </cell>
          <cell r="E2465" t="str">
            <v>EDIF Jul/23</v>
          </cell>
        </row>
        <row r="2466">
          <cell r="A2466">
            <v>180327</v>
          </cell>
          <cell r="B2466" t="str">
            <v>PILEA (PILEA CADIEREI)</v>
          </cell>
          <cell r="C2466" t="str">
            <v>DÚZIA</v>
          </cell>
          <cell r="D2466">
            <v>46.27</v>
          </cell>
          <cell r="E2466" t="str">
            <v>EDIF Jul/23</v>
          </cell>
        </row>
        <row r="2467">
          <cell r="A2467">
            <v>180329</v>
          </cell>
          <cell r="B2467" t="str">
            <v>VEDELIA (WEDELIA PALUDARIS)</v>
          </cell>
          <cell r="C2467" t="str">
            <v>DÚZIA</v>
          </cell>
          <cell r="D2467">
            <v>52.12</v>
          </cell>
          <cell r="E2467" t="str">
            <v>EDIF Jul/23</v>
          </cell>
        </row>
        <row r="2468">
          <cell r="A2468">
            <v>180341</v>
          </cell>
          <cell r="B2468" t="str">
            <v>IPOMÉIA (IPOMEIA LEARII)</v>
          </cell>
          <cell r="C2468" t="str">
            <v>UN</v>
          </cell>
          <cell r="D2468">
            <v>60.71</v>
          </cell>
          <cell r="E2468" t="str">
            <v>EDIF Jul/23</v>
          </cell>
        </row>
        <row r="2469">
          <cell r="A2469">
            <v>180343</v>
          </cell>
          <cell r="B2469" t="str">
            <v>JASMIM ESTRELA (TRACHELOSPERMOM JASMINDA)</v>
          </cell>
          <cell r="C2469" t="str">
            <v>UN</v>
          </cell>
          <cell r="D2469">
            <v>65.25</v>
          </cell>
          <cell r="E2469" t="str">
            <v>EDIF Jul/23</v>
          </cell>
        </row>
        <row r="2470">
          <cell r="A2470">
            <v>180345</v>
          </cell>
          <cell r="B2470" t="str">
            <v>LÁGRIMA DE CRISTO (CLERODENDRON THOMSONAE)</v>
          </cell>
          <cell r="C2470" t="str">
            <v>UN</v>
          </cell>
          <cell r="D2470">
            <v>63.71</v>
          </cell>
          <cell r="E2470" t="str">
            <v>EDIF Jul/23</v>
          </cell>
        </row>
        <row r="2471">
          <cell r="A2471">
            <v>180347</v>
          </cell>
          <cell r="B2471" t="str">
            <v>MARACUJÁ (PASSIFLORA COERULEA)</v>
          </cell>
          <cell r="C2471" t="str">
            <v>UN</v>
          </cell>
          <cell r="D2471">
            <v>58.92</v>
          </cell>
          <cell r="E2471" t="str">
            <v>EDIF Jul/23</v>
          </cell>
        </row>
        <row r="2472">
          <cell r="A2472">
            <v>180349</v>
          </cell>
          <cell r="B2472" t="str">
            <v>PRIMAVERA (BOUGAINVILLEA GLABRA)</v>
          </cell>
          <cell r="C2472" t="str">
            <v>UN</v>
          </cell>
          <cell r="D2472">
            <v>84.13</v>
          </cell>
          <cell r="E2472" t="str">
            <v>EDIF Jul/23</v>
          </cell>
        </row>
        <row r="2473">
          <cell r="A2473">
            <v>180351</v>
          </cell>
          <cell r="B2473" t="str">
            <v>TUMBERGIA (THUNBERGIA GRANDIFLORA)</v>
          </cell>
          <cell r="C2473" t="str">
            <v>UN</v>
          </cell>
          <cell r="D2473">
            <v>58.62</v>
          </cell>
          <cell r="E2473" t="str">
            <v>EDIF Jul/23</v>
          </cell>
        </row>
        <row r="2474">
          <cell r="A2474">
            <v>180353</v>
          </cell>
          <cell r="B2474" t="str">
            <v>UNHA DE GATO (FICUS PUMILA)</v>
          </cell>
          <cell r="C2474" t="str">
            <v>UN</v>
          </cell>
          <cell r="D2474">
            <v>7.81</v>
          </cell>
          <cell r="E2474" t="str">
            <v>EDIF Jul/23</v>
          </cell>
        </row>
        <row r="2475">
          <cell r="A2475">
            <v>180361</v>
          </cell>
          <cell r="B2475" t="str">
            <v>ABUTILOM (ABUTILON STRIATUM)</v>
          </cell>
          <cell r="C2475" t="str">
            <v>UN</v>
          </cell>
          <cell r="D2475">
            <v>47.72</v>
          </cell>
          <cell r="E2475" t="str">
            <v>EDIF Jul/23</v>
          </cell>
        </row>
        <row r="2476">
          <cell r="A2476">
            <v>180363</v>
          </cell>
          <cell r="B2476" t="str">
            <v>ACALIFA (ACALYPHA WILKESIANA)</v>
          </cell>
          <cell r="C2476" t="str">
            <v>UN</v>
          </cell>
          <cell r="D2476">
            <v>57.38</v>
          </cell>
          <cell r="E2476" t="str">
            <v>EDIF Jul/23</v>
          </cell>
        </row>
        <row r="2477">
          <cell r="A2477">
            <v>180365</v>
          </cell>
          <cell r="B2477" t="str">
            <v>ALAMANDA (ALLAMANDA NERIIFOLIA)</v>
          </cell>
          <cell r="C2477" t="str">
            <v>UN</v>
          </cell>
          <cell r="D2477">
            <v>55.12</v>
          </cell>
          <cell r="E2477" t="str">
            <v>EDIF Jul/23</v>
          </cell>
        </row>
        <row r="2478">
          <cell r="A2478">
            <v>180367</v>
          </cell>
          <cell r="B2478" t="str">
            <v>AZALÉA (RHODODENDRON INDICUM)</v>
          </cell>
          <cell r="C2478" t="str">
            <v>UN</v>
          </cell>
          <cell r="D2478">
            <v>69.55</v>
          </cell>
          <cell r="E2478" t="str">
            <v>EDIF Jul/23</v>
          </cell>
        </row>
        <row r="2479">
          <cell r="A2479">
            <v>180369</v>
          </cell>
          <cell r="B2479" t="str">
            <v>BAMBUZINHO (BAMBUZA GRACILIS)</v>
          </cell>
          <cell r="C2479" t="str">
            <v>UN</v>
          </cell>
          <cell r="D2479">
            <v>68.64</v>
          </cell>
          <cell r="E2479" t="str">
            <v>EDIF Jul/23</v>
          </cell>
        </row>
        <row r="2480">
          <cell r="A2480">
            <v>180371</v>
          </cell>
          <cell r="B2480" t="str">
            <v>BELA EMÍLIA (PLUMBAGO CAPENSIS)</v>
          </cell>
          <cell r="C2480" t="str">
            <v>UN</v>
          </cell>
          <cell r="D2480">
            <v>42.9</v>
          </cell>
          <cell r="E2480" t="str">
            <v>EDIF Jul/23</v>
          </cell>
        </row>
        <row r="2481">
          <cell r="A2481">
            <v>180373</v>
          </cell>
          <cell r="B2481" t="str">
            <v>CAMARÃO (BELOPERONE GUTATA)</v>
          </cell>
          <cell r="C2481" t="str">
            <v>UN</v>
          </cell>
          <cell r="D2481">
            <v>48</v>
          </cell>
          <cell r="E2481" t="str">
            <v>EDIF Jul/23</v>
          </cell>
        </row>
        <row r="2482">
          <cell r="A2482">
            <v>180375</v>
          </cell>
          <cell r="B2482" t="str">
            <v>COSMOS (COSMOS BIPINNATUS)</v>
          </cell>
          <cell r="C2482" t="str">
            <v>UN</v>
          </cell>
          <cell r="D2482">
            <v>37.65</v>
          </cell>
          <cell r="E2482" t="str">
            <v>EDIF Jul/23</v>
          </cell>
        </row>
        <row r="2483">
          <cell r="A2483">
            <v>180377</v>
          </cell>
          <cell r="B2483" t="str">
            <v>DRACENA (DRACAENA FRAGRANS)</v>
          </cell>
          <cell r="C2483" t="str">
            <v>UN</v>
          </cell>
          <cell r="D2483">
            <v>57.28</v>
          </cell>
          <cell r="E2483" t="str">
            <v>EDIF Jul/23</v>
          </cell>
        </row>
        <row r="2484">
          <cell r="A2484">
            <v>180379</v>
          </cell>
          <cell r="B2484" t="str">
            <v>ESPONJINHA (CALLIANDRA TWEEDII)</v>
          </cell>
          <cell r="C2484" t="str">
            <v>UN</v>
          </cell>
          <cell r="D2484">
            <v>60.63</v>
          </cell>
          <cell r="E2484" t="str">
            <v>EDIF Jul/23</v>
          </cell>
        </row>
        <row r="2485">
          <cell r="A2485">
            <v>180383</v>
          </cell>
          <cell r="B2485" t="str">
            <v>HIBISCO (HIBISCUS ROSA SINENSIS)</v>
          </cell>
          <cell r="C2485" t="str">
            <v>UN</v>
          </cell>
          <cell r="D2485">
            <v>50.69</v>
          </cell>
          <cell r="E2485" t="str">
            <v>EDIF Jul/23</v>
          </cell>
        </row>
        <row r="2486">
          <cell r="A2486">
            <v>180385</v>
          </cell>
          <cell r="B2486" t="str">
            <v>MALVAVISCO (MALVAVISCUS MOLLIS)</v>
          </cell>
          <cell r="C2486" t="str">
            <v>UN</v>
          </cell>
          <cell r="D2486">
            <v>48.32</v>
          </cell>
          <cell r="E2486" t="str">
            <v>EDIF Jul/23</v>
          </cell>
        </row>
        <row r="2487">
          <cell r="A2487">
            <v>180387</v>
          </cell>
          <cell r="B2487" t="str">
            <v>PIRACANTA (PYRACANTHA COCCINEA)</v>
          </cell>
          <cell r="C2487" t="str">
            <v>UN</v>
          </cell>
          <cell r="D2487">
            <v>56.85</v>
          </cell>
          <cell r="E2487" t="str">
            <v>EDIF Jul/23</v>
          </cell>
        </row>
        <row r="2488">
          <cell r="A2488">
            <v>180603</v>
          </cell>
          <cell r="B2488" t="str">
            <v>MULTI EXERCITADOR CONJUGADO COM 6 FUNÇÕES</v>
          </cell>
          <cell r="C2488" t="str">
            <v>UN</v>
          </cell>
          <cell r="D2488">
            <v>7126.16</v>
          </cell>
          <cell r="E2488" t="str">
            <v>EDIF Jul/23</v>
          </cell>
        </row>
        <row r="2489">
          <cell r="A2489">
            <v>181000</v>
          </cell>
          <cell r="B2489" t="str">
            <v>TRATAMENTO PAISAGÍSTICO DE PISOS</v>
          </cell>
          <cell r="C2489" t="str">
            <v>.</v>
          </cell>
          <cell r="D2489" t="str">
            <v>.</v>
          </cell>
          <cell r="E2489" t="str">
            <v>EDIF Jul/23</v>
          </cell>
        </row>
        <row r="2490">
          <cell r="A2490">
            <v>181050</v>
          </cell>
          <cell r="B2490" t="str">
            <v>NR.10 - ORLA PARA ÁRVORE EM PARALELEPÍPEDO - 1,20 X 1,20 M</v>
          </cell>
          <cell r="C2490" t="str">
            <v>UN</v>
          </cell>
          <cell r="D2490">
            <v>347.14</v>
          </cell>
          <cell r="E2490" t="str">
            <v>EDIF Jul/23</v>
          </cell>
        </row>
        <row r="2491">
          <cell r="A2491">
            <v>181056</v>
          </cell>
          <cell r="B2491" t="str">
            <v>ORLA DE SEPARAÇÃO EM CONCRETO NC.26</v>
          </cell>
          <cell r="C2491" t="str">
            <v>M</v>
          </cell>
          <cell r="D2491">
            <v>103.83</v>
          </cell>
          <cell r="E2491" t="str">
            <v>EDIF Jul/23</v>
          </cell>
        </row>
        <row r="2492">
          <cell r="A2492">
            <v>181060</v>
          </cell>
          <cell r="B2492" t="str">
            <v>GRELHA DE CONCRETO PARA PISOS GRAMADOS 60X45X9,5CM</v>
          </cell>
          <cell r="C2492" t="str">
            <v>M2</v>
          </cell>
          <cell r="D2492">
            <v>94.42</v>
          </cell>
          <cell r="E2492" t="str">
            <v>EDIF Jul/23</v>
          </cell>
        </row>
        <row r="2493">
          <cell r="A2493">
            <v>181090</v>
          </cell>
          <cell r="B2493" t="str">
            <v>TORNEIRA PARA JARDIM  HD.16</v>
          </cell>
          <cell r="C2493" t="str">
            <v>UN</v>
          </cell>
          <cell r="D2493">
            <v>492.51</v>
          </cell>
          <cell r="E2493" t="str">
            <v>EDIF Jul/23</v>
          </cell>
        </row>
        <row r="2494">
          <cell r="A2494">
            <v>181200</v>
          </cell>
          <cell r="B2494" t="str">
            <v>MOBILIÁRIO EXTERNO</v>
          </cell>
          <cell r="C2494" t="str">
            <v>.</v>
          </cell>
          <cell r="D2494" t="str">
            <v>.</v>
          </cell>
          <cell r="E2494" t="str">
            <v>EDIF Jul/23</v>
          </cell>
        </row>
        <row r="2495">
          <cell r="A2495">
            <v>181201</v>
          </cell>
          <cell r="B2495" t="str">
            <v>IC.01 - BANCO DE CONCRETO POLIDO COM PINTURA EM POLIURETANO</v>
          </cell>
          <cell r="C2495" t="str">
            <v>M</v>
          </cell>
          <cell r="D2495">
            <v>312.49</v>
          </cell>
          <cell r="E2495" t="str">
            <v>EDIF Jul/23</v>
          </cell>
        </row>
        <row r="2496">
          <cell r="A2496">
            <v>181202</v>
          </cell>
          <cell r="B2496" t="str">
            <v>IC.02 - CONJUNTO MESA E BANCOS EM CONCRETO</v>
          </cell>
          <cell r="C2496" t="str">
            <v>CJ</v>
          </cell>
          <cell r="D2496">
            <v>1833.88</v>
          </cell>
          <cell r="E2496" t="str">
            <v>EDIF Jul/23</v>
          </cell>
        </row>
        <row r="2497">
          <cell r="A2497">
            <v>181203</v>
          </cell>
          <cell r="B2497" t="str">
            <v>IC.03 - BANCO EM CONCRETO APARENTE - L=40CM</v>
          </cell>
          <cell r="C2497" t="str">
            <v>M</v>
          </cell>
          <cell r="D2497">
            <v>289.89</v>
          </cell>
          <cell r="E2497" t="str">
            <v>EDIF Jul/23</v>
          </cell>
        </row>
        <row r="2498">
          <cell r="A2498">
            <v>181204</v>
          </cell>
          <cell r="B2498" t="str">
            <v>IC.04 - BANCO EM CONCRETO APARENTE - L=50CM</v>
          </cell>
          <cell r="C2498" t="str">
            <v>M</v>
          </cell>
          <cell r="D2498">
            <v>319.83</v>
          </cell>
          <cell r="E2498" t="str">
            <v>EDIF Jul/23</v>
          </cell>
        </row>
        <row r="2499">
          <cell r="A2499">
            <v>181205</v>
          </cell>
          <cell r="B2499" t="str">
            <v>IC.05 - BANCO EM CONCRETO APARENTE COM BALANÇO DE 40CM</v>
          </cell>
          <cell r="C2499" t="str">
            <v>M</v>
          </cell>
          <cell r="D2499">
            <v>440.47</v>
          </cell>
          <cell r="E2499" t="str">
            <v>EDIF Jul/23</v>
          </cell>
        </row>
        <row r="2500">
          <cell r="A2500">
            <v>181206</v>
          </cell>
          <cell r="B2500" t="str">
            <v>IC.06 - BANCO EM CONCRETO APARENTE, TIPO PMSP</v>
          </cell>
          <cell r="C2500" t="str">
            <v>M</v>
          </cell>
          <cell r="D2500">
            <v>328.01</v>
          </cell>
          <cell r="E2500" t="str">
            <v>EDIF Jul/23</v>
          </cell>
        </row>
        <row r="2501">
          <cell r="A2501">
            <v>181212</v>
          </cell>
          <cell r="B2501" t="str">
            <v>IV.02/03 - BANCO EM BLOCOS DE CONCRETO APARENTE</v>
          </cell>
          <cell r="C2501" t="str">
            <v>M</v>
          </cell>
          <cell r="D2501">
            <v>508.26</v>
          </cell>
          <cell r="E2501" t="str">
            <v>EDIF Jul/23</v>
          </cell>
        </row>
        <row r="2502">
          <cell r="A2502">
            <v>181217</v>
          </cell>
          <cell r="B2502" t="str">
            <v xml:space="preserve"> IV.07 - BANCO EM ALVENARIA APARENTE E CONCRETO</v>
          </cell>
          <cell r="C2502" t="str">
            <v>M</v>
          </cell>
          <cell r="D2502">
            <v>372.95</v>
          </cell>
          <cell r="E2502" t="str">
            <v>EDIF Jul/23</v>
          </cell>
        </row>
        <row r="2503">
          <cell r="A2503">
            <v>181218</v>
          </cell>
          <cell r="B2503" t="str">
            <v xml:space="preserve"> IV.08 - BANCO EM ALVENARIA REVESTIDA E CONCRETO</v>
          </cell>
          <cell r="C2503" t="str">
            <v>M</v>
          </cell>
          <cell r="D2503">
            <v>404.17</v>
          </cell>
          <cell r="E2503" t="str">
            <v>EDIF Jul/23</v>
          </cell>
        </row>
        <row r="2504">
          <cell r="A2504">
            <v>181219</v>
          </cell>
          <cell r="B2504" t="str">
            <v xml:space="preserve"> IV.09 - BANCO JARDINEIRA EM ALVENARIA DE TIJOLO APARENTE</v>
          </cell>
          <cell r="C2504" t="str">
            <v>M</v>
          </cell>
          <cell r="D2504">
            <v>536.01</v>
          </cell>
          <cell r="E2504" t="str">
            <v>EDIF Jul/23</v>
          </cell>
        </row>
        <row r="2505">
          <cell r="A2505">
            <v>181300</v>
          </cell>
          <cell r="B2505" t="str">
            <v>BRINQUEDOS EDIFICADOS</v>
          </cell>
          <cell r="C2505" t="str">
            <v>.</v>
          </cell>
          <cell r="D2505" t="str">
            <v>.</v>
          </cell>
          <cell r="E2505" t="str">
            <v>EDIF Jul/23</v>
          </cell>
        </row>
        <row r="2506">
          <cell r="A2506">
            <v>181321</v>
          </cell>
          <cell r="B2506" t="str">
            <v>RV.01 - MINI ANFITEATRO</v>
          </cell>
          <cell r="C2506" t="str">
            <v>UN</v>
          </cell>
          <cell r="D2506">
            <v>12508.19</v>
          </cell>
          <cell r="E2506" t="str">
            <v>EDIF Jul/23</v>
          </cell>
        </row>
        <row r="2507">
          <cell r="A2507">
            <v>181326</v>
          </cell>
          <cell r="B2507" t="str">
            <v>RV.06 - MURAL EM ALVENARIA</v>
          </cell>
          <cell r="C2507" t="str">
            <v>UN</v>
          </cell>
          <cell r="D2507">
            <v>3173.59</v>
          </cell>
          <cell r="E2507" t="str">
            <v>EDIF Jul/23</v>
          </cell>
        </row>
        <row r="2508">
          <cell r="A2508">
            <v>181341</v>
          </cell>
          <cell r="B2508" t="str">
            <v>RV.11 - TANQUE DE AREIA - GENÉRICO - ESCAVAÇÃO E APILOAMENTO</v>
          </cell>
          <cell r="C2508" t="str">
            <v>M3</v>
          </cell>
          <cell r="D2508">
            <v>62.24</v>
          </cell>
          <cell r="E2508" t="str">
            <v>EDIF Jul/23</v>
          </cell>
        </row>
        <row r="2509">
          <cell r="A2509">
            <v>181342</v>
          </cell>
          <cell r="B2509" t="str">
            <v>RV.11 - TANQUE DE AREIA - GENÉRICO - DRENAGEM</v>
          </cell>
          <cell r="C2509" t="str">
            <v>M</v>
          </cell>
          <cell r="D2509">
            <v>100.91</v>
          </cell>
          <cell r="E2509" t="str">
            <v>EDIF Jul/23</v>
          </cell>
        </row>
        <row r="2510">
          <cell r="A2510">
            <v>181343</v>
          </cell>
          <cell r="B2510" t="str">
            <v>RV.11 - TANQUE DE AREIA - GENÉRICO - LASTRO DE CONCRETO</v>
          </cell>
          <cell r="C2510" t="str">
            <v>M3</v>
          </cell>
          <cell r="D2510">
            <v>497.77</v>
          </cell>
          <cell r="E2510" t="str">
            <v>EDIF Jul/23</v>
          </cell>
        </row>
        <row r="2511">
          <cell r="A2511">
            <v>181344</v>
          </cell>
          <cell r="B2511" t="str">
            <v>RV.11 - TANQUE DE AREIA - GENÉRICO - BORDA BAIXA</v>
          </cell>
          <cell r="C2511" t="str">
            <v>M</v>
          </cell>
          <cell r="D2511">
            <v>392.78</v>
          </cell>
          <cell r="E2511" t="str">
            <v>EDIF Jul/23</v>
          </cell>
        </row>
        <row r="2512">
          <cell r="A2512">
            <v>181345</v>
          </cell>
          <cell r="B2512" t="str">
            <v>RV.11 - TANQUE DE AREIA - GENÉRICO - BORDA ALTA</v>
          </cell>
          <cell r="C2512" t="str">
            <v>M</v>
          </cell>
          <cell r="D2512">
            <v>491.2</v>
          </cell>
          <cell r="E2512" t="str">
            <v>EDIF Jul/23</v>
          </cell>
        </row>
        <row r="2513">
          <cell r="A2513">
            <v>181346</v>
          </cell>
          <cell r="B2513" t="str">
            <v>RV.11 - TANQUE DE AREIA - GENÉRICO - FORNECIMENTO E APLICAÇÃO DE AREIA LAVADA</v>
          </cell>
          <cell r="C2513" t="str">
            <v>M3</v>
          </cell>
          <cell r="D2513">
            <v>175.58</v>
          </cell>
          <cell r="E2513" t="str">
            <v>EDIF Jul/23</v>
          </cell>
        </row>
        <row r="2514">
          <cell r="A2514">
            <v>181351</v>
          </cell>
          <cell r="B2514" t="str">
            <v>BRINQUEDO - TRENZINHO DE TUBOS DE CONCRETO/FABES</v>
          </cell>
          <cell r="C2514" t="str">
            <v>UN</v>
          </cell>
          <cell r="D2514">
            <v>4618.33</v>
          </cell>
          <cell r="E2514" t="str">
            <v>EDIF Jul/23</v>
          </cell>
        </row>
        <row r="2515">
          <cell r="A2515">
            <v>181353</v>
          </cell>
          <cell r="B2515" t="str">
            <v>RV.07 - FORTINHO</v>
          </cell>
          <cell r="C2515" t="str">
            <v>UN</v>
          </cell>
          <cell r="D2515">
            <v>7198.17</v>
          </cell>
          <cell r="E2515" t="str">
            <v>EDIF Jul/23</v>
          </cell>
        </row>
        <row r="2516">
          <cell r="A2516">
            <v>181400</v>
          </cell>
          <cell r="B2516" t="str">
            <v>BRINQUEDOS INDUSTRIALIZADOS</v>
          </cell>
          <cell r="C2516" t="str">
            <v>.</v>
          </cell>
          <cell r="D2516" t="str">
            <v>.</v>
          </cell>
          <cell r="E2516" t="str">
            <v>EDIF Jul/23</v>
          </cell>
        </row>
        <row r="2517">
          <cell r="A2517">
            <v>181405</v>
          </cell>
          <cell r="B2517" t="str">
            <v>CARROSSEL PARA 20 LUGARES,  DIÂMETRO 2,20M, FORNECIMENTO E INSTALAÇÃO</v>
          </cell>
          <cell r="C2517" t="str">
            <v>UN</v>
          </cell>
          <cell r="D2517">
            <v>3086.87</v>
          </cell>
          <cell r="E2517" t="str">
            <v>EDIF Jul/23</v>
          </cell>
        </row>
        <row r="2518">
          <cell r="A2518">
            <v>181408</v>
          </cell>
          <cell r="B2518" t="str">
            <v>ESCORREGADOR COMPR=3,00M H=1,80M - ESTRUTURA METÁLICA</v>
          </cell>
          <cell r="C2518" t="str">
            <v>UN</v>
          </cell>
          <cell r="D2518">
            <v>3002.89</v>
          </cell>
          <cell r="E2518" t="str">
            <v>EDIF Jul/23</v>
          </cell>
        </row>
        <row r="2519">
          <cell r="A2519">
            <v>181411</v>
          </cell>
          <cell r="B2519" t="str">
            <v>GANGORRA COM 3 PRANCHAS COMPR=3,00M H=0,70M - ESTRUTURA METÁLICA</v>
          </cell>
          <cell r="C2519" t="str">
            <v>UN</v>
          </cell>
          <cell r="D2519">
            <v>2034.24</v>
          </cell>
          <cell r="E2519" t="str">
            <v>EDIF Jul/23</v>
          </cell>
        </row>
        <row r="2520">
          <cell r="A2520">
            <v>181415</v>
          </cell>
          <cell r="B2520" t="str">
            <v>BALANÇO DE 3 LUGARES COM PNEUS COMPR=4,50M H=2,50M - ESTRUTURA METÁLICA</v>
          </cell>
          <cell r="C2520" t="str">
            <v>UN</v>
          </cell>
          <cell r="D2520">
            <v>2183.98</v>
          </cell>
          <cell r="E2520" t="str">
            <v>EDIF Jul/23</v>
          </cell>
        </row>
        <row r="2521">
          <cell r="A2521">
            <v>181416</v>
          </cell>
          <cell r="B2521" t="str">
            <v>BRINQUEDO TIPO BALANÇO FRONTAL DUPLO PARA CADEIRANTE COM ESTRUTURA EM TUBOS DE AÇO CARBONO - INSTALADO</v>
          </cell>
          <cell r="C2521" t="str">
            <v>UN</v>
          </cell>
          <cell r="D2521">
            <v>16195.03</v>
          </cell>
          <cell r="E2521" t="str">
            <v>EDIF Jul/23</v>
          </cell>
        </row>
        <row r="2522">
          <cell r="A2522">
            <v>181422</v>
          </cell>
          <cell r="B2522" t="str">
            <v>ESCADA HORIZONTAL COMPR=1,80M H=1,80M - ESTRUTURA METÁLICA</v>
          </cell>
          <cell r="C2522" t="str">
            <v>UN</v>
          </cell>
          <cell r="D2522">
            <v>1599.1</v>
          </cell>
          <cell r="E2522" t="str">
            <v>EDIF Jul/23</v>
          </cell>
        </row>
        <row r="2523">
          <cell r="A2523">
            <v>181424</v>
          </cell>
          <cell r="B2523" t="str">
            <v>GAIOLA LABIRINTO (1,5X1,5X2,0)M - ESTRUTURA METÁLICA</v>
          </cell>
          <cell r="C2523" t="str">
            <v>UN</v>
          </cell>
          <cell r="D2523">
            <v>2951.13</v>
          </cell>
          <cell r="E2523" t="str">
            <v>EDIF Jul/23</v>
          </cell>
        </row>
        <row r="2524">
          <cell r="A2524">
            <v>181430</v>
          </cell>
          <cell r="B2524" t="str">
            <v>PLACAS DE E.V.A. ESP.30MM PARA USO INTERNO, TIPO TATAMI, COLOCADAS</v>
          </cell>
          <cell r="C2524" t="str">
            <v>M2</v>
          </cell>
          <cell r="D2524">
            <v>100.67</v>
          </cell>
          <cell r="E2524" t="str">
            <v>EDIF Jul/23</v>
          </cell>
        </row>
        <row r="2525">
          <cell r="A2525">
            <v>181441</v>
          </cell>
          <cell r="B2525" t="str">
            <v>PLAYGROUND BRINQUEDOS DE MADEIRA - CASA TARZAN COM RAMPA ESCALADA, ESCORREGADOR, PONTE E ESCADA MARINHEIRO</v>
          </cell>
          <cell r="C2525" t="str">
            <v>UN</v>
          </cell>
          <cell r="D2525">
            <v>8454.15</v>
          </cell>
          <cell r="E2525" t="str">
            <v>EDIF Jul/23</v>
          </cell>
        </row>
        <row r="2526">
          <cell r="A2526">
            <v>181442</v>
          </cell>
          <cell r="B2526" t="str">
            <v>PLAYGROUND BRINQUEDOS DE MADEIRA - CASA TARZAN COM RAMPA ESCALADA, ESCORREGADOR E ESCADA MARINHEIRO</v>
          </cell>
          <cell r="C2526" t="str">
            <v>UN</v>
          </cell>
          <cell r="D2526">
            <v>7103.53</v>
          </cell>
          <cell r="E2526" t="str">
            <v>EDIF Jul/23</v>
          </cell>
        </row>
        <row r="2527">
          <cell r="A2527">
            <v>181443</v>
          </cell>
          <cell r="B2527" t="str">
            <v>PLAYGROUND BRINQUEDOS DE MADEIRA - CASA TARZAN COM ESCORREGADOR E ESCADA MARINHEIRO</v>
          </cell>
          <cell r="C2527" t="str">
            <v>UN</v>
          </cell>
          <cell r="D2527">
            <v>4978.49</v>
          </cell>
          <cell r="E2527" t="str">
            <v>EDIF Jul/23</v>
          </cell>
        </row>
        <row r="2528">
          <cell r="A2528">
            <v>181444</v>
          </cell>
          <cell r="B2528" t="str">
            <v>PLAYGROUND BRINQUEDOS DE MADEIRA - DOIS CAVALINHOS E DUAS GANGORRAS</v>
          </cell>
          <cell r="C2528" t="str">
            <v>UN</v>
          </cell>
          <cell r="D2528">
            <v>3810.07</v>
          </cell>
          <cell r="E2528" t="str">
            <v>EDIF Jul/23</v>
          </cell>
        </row>
        <row r="2529">
          <cell r="A2529">
            <v>181445</v>
          </cell>
          <cell r="B2529" t="str">
            <v>PLAYGROUND BRINQUEDOS DE MADEIRA - ESCORREGADOR ( ALT.=1,80M COMP.=3,00M)</v>
          </cell>
          <cell r="C2529" t="str">
            <v>UN</v>
          </cell>
          <cell r="D2529">
            <v>2141.66</v>
          </cell>
          <cell r="E2529" t="str">
            <v>EDIF Jul/23</v>
          </cell>
        </row>
        <row r="2530">
          <cell r="A2530">
            <v>181446</v>
          </cell>
          <cell r="B2530" t="str">
            <v>PLAYGROUND BRINQUEDOS DE MADEIRA - GANGORRA DUPLA</v>
          </cell>
          <cell r="C2530" t="str">
            <v>UN</v>
          </cell>
          <cell r="D2530">
            <v>1405.61</v>
          </cell>
          <cell r="E2530" t="str">
            <v>EDIF Jul/23</v>
          </cell>
        </row>
        <row r="2531">
          <cell r="A2531">
            <v>181447</v>
          </cell>
          <cell r="B2531" t="str">
            <v>PLAYGROUND BRINQUEDOS DE MADEIRA - ARGOLA E TRAPÉZIO</v>
          </cell>
          <cell r="C2531" t="str">
            <v>UN</v>
          </cell>
          <cell r="D2531">
            <v>1428.51</v>
          </cell>
          <cell r="E2531" t="str">
            <v>EDIF Jul/23</v>
          </cell>
        </row>
        <row r="2532">
          <cell r="A2532">
            <v>181448</v>
          </cell>
          <cell r="B2532" t="str">
            <v>PLAYGROUND BRINQUEDOS DE MADEIRA - BALANÇA DUPLA</v>
          </cell>
          <cell r="C2532" t="str">
            <v>UN</v>
          </cell>
          <cell r="D2532">
            <v>2362.34</v>
          </cell>
          <cell r="E2532" t="str">
            <v>EDIF Jul/23</v>
          </cell>
        </row>
        <row r="2533">
          <cell r="A2533">
            <v>181449</v>
          </cell>
          <cell r="B2533" t="str">
            <v>PLAYGROUND BRINQUEDOS DE MADEIRA - ESCADA HORIZONTAL</v>
          </cell>
          <cell r="C2533" t="str">
            <v>UN</v>
          </cell>
          <cell r="D2533">
            <v>1570.92</v>
          </cell>
          <cell r="E2533" t="str">
            <v>EDIF Jul/23</v>
          </cell>
        </row>
        <row r="2534">
          <cell r="A2534">
            <v>181500</v>
          </cell>
          <cell r="B2534" t="str">
            <v>BRINQUEDOS - SERVIÇOS</v>
          </cell>
          <cell r="C2534" t="str">
            <v>.</v>
          </cell>
          <cell r="D2534" t="str">
            <v>.</v>
          </cell>
          <cell r="E2534" t="str">
            <v>EDIF Jul/23</v>
          </cell>
        </row>
        <row r="2535">
          <cell r="A2535">
            <v>181501</v>
          </cell>
          <cell r="B2535" t="str">
            <v>APARELHOS DE GINÁTICA EM MADEIRA - BARRA DUPLA EM DOIS NIVEIS</v>
          </cell>
          <cell r="C2535" t="str">
            <v>UN</v>
          </cell>
          <cell r="D2535">
            <v>1311.4</v>
          </cell>
          <cell r="E2535" t="str">
            <v>EDIF Jul/23</v>
          </cell>
        </row>
        <row r="2536">
          <cell r="A2536">
            <v>181502</v>
          </cell>
          <cell r="B2536" t="str">
            <v>APARELHOS DE GINÁTICA EM MADEIRA - BARREIRA SIMPLES</v>
          </cell>
          <cell r="C2536" t="str">
            <v>UN</v>
          </cell>
          <cell r="D2536">
            <v>1289.3699999999999</v>
          </cell>
          <cell r="E2536" t="str">
            <v>EDIF Jul/23</v>
          </cell>
        </row>
        <row r="2537">
          <cell r="A2537">
            <v>181503</v>
          </cell>
          <cell r="B2537" t="str">
            <v>APARELHOS DE GINÁTICA EM MADEIRA - BARRAS PARALELAS</v>
          </cell>
          <cell r="C2537" t="str">
            <v>UN</v>
          </cell>
          <cell r="D2537">
            <v>1252.72</v>
          </cell>
          <cell r="E2537" t="str">
            <v>EDIF Jul/23</v>
          </cell>
        </row>
        <row r="2538">
          <cell r="A2538">
            <v>181510</v>
          </cell>
          <cell r="B2538" t="str">
            <v>CARACOL - DEMARCAÇÃO DE PISO (RD-06)</v>
          </cell>
          <cell r="C2538" t="str">
            <v>UN</v>
          </cell>
          <cell r="D2538">
            <v>360.02</v>
          </cell>
          <cell r="E2538" t="str">
            <v>EDIF Jul/23</v>
          </cell>
        </row>
        <row r="2539">
          <cell r="A2539">
            <v>181513</v>
          </cell>
          <cell r="B2539" t="str">
            <v>AMARELINHA DEMARCAÇÃO DE PISO (RD-05)</v>
          </cell>
          <cell r="C2539" t="str">
            <v>UN</v>
          </cell>
          <cell r="D2539">
            <v>181.08</v>
          </cell>
          <cell r="E2539" t="str">
            <v>EDIF Jul/23</v>
          </cell>
        </row>
        <row r="2540">
          <cell r="A2540">
            <v>181514</v>
          </cell>
          <cell r="B2540" t="str">
            <v>XADREZ - DEMARCAÇÃO DE PISO (RD-04)</v>
          </cell>
          <cell r="C2540" t="str">
            <v>UN</v>
          </cell>
          <cell r="D2540">
            <v>1155.8900000000001</v>
          </cell>
          <cell r="E2540" t="str">
            <v>EDIF Jul/23</v>
          </cell>
        </row>
        <row r="2541">
          <cell r="A2541">
            <v>181550</v>
          </cell>
          <cell r="B2541" t="str">
            <v>FORNECIMENTO E APLICAÇÃO DE AREIA FINA</v>
          </cell>
          <cell r="C2541" t="str">
            <v>M3</v>
          </cell>
          <cell r="D2541">
            <v>235.22</v>
          </cell>
          <cell r="E2541" t="str">
            <v>EDIF Jul/23</v>
          </cell>
        </row>
        <row r="2542">
          <cell r="A2542">
            <v>181551</v>
          </cell>
          <cell r="B2542" t="str">
            <v>FORNECIMENTO E APLICAÇÃO  DE PEDRA N.2</v>
          </cell>
          <cell r="C2542" t="str">
            <v>M3</v>
          </cell>
          <cell r="D2542">
            <v>216.62</v>
          </cell>
          <cell r="E2542" t="str">
            <v>EDIF Jul/23</v>
          </cell>
        </row>
        <row r="2543">
          <cell r="A2543">
            <v>181601</v>
          </cell>
          <cell r="B2543" t="str">
            <v>SURF DUPLO CONJUGADO (EXERCITADOR PARA IDOSOS)</v>
          </cell>
          <cell r="C2543" t="str">
            <v>UN</v>
          </cell>
          <cell r="D2543">
            <v>2436.5700000000002</v>
          </cell>
          <cell r="E2543" t="str">
            <v>EDIF Jul/23</v>
          </cell>
        </row>
        <row r="2544">
          <cell r="A2544">
            <v>181602</v>
          </cell>
          <cell r="B2544" t="str">
            <v>ROTAÇÃO DIAGONAL DUPLA - APARELHO DUPLO CONJUGADO</v>
          </cell>
          <cell r="C2544" t="str">
            <v>UN</v>
          </cell>
          <cell r="D2544">
            <v>2008.63</v>
          </cell>
          <cell r="E2544" t="str">
            <v>EDIF Jul/23</v>
          </cell>
        </row>
        <row r="2545">
          <cell r="A2545">
            <v>181603</v>
          </cell>
          <cell r="B2545" t="str">
            <v>MULTI EXERCITADOR CONJUGADO COM 6 FUNÇÕES</v>
          </cell>
          <cell r="C2545" t="str">
            <v>UN</v>
          </cell>
          <cell r="D2545">
            <v>7126.16</v>
          </cell>
          <cell r="E2545" t="str">
            <v>EDIF Jul/23</v>
          </cell>
        </row>
        <row r="2546">
          <cell r="A2546">
            <v>181604</v>
          </cell>
          <cell r="B2546" t="str">
            <v>SIMULADOR DE CAVALGADA</v>
          </cell>
          <cell r="C2546" t="str">
            <v>UN</v>
          </cell>
          <cell r="D2546">
            <v>4338.08</v>
          </cell>
          <cell r="E2546" t="str">
            <v>EDIF Jul/23</v>
          </cell>
        </row>
        <row r="2547">
          <cell r="A2547">
            <v>181605</v>
          </cell>
          <cell r="B2547" t="str">
            <v>SIMULADOR DE CAVALGADA TRIPLO</v>
          </cell>
          <cell r="C2547" t="str">
            <v>UN</v>
          </cell>
          <cell r="D2547">
            <v>5111.57</v>
          </cell>
          <cell r="E2547" t="str">
            <v>EDIF Jul/23</v>
          </cell>
        </row>
        <row r="2548">
          <cell r="A2548">
            <v>181606</v>
          </cell>
          <cell r="B2548" t="str">
            <v>ALONGADOR COM 3 ALTURAS CONJUGADO</v>
          </cell>
          <cell r="C2548" t="str">
            <v>UN</v>
          </cell>
          <cell r="D2548">
            <v>2719.31</v>
          </cell>
          <cell r="E2548" t="str">
            <v>EDIF Jul/23</v>
          </cell>
        </row>
        <row r="2549">
          <cell r="A2549">
            <v>181607</v>
          </cell>
          <cell r="B2549" t="str">
            <v>PRESSÃO DE PERNAS TRIPLO CONJUGADO</v>
          </cell>
          <cell r="C2549" t="str">
            <v>UN</v>
          </cell>
          <cell r="D2549">
            <v>3967.65</v>
          </cell>
          <cell r="E2549" t="str">
            <v>EDIF Jul/23</v>
          </cell>
        </row>
        <row r="2550">
          <cell r="A2550">
            <v>181608</v>
          </cell>
          <cell r="B2550" t="str">
            <v>REMADA SENTADA</v>
          </cell>
          <cell r="C2550" t="str">
            <v>UN</v>
          </cell>
          <cell r="D2550">
            <v>2301.54</v>
          </cell>
          <cell r="E2550" t="str">
            <v>EDIF Jul/23</v>
          </cell>
        </row>
        <row r="2551">
          <cell r="A2551">
            <v>181609</v>
          </cell>
          <cell r="B2551" t="str">
            <v>SIMULADOR DE CAMINHADA DUPLO CONJUGADO</v>
          </cell>
          <cell r="C2551" t="str">
            <v>UN</v>
          </cell>
          <cell r="D2551">
            <v>4137.3900000000003</v>
          </cell>
          <cell r="E2551" t="str">
            <v>EDIF Jul/23</v>
          </cell>
        </row>
        <row r="2552">
          <cell r="A2552">
            <v>181610</v>
          </cell>
          <cell r="B2552" t="str">
            <v>SIMULADOR DE CAMINHADA TRIPLO CONJUGADO</v>
          </cell>
          <cell r="C2552" t="str">
            <v>UN</v>
          </cell>
          <cell r="D2552">
            <v>5794.87</v>
          </cell>
          <cell r="E2552" t="str">
            <v>EDIF Jul/23</v>
          </cell>
        </row>
        <row r="2553">
          <cell r="A2553">
            <v>181611</v>
          </cell>
          <cell r="B2553" t="str">
            <v>ROTAÇÃO VERTICAL DUPLO</v>
          </cell>
          <cell r="C2553" t="str">
            <v>UN</v>
          </cell>
          <cell r="D2553">
            <v>1291.6300000000001</v>
          </cell>
          <cell r="E2553" t="str">
            <v>EDIF Jul/23</v>
          </cell>
        </row>
        <row r="2554">
          <cell r="A2554">
            <v>181612</v>
          </cell>
          <cell r="B2554" t="str">
            <v>ROTAÇÃO VERTICAL TRIPLO CONJUGADO</v>
          </cell>
          <cell r="C2554" t="str">
            <v>UN</v>
          </cell>
          <cell r="D2554">
            <v>1701.04</v>
          </cell>
          <cell r="E2554" t="str">
            <v>EDIF Jul/23</v>
          </cell>
        </row>
        <row r="2555">
          <cell r="A2555">
            <v>181613</v>
          </cell>
          <cell r="B2555" t="str">
            <v>ESQUI DUPLO CONJUGADO</v>
          </cell>
          <cell r="C2555" t="str">
            <v>UN</v>
          </cell>
          <cell r="D2555">
            <v>5311.55</v>
          </cell>
          <cell r="E2555" t="str">
            <v>EDIF Jul/23</v>
          </cell>
        </row>
        <row r="2556">
          <cell r="A2556">
            <v>181614</v>
          </cell>
          <cell r="B2556" t="str">
            <v>ESQUI TRIPLO CONJUGADO</v>
          </cell>
          <cell r="C2556" t="str">
            <v>UN</v>
          </cell>
          <cell r="D2556">
            <v>7473.25</v>
          </cell>
          <cell r="E2556" t="str">
            <v>EDIF Jul/23</v>
          </cell>
        </row>
        <row r="2557">
          <cell r="A2557">
            <v>181615</v>
          </cell>
          <cell r="B2557" t="str">
            <v>BICICLETA DE CADEIRA INDIVIDUAL</v>
          </cell>
          <cell r="C2557" t="str">
            <v>UN</v>
          </cell>
          <cell r="D2557">
            <v>1945.45</v>
          </cell>
          <cell r="E2557" t="str">
            <v>EDIF Jul/23</v>
          </cell>
        </row>
        <row r="2558">
          <cell r="A2558">
            <v>181616</v>
          </cell>
          <cell r="B2558" t="str">
            <v>BICICLETA DE CADEIRA TRIPLA</v>
          </cell>
          <cell r="C2558" t="str">
            <v>UN</v>
          </cell>
          <cell r="D2558">
            <v>5329.16</v>
          </cell>
          <cell r="E2558" t="str">
            <v>EDIF Jul/23</v>
          </cell>
        </row>
        <row r="2559">
          <cell r="A2559">
            <v>181617</v>
          </cell>
          <cell r="B2559" t="str">
            <v>PUXADOR PEITORAL DUPLO STAR</v>
          </cell>
          <cell r="C2559" t="str">
            <v>UN</v>
          </cell>
          <cell r="D2559">
            <v>3746.7</v>
          </cell>
          <cell r="E2559" t="str">
            <v>EDIF Jul/23</v>
          </cell>
        </row>
        <row r="2560">
          <cell r="A2560">
            <v>181618</v>
          </cell>
          <cell r="B2560" t="str">
            <v>TWIST TRIPLO</v>
          </cell>
          <cell r="C2560" t="str">
            <v>UN</v>
          </cell>
          <cell r="D2560">
            <v>2880.47</v>
          </cell>
          <cell r="E2560" t="str">
            <v>EDIF Jul/23</v>
          </cell>
        </row>
        <row r="2561">
          <cell r="A2561">
            <v>181619</v>
          </cell>
          <cell r="B2561" t="str">
            <v>PLACA ORIENTADORA VERTICAL</v>
          </cell>
          <cell r="C2561" t="str">
            <v>UN</v>
          </cell>
          <cell r="D2561">
            <v>3264.93</v>
          </cell>
          <cell r="E2561" t="str">
            <v>EDIF Jul/23</v>
          </cell>
        </row>
        <row r="2562">
          <cell r="A2562">
            <v>181620</v>
          </cell>
          <cell r="B2562" t="str">
            <v>LIXEIRA DUPLA</v>
          </cell>
          <cell r="C2562" t="str">
            <v>UN</v>
          </cell>
          <cell r="D2562">
            <v>1129.08</v>
          </cell>
          <cell r="E2562" t="str">
            <v>EDIF Jul/23</v>
          </cell>
        </row>
        <row r="2563">
          <cell r="A2563">
            <v>186000</v>
          </cell>
          <cell r="B2563" t="str">
            <v>RETIRADAS</v>
          </cell>
          <cell r="C2563" t="str">
            <v>.</v>
          </cell>
          <cell r="D2563" t="str">
            <v>.</v>
          </cell>
          <cell r="E2563" t="str">
            <v>EDIF Jul/23</v>
          </cell>
        </row>
        <row r="2564">
          <cell r="A2564">
            <v>186007</v>
          </cell>
          <cell r="B2564" t="str">
            <v>RETIRADA DE GRAMA</v>
          </cell>
          <cell r="C2564" t="str">
            <v>M2</v>
          </cell>
          <cell r="D2564">
            <v>5.56</v>
          </cell>
          <cell r="E2564" t="str">
            <v>EDIF Jul/23</v>
          </cell>
        </row>
        <row r="2565">
          <cell r="A2565">
            <v>187000</v>
          </cell>
          <cell r="B2565" t="str">
            <v>RECOLOCAÇÕES</v>
          </cell>
          <cell r="C2565" t="str">
            <v>.</v>
          </cell>
          <cell r="D2565" t="str">
            <v>.</v>
          </cell>
          <cell r="E2565" t="str">
            <v>EDIF Jul/23</v>
          </cell>
        </row>
        <row r="2566">
          <cell r="A2566">
            <v>187007</v>
          </cell>
          <cell r="B2566" t="str">
            <v>RECOLOCAÇÃO DE GRAMA</v>
          </cell>
          <cell r="C2566" t="str">
            <v>M2</v>
          </cell>
          <cell r="D2566">
            <v>43.5</v>
          </cell>
          <cell r="E2566" t="str">
            <v>EDIF Jul/23</v>
          </cell>
        </row>
        <row r="2567">
          <cell r="A2567">
            <v>187040</v>
          </cell>
          <cell r="B2567" t="str">
            <v>TRANSPLANTE DE ÁRVORES COM DIÂMETRO ATÉ 30CM</v>
          </cell>
          <cell r="C2567" t="str">
            <v>UN</v>
          </cell>
          <cell r="D2567">
            <v>1516.08</v>
          </cell>
          <cell r="E2567" t="str">
            <v>EDIF Jul/23</v>
          </cell>
        </row>
        <row r="2568">
          <cell r="A2568">
            <v>187041</v>
          </cell>
          <cell r="B2568" t="str">
            <v>TRANSPLANTE DE ÁRVORES COM DAP MAIOR OU IGUAL A 30CM</v>
          </cell>
          <cell r="C2568" t="str">
            <v>UN</v>
          </cell>
          <cell r="D2568">
            <v>10492.08</v>
          </cell>
          <cell r="E2568" t="str">
            <v>EDIF Jul/23</v>
          </cell>
        </row>
        <row r="2569">
          <cell r="A2569">
            <v>188000</v>
          </cell>
          <cell r="B2569" t="str">
            <v>SERVIÇOS PARCIAIS</v>
          </cell>
          <cell r="C2569" t="str">
            <v>.</v>
          </cell>
          <cell r="D2569" t="str">
            <v>.</v>
          </cell>
          <cell r="E2569" t="str">
            <v>EDIF Jul/23</v>
          </cell>
        </row>
        <row r="2570">
          <cell r="A2570">
            <v>188001</v>
          </cell>
          <cell r="B2570" t="str">
            <v>REVOLVIMENTO E AJUSTE DO SOLO</v>
          </cell>
          <cell r="C2570" t="str">
            <v>M2</v>
          </cell>
          <cell r="D2570">
            <v>9.27</v>
          </cell>
          <cell r="E2570" t="str">
            <v>EDIF Jul/23</v>
          </cell>
        </row>
        <row r="2571">
          <cell r="A2571">
            <v>188011</v>
          </cell>
          <cell r="B2571" t="str">
            <v>TERRA PREPARADA PARA PLANTIO</v>
          </cell>
          <cell r="C2571" t="str">
            <v>M3</v>
          </cell>
          <cell r="D2571">
            <v>289.22000000000003</v>
          </cell>
          <cell r="E2571" t="str">
            <v>EDIF Jul/23</v>
          </cell>
        </row>
        <row r="2572">
          <cell r="A2572">
            <v>188013</v>
          </cell>
          <cell r="B2572" t="str">
            <v>CALCAREO DOLOMITICO</v>
          </cell>
          <cell r="C2572" t="str">
            <v>KG</v>
          </cell>
          <cell r="D2572">
            <v>1.1499999999999999</v>
          </cell>
          <cell r="E2572" t="str">
            <v>EDIF Jul/23</v>
          </cell>
        </row>
        <row r="2573">
          <cell r="A2573">
            <v>188015</v>
          </cell>
          <cell r="B2573" t="str">
            <v>ADUBO QUÍMICO NPK, 10:10:10</v>
          </cell>
          <cell r="C2573" t="str">
            <v>KG</v>
          </cell>
          <cell r="D2573">
            <v>7.67</v>
          </cell>
          <cell r="E2573" t="str">
            <v>EDIF Jul/23</v>
          </cell>
        </row>
        <row r="2574">
          <cell r="A2574">
            <v>188030</v>
          </cell>
          <cell r="B2574" t="str">
            <v>PREPARO DO SOLO PARA PLANTIO DE GRAMA BATATAES</v>
          </cell>
          <cell r="C2574" t="str">
            <v>M2</v>
          </cell>
          <cell r="D2574">
            <v>9.27</v>
          </cell>
          <cell r="E2574" t="str">
            <v>EDIF Jul/23</v>
          </cell>
        </row>
        <row r="2575">
          <cell r="A2575">
            <v>188035</v>
          </cell>
          <cell r="B2575" t="str">
            <v>RECOLOCAÇÃO DE TERRA DE JARDIM</v>
          </cell>
          <cell r="C2575" t="str">
            <v>M3</v>
          </cell>
          <cell r="D2575">
            <v>323.8</v>
          </cell>
          <cell r="E2575" t="str">
            <v>EDIF Jul/23</v>
          </cell>
        </row>
        <row r="2576">
          <cell r="A2576">
            <v>200000</v>
          </cell>
          <cell r="B2576" t="str">
            <v>SERVICOS TECNICOS</v>
          </cell>
          <cell r="C2576"/>
          <cell r="D2576"/>
          <cell r="E2576" t="str">
            <v>EDIF Jul/23</v>
          </cell>
        </row>
        <row r="2577">
          <cell r="A2577">
            <v>200100</v>
          </cell>
          <cell r="B2577" t="str">
            <v>TOPOGRAFIA</v>
          </cell>
          <cell r="C2577" t="str">
            <v>.</v>
          </cell>
          <cell r="D2577" t="str">
            <v>.</v>
          </cell>
          <cell r="E2577" t="str">
            <v>EDIF Jul/23</v>
          </cell>
        </row>
        <row r="2578">
          <cell r="A2578">
            <v>200101</v>
          </cell>
          <cell r="B2578" t="str">
            <v>LEVANTAMENTO PLANIMÉTRICO DE PERÍMETRO - ATÉ 1.000M</v>
          </cell>
          <cell r="C2578" t="str">
            <v>GL</v>
          </cell>
          <cell r="D2578">
            <v>3085.99</v>
          </cell>
          <cell r="E2578" t="str">
            <v>EDIF Jul/23</v>
          </cell>
        </row>
        <row r="2579">
          <cell r="A2579">
            <v>200102</v>
          </cell>
          <cell r="B2579" t="str">
            <v>LEVANTAMENTO PLANIMÉTRICO DE PERÍMETRO - EXCEDENTE 1.000M</v>
          </cell>
          <cell r="C2579" t="str">
            <v>M</v>
          </cell>
          <cell r="D2579">
            <v>2.4</v>
          </cell>
          <cell r="E2579" t="str">
            <v>EDIF Jul/23</v>
          </cell>
        </row>
        <row r="2580">
          <cell r="A2580">
            <v>200113</v>
          </cell>
          <cell r="B2580" t="str">
            <v>LEVANTAMENTO PLANIALTIMÉTRICO DE ÁREAS - ATÉ 10.000M2</v>
          </cell>
          <cell r="C2580" t="str">
            <v>GL</v>
          </cell>
          <cell r="D2580">
            <v>5890.14</v>
          </cell>
          <cell r="E2580" t="str">
            <v>EDIF Jul/23</v>
          </cell>
        </row>
        <row r="2581">
          <cell r="A2581">
            <v>200114</v>
          </cell>
          <cell r="B2581" t="str">
            <v>LEVANTAMENTO PLANIALTIMÉTRICO DE ÁREAS - EXCEDENTE A 10.000M2</v>
          </cell>
          <cell r="C2581" t="str">
            <v>M2</v>
          </cell>
          <cell r="D2581">
            <v>0.5</v>
          </cell>
          <cell r="E2581" t="str">
            <v>EDIF Jul/23</v>
          </cell>
        </row>
        <row r="2582">
          <cell r="A2582">
            <v>200121</v>
          </cell>
          <cell r="B2582" t="str">
            <v>ACRÉSCIMO FACE AO GRAU DE DIFICULDADE - TERRENO ACIDENTADO</v>
          </cell>
          <cell r="C2582" t="str">
            <v>%</v>
          </cell>
          <cell r="D2582">
            <v>20</v>
          </cell>
          <cell r="E2582" t="str">
            <v>EDIF Jul/23</v>
          </cell>
        </row>
        <row r="2583">
          <cell r="A2583">
            <v>200122</v>
          </cell>
          <cell r="B2583" t="str">
            <v>ACRÉSCIMO FACE AO GRAU DE DIFICULDADE - TERRENO COBERTO PARA VEGETAÇÃO</v>
          </cell>
          <cell r="C2583" t="str">
            <v>%</v>
          </cell>
          <cell r="D2583">
            <v>50</v>
          </cell>
          <cell r="E2583" t="str">
            <v>EDIF Jul/23</v>
          </cell>
        </row>
        <row r="2584">
          <cell r="A2584">
            <v>200123</v>
          </cell>
          <cell r="B2584" t="str">
            <v>ACRÉSCIMO FACE AO GRAU DE DIFICULDADE - TERRENO PANTANOSO</v>
          </cell>
          <cell r="C2584" t="str">
            <v>%</v>
          </cell>
          <cell r="D2584">
            <v>100</v>
          </cell>
          <cell r="E2584" t="str">
            <v>EDIF Jul/23</v>
          </cell>
        </row>
        <row r="2585">
          <cell r="A2585">
            <v>200124</v>
          </cell>
          <cell r="B2585" t="str">
            <v>ACRÉSCIMO FACE AO GRAU DE DIFICULDADE - TERRENO COM CADASTRO</v>
          </cell>
          <cell r="C2585" t="str">
            <v>%</v>
          </cell>
          <cell r="D2585">
            <v>30</v>
          </cell>
          <cell r="E2585" t="str">
            <v>EDIF Jul/23</v>
          </cell>
        </row>
        <row r="2586">
          <cell r="A2586">
            <v>200131</v>
          </cell>
          <cell r="B2586" t="str">
            <v>ACRÉSCIMO PARA ELABORAÇÃO DE CÁLCULOS - ÁREAS, DISTÂNCIAS E AZIMUTES</v>
          </cell>
          <cell r="C2586" t="str">
            <v>%</v>
          </cell>
          <cell r="D2586">
            <v>10</v>
          </cell>
          <cell r="E2586" t="str">
            <v>EDIF Jul/23</v>
          </cell>
        </row>
        <row r="2587">
          <cell r="A2587">
            <v>200132</v>
          </cell>
          <cell r="B2587" t="str">
            <v>ACRÉSCIMO PARA ELABORAÇÃO DE CÁLCULOS - NIVELAMENTO DE SECÇÕES TRANSVERSAIS</v>
          </cell>
          <cell r="C2587" t="str">
            <v>%</v>
          </cell>
          <cell r="D2587">
            <v>50</v>
          </cell>
          <cell r="E2587" t="str">
            <v>EDIF Jul/23</v>
          </cell>
        </row>
        <row r="2588">
          <cell r="A2588">
            <v>200133</v>
          </cell>
          <cell r="B2588" t="str">
            <v>ACRÉSCIMO PARA ELABORAÇÃO DE CÁLCULOS - MOVIMENTO DE TERRA</v>
          </cell>
          <cell r="C2588" t="str">
            <v>%</v>
          </cell>
          <cell r="D2588">
            <v>10</v>
          </cell>
          <cell r="E2588" t="str">
            <v>EDIF Jul/23</v>
          </cell>
        </row>
        <row r="2589">
          <cell r="A2589">
            <v>200200</v>
          </cell>
          <cell r="B2589" t="str">
            <v>SONDAGEM</v>
          </cell>
          <cell r="C2589" t="str">
            <v>.</v>
          </cell>
          <cell r="D2589" t="str">
            <v>.</v>
          </cell>
          <cell r="E2589" t="str">
            <v>EDIF Jul/23</v>
          </cell>
        </row>
        <row r="2590">
          <cell r="A2590">
            <v>200201</v>
          </cell>
          <cell r="B2590" t="str">
            <v>TRADO MANUAL</v>
          </cell>
          <cell r="C2590" t="str">
            <v>M</v>
          </cell>
          <cell r="D2590">
            <v>89.06</v>
          </cell>
          <cell r="E2590" t="str">
            <v>EDIF Jul/23</v>
          </cell>
        </row>
        <row r="2591">
          <cell r="A2591">
            <v>200202</v>
          </cell>
          <cell r="B2591" t="str">
            <v>MOBILIZAÇÃO E INSTALAÇÃO DE 1  EQUIPAMENTO PARA EXECUÇÃO DE SONDAGEM A PERCUSSÃO</v>
          </cell>
          <cell r="C2591" t="str">
            <v>UN</v>
          </cell>
          <cell r="D2591">
            <v>674.26</v>
          </cell>
          <cell r="E2591" t="str">
            <v>EDIF Jul/23</v>
          </cell>
        </row>
        <row r="2592">
          <cell r="A2592">
            <v>200203</v>
          </cell>
          <cell r="B2592" t="str">
            <v>DESLOCAMENTO DE EQUIPAMENTO ENTRE FUROS EM TERRENO PLANO, CONSIDERANDO A DISTÂNCIA ATÉ 100M, PARA SONDAGEM A PERCUSSÃO</v>
          </cell>
          <cell r="C2592" t="str">
            <v>UN</v>
          </cell>
          <cell r="D2592">
            <v>95.68</v>
          </cell>
          <cell r="E2592" t="str">
            <v>EDIF Jul/23</v>
          </cell>
        </row>
        <row r="2593">
          <cell r="A2593">
            <v>200204</v>
          </cell>
          <cell r="B2593" t="str">
            <v>DESLOCAMENTO DE EQUIPAMENTO ENTRE FUROS EM TERRENO PLANO, CONSIDERANDO A DISTÂNCIA DE 100 À 200M, PARA FUNDAÇÃO A PERCUSSÃO</v>
          </cell>
          <cell r="C2593" t="str">
            <v>UN</v>
          </cell>
          <cell r="D2593">
            <v>191.37</v>
          </cell>
          <cell r="E2593" t="str">
            <v>EDIF Jul/23</v>
          </cell>
        </row>
        <row r="2594">
          <cell r="A2594">
            <v>200205</v>
          </cell>
          <cell r="B2594" t="str">
            <v>DESLOCAMENTO DE EQUIPAMENTO ENTRE FUROS EM TERRENO PLANO, CONSIDERANDO A DISTÂNCIA ACIMA DE 200M, PARA SONDAGEM A PERCUSSÃO</v>
          </cell>
          <cell r="C2594" t="str">
            <v>UN</v>
          </cell>
          <cell r="D2594">
            <v>287.05</v>
          </cell>
          <cell r="E2594" t="str">
            <v>EDIF Jul/23</v>
          </cell>
        </row>
        <row r="2595">
          <cell r="A2595">
            <v>200206</v>
          </cell>
          <cell r="B2595" t="str">
            <v>DESLOCAMENTO DE EQUIPAMENTO ENTRE FUROS EM TERRENO ACIDENTADO, CONSIDERANDO A DISTÂNCIA ATÉ 50M, PARA SONDAGEM A PERCUSSÃO</v>
          </cell>
          <cell r="C2595" t="str">
            <v>UN</v>
          </cell>
          <cell r="D2595">
            <v>95.68</v>
          </cell>
          <cell r="E2595" t="str">
            <v>EDIF Jul/23</v>
          </cell>
        </row>
        <row r="2596">
          <cell r="A2596">
            <v>200207</v>
          </cell>
          <cell r="B2596" t="str">
            <v>DESLOCAMENTO DE EQUIPAMENTO ENTRE FUROS EM TERRENO ACIDENTADO, CONSIDERANDO A DISTÂNCIA ACIMA DE 50M, PARA SONDAGEM A PERCUSSÃO</v>
          </cell>
          <cell r="C2596" t="str">
            <v>UN</v>
          </cell>
          <cell r="D2596">
            <v>167</v>
          </cell>
          <cell r="E2596" t="str">
            <v>EDIF Jul/23</v>
          </cell>
        </row>
        <row r="2597">
          <cell r="A2597">
            <v>200208</v>
          </cell>
          <cell r="B2597" t="str">
            <v>EXECUÇÃO DE PLATAFORMA EM TERRENO ALAGADIÇO OU ACIDENTADO, PARA SONDAGEM A PERCUSSÃO</v>
          </cell>
          <cell r="C2597" t="str">
            <v>UN</v>
          </cell>
          <cell r="D2597">
            <v>221.03</v>
          </cell>
          <cell r="E2597" t="str">
            <v>EDIF Jul/23</v>
          </cell>
        </row>
        <row r="2598">
          <cell r="A2598">
            <v>200209</v>
          </cell>
          <cell r="B2598" t="str">
            <v>PERFURAÇÃO E EXECUÇÃO DE ENSAIO PENETROMÉTRICO OU DE LAVAGEM POR TEMPO</v>
          </cell>
          <cell r="C2598" t="str">
            <v>M</v>
          </cell>
          <cell r="D2598">
            <v>137.78</v>
          </cell>
          <cell r="E2598" t="str">
            <v>EDIF Jul/23</v>
          </cell>
        </row>
        <row r="2599">
          <cell r="A2599">
            <v>200300</v>
          </cell>
          <cell r="B2599" t="str">
            <v>SERVIÇOS TÉCNICOS</v>
          </cell>
          <cell r="C2599" t="str">
            <v>.</v>
          </cell>
          <cell r="D2599" t="str">
            <v>.</v>
          </cell>
          <cell r="E2599" t="str">
            <v>EDIF Jul/23</v>
          </cell>
        </row>
        <row r="2600">
          <cell r="A2600">
            <v>200301</v>
          </cell>
          <cell r="B2600" t="str">
            <v>COORDENADOR GERAL</v>
          </cell>
          <cell r="C2600" t="str">
            <v>H</v>
          </cell>
          <cell r="D2600">
            <v>470.95</v>
          </cell>
          <cell r="E2600" t="str">
            <v>EDIF Jul/23</v>
          </cell>
        </row>
        <row r="2601">
          <cell r="A2601">
            <v>200302</v>
          </cell>
          <cell r="B2601" t="str">
            <v>ENGENHEIRO/ ARQUITETO SÊNIOR</v>
          </cell>
          <cell r="C2601" t="str">
            <v>H</v>
          </cell>
          <cell r="D2601">
            <v>255.04</v>
          </cell>
          <cell r="E2601" t="str">
            <v>EDIF Jul/23</v>
          </cell>
        </row>
        <row r="2602">
          <cell r="A2602">
            <v>200303</v>
          </cell>
          <cell r="B2602" t="str">
            <v>ENGENHEIRO/ ARQUITETO JUNIOR</v>
          </cell>
          <cell r="C2602" t="str">
            <v>H</v>
          </cell>
          <cell r="D2602">
            <v>163.15</v>
          </cell>
          <cell r="E2602" t="str">
            <v>EDIF Jul/23</v>
          </cell>
        </row>
        <row r="2603">
          <cell r="A2603">
            <v>200304</v>
          </cell>
          <cell r="B2603" t="str">
            <v>ENGENHEIRO/ ARQUITETO PLENO</v>
          </cell>
          <cell r="C2603" t="str">
            <v>H</v>
          </cell>
          <cell r="D2603">
            <v>171.08</v>
          </cell>
          <cell r="E2603" t="str">
            <v>EDIF Jul/23</v>
          </cell>
        </row>
        <row r="2604">
          <cell r="A2604">
            <v>200305</v>
          </cell>
          <cell r="B2604" t="str">
            <v>PROJETISTA</v>
          </cell>
          <cell r="C2604" t="str">
            <v>H</v>
          </cell>
          <cell r="D2604">
            <v>93.34</v>
          </cell>
          <cell r="E2604" t="str">
            <v>EDIF Jul/23</v>
          </cell>
        </row>
        <row r="2605">
          <cell r="A2605">
            <v>200306</v>
          </cell>
          <cell r="B2605" t="str">
            <v>DESENHISTA PROJETISTA</v>
          </cell>
          <cell r="C2605" t="str">
            <v>H</v>
          </cell>
          <cell r="D2605">
            <v>55.7</v>
          </cell>
          <cell r="E2605" t="str">
            <v>EDIF Jul/23</v>
          </cell>
        </row>
        <row r="2606">
          <cell r="A2606">
            <v>200307</v>
          </cell>
          <cell r="B2606" t="str">
            <v>COORDENADOR SETORIAL</v>
          </cell>
          <cell r="C2606" t="str">
            <v>H</v>
          </cell>
          <cell r="D2606">
            <v>470.95</v>
          </cell>
          <cell r="E2606" t="str">
            <v>EDIF Jul/23</v>
          </cell>
        </row>
        <row r="2607">
          <cell r="A2607">
            <v>200308</v>
          </cell>
          <cell r="B2607" t="str">
            <v>CONSULTOR</v>
          </cell>
          <cell r="C2607" t="str">
            <v>H</v>
          </cell>
          <cell r="D2607">
            <v>470.95</v>
          </cell>
          <cell r="E2607" t="str">
            <v>EDIF Jul/23</v>
          </cell>
        </row>
        <row r="2608">
          <cell r="A2608">
            <v>200309</v>
          </cell>
          <cell r="B2608" t="str">
            <v>PROJETISTA CADISTA</v>
          </cell>
          <cell r="C2608" t="str">
            <v>H</v>
          </cell>
          <cell r="D2608">
            <v>55.7</v>
          </cell>
          <cell r="E2608" t="str">
            <v>EDIF Jul/23</v>
          </cell>
        </row>
        <row r="2609">
          <cell r="A2609">
            <v>200321</v>
          </cell>
          <cell r="B2609" t="str">
            <v>DESENVOLVIMENTO DE PRANCHA DE DESENHO TÉCNICO/ DETALHAMENTO FORMATO A1</v>
          </cell>
          <cell r="C2609" t="str">
            <v>UN</v>
          </cell>
          <cell r="D2609">
            <v>1702.3</v>
          </cell>
          <cell r="E2609" t="str">
            <v>EDIF Jul/23</v>
          </cell>
        </row>
        <row r="2610">
          <cell r="A2610">
            <v>200324</v>
          </cell>
          <cell r="B2610" t="str">
            <v>DESENHISTA CADISTA</v>
          </cell>
          <cell r="C2610" t="str">
            <v>H</v>
          </cell>
          <cell r="D2610">
            <v>55.7</v>
          </cell>
          <cell r="E2610" t="str">
            <v>EDIF Jul/23</v>
          </cell>
        </row>
        <row r="2611">
          <cell r="A2611">
            <v>200350</v>
          </cell>
          <cell r="B2611" t="str">
            <v>SERVIÇO DE PLOTAGEM EM PAPEL SULFITE, TAMANHO A1, PRETO E BRANCO</v>
          </cell>
          <cell r="C2611" t="str">
            <v>UN</v>
          </cell>
          <cell r="D2611">
            <v>10.119999999999999</v>
          </cell>
          <cell r="E2611" t="str">
            <v>EDIF Jul/23</v>
          </cell>
        </row>
        <row r="2612">
          <cell r="A2612">
            <v>200351</v>
          </cell>
          <cell r="B2612" t="str">
            <v>SERVIÇO DE PLOTAGEM EM PAPEL SULFITE, TAMANHO A0, PRETO E BRANCO</v>
          </cell>
          <cell r="C2612" t="str">
            <v>UN</v>
          </cell>
          <cell r="D2612">
            <v>13.39</v>
          </cell>
          <cell r="E2612" t="str">
            <v>EDIF Jul/23</v>
          </cell>
        </row>
        <row r="2613">
          <cell r="A2613">
            <v>200352</v>
          </cell>
          <cell r="B2613" t="str">
            <v>SERVIÇO DE PLOTAGEM EM PAPEL SULFITE, TAMANHO A1, COLORIDA</v>
          </cell>
          <cell r="C2613" t="str">
            <v>UN</v>
          </cell>
          <cell r="D2613">
            <v>14.26</v>
          </cell>
          <cell r="E2613" t="str">
            <v>EDIF Jul/23</v>
          </cell>
        </row>
        <row r="2614">
          <cell r="A2614">
            <v>200353</v>
          </cell>
          <cell r="B2614" t="str">
            <v>SERVIÇO DE PLOTAGEM EM PAPEL SULFITE, TAMANHO A0, COLORIDA</v>
          </cell>
          <cell r="C2614" t="str">
            <v>UN</v>
          </cell>
          <cell r="D2614">
            <v>19.29</v>
          </cell>
          <cell r="E2614" t="str">
            <v>EDIF Jul/23</v>
          </cell>
        </row>
        <row r="2615">
          <cell r="A2615">
            <v>200354</v>
          </cell>
          <cell r="B2615" t="str">
            <v>CÓPIA XEROX EM TAMANHO OFÍCIO, UMA FACE, PRETO E BRANCO</v>
          </cell>
          <cell r="C2615" t="str">
            <v>UN</v>
          </cell>
          <cell r="D2615">
            <v>0.72</v>
          </cell>
          <cell r="E2615" t="str">
            <v>EDIF Jul/23</v>
          </cell>
        </row>
        <row r="2616">
          <cell r="A2616">
            <v>200355</v>
          </cell>
          <cell r="B2616" t="str">
            <v>CÓPIA XEROX EM TAMANHO OFÍCIO, UMA FACE, COLORIDA</v>
          </cell>
          <cell r="C2616" t="str">
            <v>UN</v>
          </cell>
          <cell r="D2616">
            <v>2.4700000000000002</v>
          </cell>
          <cell r="E2616" t="str">
            <v>EDIF Jul/23</v>
          </cell>
        </row>
        <row r="2617">
          <cell r="A2617">
            <v>200356</v>
          </cell>
          <cell r="B2617" t="str">
            <v>CÓPIA XEROX EM TAMANHO A3, UMA FACE, PRETO E BRANCO</v>
          </cell>
          <cell r="C2617" t="str">
            <v>UN</v>
          </cell>
          <cell r="D2617">
            <v>1.07</v>
          </cell>
          <cell r="E2617" t="str">
            <v>EDIF Jul/23</v>
          </cell>
        </row>
        <row r="2618">
          <cell r="A2618">
            <v>200357</v>
          </cell>
          <cell r="B2618" t="str">
            <v>CÓPIA XEROX EM TAMANHO A3, UMA FACE, COLORIDA</v>
          </cell>
          <cell r="C2618" t="str">
            <v>UN</v>
          </cell>
          <cell r="D2618">
            <v>5.41</v>
          </cell>
          <cell r="E2618" t="str">
            <v>EDIF Jul/23</v>
          </cell>
        </row>
        <row r="2619">
          <cell r="A2619">
            <v>200358</v>
          </cell>
          <cell r="B2619" t="str">
            <v>CÓPIA XEROX - PRETO E BRANCO</v>
          </cell>
          <cell r="C2619" t="str">
            <v>M2</v>
          </cell>
          <cell r="D2619">
            <v>15.77</v>
          </cell>
          <cell r="E2619" t="str">
            <v>EDIF Jul/23</v>
          </cell>
        </row>
        <row r="2620">
          <cell r="A2620">
            <v>200359</v>
          </cell>
          <cell r="B2620" t="str">
            <v>ENGENHEIRO DA OBRA</v>
          </cell>
          <cell r="C2620" t="str">
            <v>H</v>
          </cell>
          <cell r="D2620">
            <v>164.93</v>
          </cell>
          <cell r="E2620" t="str">
            <v>EDIF Jul/23</v>
          </cell>
        </row>
        <row r="2621">
          <cell r="A2621">
            <v>200360</v>
          </cell>
          <cell r="B2621" t="str">
            <v>PROJETO BÁSICO (PRANCHA A1)</v>
          </cell>
          <cell r="C2621" t="str">
            <v>UN</v>
          </cell>
          <cell r="D2621">
            <v>4497.26</v>
          </cell>
          <cell r="E2621" t="str">
            <v>EDIF Jul/23</v>
          </cell>
        </row>
        <row r="2622">
          <cell r="A2622">
            <v>200361</v>
          </cell>
          <cell r="B2622" t="str">
            <v>PROJETO EXECUTIVO (PRANCHA A1)</v>
          </cell>
          <cell r="C2622" t="str">
            <v>UN</v>
          </cell>
          <cell r="D2622">
            <v>3395.62</v>
          </cell>
          <cell r="E2622" t="str">
            <v>EDIF Jul/23</v>
          </cell>
        </row>
        <row r="2623">
          <cell r="A2623">
            <v>200370</v>
          </cell>
          <cell r="B2623" t="str">
            <v>LEVANTAMENTO CADASTRAL DE EDIFICAÇÃO ATÉ 500M2</v>
          </cell>
          <cell r="C2623" t="str">
            <v>UN</v>
          </cell>
          <cell r="D2623">
            <v>4115.09</v>
          </cell>
          <cell r="E2623" t="str">
            <v>EDIF Jul/23</v>
          </cell>
        </row>
        <row r="2624">
          <cell r="A2624">
            <v>200371</v>
          </cell>
          <cell r="B2624" t="str">
            <v>LEVANTAMENTO CADASTRAL DE EDIFICAÇÃO EXCEDENTE ENTRE 501M2 À 2000M2</v>
          </cell>
          <cell r="C2624" t="str">
            <v>M2</v>
          </cell>
          <cell r="D2624">
            <v>7</v>
          </cell>
          <cell r="E2624" t="str">
            <v>EDIF Jul/23</v>
          </cell>
        </row>
        <row r="2625">
          <cell r="A2625">
            <v>200372</v>
          </cell>
          <cell r="B2625" t="str">
            <v>LEVANTAMENTO CADASTRAL DE EDIFICAÇÃO EXCEDENTE ENTRE 2001M2 À 5000M2</v>
          </cell>
          <cell r="C2625" t="str">
            <v>M2</v>
          </cell>
          <cell r="D2625">
            <v>6.17</v>
          </cell>
          <cell r="E2625" t="str">
            <v>EDIF Jul/23</v>
          </cell>
        </row>
        <row r="2626">
          <cell r="A2626">
            <v>200373</v>
          </cell>
          <cell r="B2626" t="str">
            <v>LEVANTAMENTO CADASTRAL DE EDIFICAÇÃO EXCEDENTE ACIMA DE 5001M2</v>
          </cell>
          <cell r="C2626" t="str">
            <v>M2</v>
          </cell>
          <cell r="D2626">
            <v>3.7</v>
          </cell>
          <cell r="E2626" t="str">
            <v>EDIF Jul/23</v>
          </cell>
        </row>
        <row r="2627">
          <cell r="A2627">
            <v>200374</v>
          </cell>
          <cell r="B2627" t="str">
            <v>LEVANTAMENTO CADASTRAL INSTALAÇÕES ELÉTRICAS ATÉ 500M2</v>
          </cell>
          <cell r="C2627" t="str">
            <v>GL</v>
          </cell>
          <cell r="D2627">
            <v>2626.2</v>
          </cell>
          <cell r="E2627" t="str">
            <v>EDIF Jul/23</v>
          </cell>
        </row>
        <row r="2628">
          <cell r="A2628">
            <v>200375</v>
          </cell>
          <cell r="B2628" t="str">
            <v>LEVANT. CADASTRAL INSTALAÇÕES ELÉTRICAS EXCEDENTE ENTRE 501M2 À 2000M2</v>
          </cell>
          <cell r="C2628" t="str">
            <v>M2</v>
          </cell>
          <cell r="D2628">
            <v>4.46</v>
          </cell>
          <cell r="E2628" t="str">
            <v>EDIF Jul/23</v>
          </cell>
        </row>
        <row r="2629">
          <cell r="A2629">
            <v>200376</v>
          </cell>
          <cell r="B2629" t="str">
            <v>LEVANTAMENTO CADASTRAL INSTALAÇÕES ELÉTRICAS EXCEDENTE ENTRE 2001M2 À 5000M2</v>
          </cell>
          <cell r="C2629" t="str">
            <v>M2</v>
          </cell>
          <cell r="D2629">
            <v>3.94</v>
          </cell>
          <cell r="E2629" t="str">
            <v>EDIF Jul/23</v>
          </cell>
        </row>
        <row r="2630">
          <cell r="A2630">
            <v>200377</v>
          </cell>
          <cell r="B2630" t="str">
            <v>LEVANTAMENTO CADASTRAL INSTALAÇÕES ELÉTRICAS EXCEDENTE ACIMA DE  5000M2</v>
          </cell>
          <cell r="C2630" t="str">
            <v>M2</v>
          </cell>
          <cell r="D2630">
            <v>2.36</v>
          </cell>
          <cell r="E2630" t="str">
            <v>EDIF Jul/23</v>
          </cell>
        </row>
        <row r="2631">
          <cell r="A2631">
            <v>200378</v>
          </cell>
          <cell r="B2631" t="str">
            <v>LEVANTAMENTO CADASTRAL INSTALAÇÕES HIDRO-SANITÁRIAS ATÉ 500M2</v>
          </cell>
          <cell r="C2631" t="str">
            <v>UN</v>
          </cell>
          <cell r="D2631">
            <v>1973.61</v>
          </cell>
          <cell r="E2631" t="str">
            <v>EDIF Jul/23</v>
          </cell>
        </row>
        <row r="2632">
          <cell r="A2632">
            <v>200379</v>
          </cell>
          <cell r="B2632" t="str">
            <v>LEVANTAMENTO CADASTRAL INSTALAÇÕES HIDRO-SANITÁRIAS EXCEDENTE ENTRE 501M2 À 2000M2</v>
          </cell>
          <cell r="C2632" t="str">
            <v>M2</v>
          </cell>
          <cell r="D2632">
            <v>3.36</v>
          </cell>
          <cell r="E2632" t="str">
            <v>EDIF Jul/23</v>
          </cell>
        </row>
        <row r="2633">
          <cell r="A2633">
            <v>200380</v>
          </cell>
          <cell r="B2633" t="str">
            <v>LEVANTAMENTO CADASTRAL INSTALAÇÕES HIDRO-SANITÁRIAS EXCEDENTE ENTRE 2001 M2 À 5000M2</v>
          </cell>
          <cell r="C2633" t="str">
            <v>M2</v>
          </cell>
          <cell r="D2633">
            <v>2.96</v>
          </cell>
          <cell r="E2633" t="str">
            <v>EDIF Jul/23</v>
          </cell>
        </row>
        <row r="2634">
          <cell r="A2634">
            <v>200381</v>
          </cell>
          <cell r="B2634" t="str">
            <v>LEVANTAMENTO CADASTRAL INSTALAÇÕES HIDRO-SANITÁRIAS EXCEDENTE ACIMA DE 5000M2</v>
          </cell>
          <cell r="C2634" t="str">
            <v>M2</v>
          </cell>
          <cell r="D2634">
            <v>1.78</v>
          </cell>
          <cell r="E2634" t="str">
            <v>EDIF Jul/23</v>
          </cell>
        </row>
        <row r="2635">
          <cell r="A2635">
            <v>200441</v>
          </cell>
          <cell r="B2635" t="str">
            <v>CADASTRAMENTO DE VEGETAÇÃO ARBOREA ATÉ 30 EXEMPLARES</v>
          </cell>
          <cell r="C2635" t="str">
            <v>GL</v>
          </cell>
          <cell r="D2635">
            <v>3830.76</v>
          </cell>
          <cell r="E2635" t="str">
            <v>EDIF Jul/23</v>
          </cell>
        </row>
        <row r="2636">
          <cell r="A2636">
            <v>200442</v>
          </cell>
          <cell r="B2636" t="str">
            <v>CADASTRAMENTO/ INVENTÁRIO DE VEGETAÇÃO ARBOREA ACIMA DE 30 EXEMPLARES</v>
          </cell>
          <cell r="C2636" t="str">
            <v>UN</v>
          </cell>
          <cell r="D2636">
            <v>104.93</v>
          </cell>
          <cell r="E2636" t="str">
            <v>EDIF Jul/23</v>
          </cell>
        </row>
        <row r="2637">
          <cell r="A2637">
            <v>200530</v>
          </cell>
          <cell r="B2637" t="str">
            <v>PARECER TÉCNICO DE FUNDAÇÃO PARA ÁREA CONSTRUÍDA ATÉ 2000M2</v>
          </cell>
          <cell r="C2637" t="str">
            <v>GL</v>
          </cell>
          <cell r="D2637">
            <v>4709.47</v>
          </cell>
          <cell r="E2637" t="str">
            <v>EDIF Jul/23</v>
          </cell>
        </row>
        <row r="2638">
          <cell r="A2638">
            <v>200531</v>
          </cell>
          <cell r="B2638" t="str">
            <v>PARECER TÉCNICO DE FUNDAÇÃO PARA ÁREA CONSTRUÍDA DE 2001 À 5000M2</v>
          </cell>
          <cell r="C2638" t="str">
            <v>GL</v>
          </cell>
          <cell r="D2638">
            <v>7535.14</v>
          </cell>
          <cell r="E2638" t="str">
            <v>EDIF Jul/23</v>
          </cell>
        </row>
        <row r="2639">
          <cell r="A2639">
            <v>200532</v>
          </cell>
          <cell r="B2639" t="str">
            <v>PARECER TÉCNICO DE FUNDAÇÃO PARA ÁREA CONSTRUÍDA DE 5001 À 10000M2</v>
          </cell>
          <cell r="C2639" t="str">
            <v>GL</v>
          </cell>
          <cell r="D2639">
            <v>13186.5</v>
          </cell>
          <cell r="E2639" t="str">
            <v>EDIF Jul/23</v>
          </cell>
        </row>
        <row r="2640">
          <cell r="A2640">
            <v>200533</v>
          </cell>
          <cell r="B2640" t="str">
            <v>DESENVOLVIMENTO DE PROJETO TÉCNICO DE PREVENÇÃO E COMBATE A INCÊNDIO E APROVAÇÃO JUNTO AO CORPO DE BOMBEIROS PARA EDIFICAÇÕES ATÉ 2000 M2</v>
          </cell>
          <cell r="C2640" t="str">
            <v>GL</v>
          </cell>
          <cell r="D2640">
            <v>6888.45</v>
          </cell>
          <cell r="E2640" t="str">
            <v>EDIF Jul/23</v>
          </cell>
        </row>
        <row r="2641">
          <cell r="A2641">
            <v>200534</v>
          </cell>
          <cell r="B2641" t="str">
            <v>DESENVOLVIMENTO DE PROJETO TÉCNICO DE PREVENÇÃO E COMBATE A INCÊNDIO E APROVAÇÃO JUNTO AO CORPO DE BOMBEIROS PARA EDIFICAÇÕES DE 2001 M2 À 5000 M2</v>
          </cell>
          <cell r="C2641" t="str">
            <v>GL</v>
          </cell>
          <cell r="D2641">
            <v>8919.84</v>
          </cell>
          <cell r="E2641" t="str">
            <v>EDIF Jul/23</v>
          </cell>
        </row>
        <row r="2642">
          <cell r="A2642">
            <v>200535</v>
          </cell>
          <cell r="B2642" t="str">
            <v>DESENVOLVIMENTO DE PROJETO TÉCNICO DE PREVENÇÃO E COMBATE A INCÊNDIO E APROVAÇÃO JUNTO AO CORPO DE BOMBEIROS PARA EDIFICAÇÕES DE  5001 M2 À 10000 M2</v>
          </cell>
          <cell r="C2642" t="str">
            <v>GL</v>
          </cell>
          <cell r="D2642">
            <v>12084.65</v>
          </cell>
          <cell r="E2642" t="str">
            <v>EDIF Jul/23</v>
          </cell>
        </row>
        <row r="2643">
          <cell r="A2643">
            <v>200536</v>
          </cell>
          <cell r="B2643" t="str">
            <v>SERVIÇOS TÉCNICOS PROFISSIONAIS PARA OBTENÇÃO DO AVCB JUNTO AO CORPO DE BOMBEIROS PARA EDIFICAÇÕES ATÉ 2000 M2</v>
          </cell>
          <cell r="C2643" t="str">
            <v>GL</v>
          </cell>
          <cell r="D2643">
            <v>3804.57</v>
          </cell>
          <cell r="E2643" t="str">
            <v>EDIF Jul/23</v>
          </cell>
        </row>
        <row r="2644">
          <cell r="A2644">
            <v>200537</v>
          </cell>
          <cell r="B2644" t="str">
            <v>SERVIÇOS TÉCNICOS PROFISSIONAIS PARA OBTENÇÃO DO AVCB JUNTO AO CORPO DE BOMBEIROS PARA EDIFICAÇÕES DE 2001 À 5000 M2</v>
          </cell>
          <cell r="C2644" t="str">
            <v>GL</v>
          </cell>
          <cell r="D2644">
            <v>5706.86</v>
          </cell>
          <cell r="E2644" t="str">
            <v>EDIF Jul/23</v>
          </cell>
        </row>
        <row r="2645">
          <cell r="A2645">
            <v>200538</v>
          </cell>
          <cell r="B2645" t="str">
            <v>SERVIÇOS TÉCNICOS PROFISSIONAIS PARA OBTENÇÃO DO AVCB JUNTO AO CORPO DE BOMBEIROS PARA EDIFICAÇÕES DE 5001 À 10000 M2</v>
          </cell>
          <cell r="C2645" t="str">
            <v>GL</v>
          </cell>
          <cell r="D2645">
            <v>8560.2900000000009</v>
          </cell>
          <cell r="E2645" t="str">
            <v>EDIF Jul/23</v>
          </cell>
        </row>
        <row r="2646">
          <cell r="A2646">
            <v>200600</v>
          </cell>
          <cell r="B2646" t="str">
            <v>CONTROLE TECNOLÓGICO</v>
          </cell>
          <cell r="C2646" t="str">
            <v>.</v>
          </cell>
          <cell r="D2646" t="str">
            <v>.</v>
          </cell>
          <cell r="E2646" t="str">
            <v>EDIF Jul/23</v>
          </cell>
        </row>
        <row r="2647">
          <cell r="A2647">
            <v>200601</v>
          </cell>
          <cell r="B2647" t="str">
            <v>CONCRETO - ESTUDOS E ENSAIOS</v>
          </cell>
          <cell r="C2647" t="str">
            <v>UN</v>
          </cell>
          <cell r="D2647">
            <v>2632.08</v>
          </cell>
          <cell r="E2647" t="str">
            <v>EDIF Jul/23</v>
          </cell>
        </row>
        <row r="2648">
          <cell r="A2648">
            <v>200602</v>
          </cell>
          <cell r="B2648" t="str">
            <v>CONCRETO - ENSAIOS DE RUPTURA A COMPRESSÃO (CORPOS DE PROVA)</v>
          </cell>
          <cell r="C2648" t="str">
            <v>UN</v>
          </cell>
          <cell r="D2648">
            <v>20.22</v>
          </cell>
          <cell r="E2648" t="str">
            <v>EDIF Jul/23</v>
          </cell>
        </row>
        <row r="2649">
          <cell r="A2649">
            <v>200603</v>
          </cell>
          <cell r="B2649" t="str">
            <v>CONTROLE TECNOLÓGICO DE CONCRETO - MOBILIZAÇÃO PARA MOLDAGEM E/OU COLETA DOS CORPOS DE PROVA DE CONCRETO</v>
          </cell>
          <cell r="C2649" t="str">
            <v>VIAGEM</v>
          </cell>
          <cell r="D2649">
            <v>348.03</v>
          </cell>
          <cell r="E2649" t="str">
            <v>EDIF Jul/23</v>
          </cell>
        </row>
        <row r="2650">
          <cell r="A2650">
            <v>200604</v>
          </cell>
          <cell r="B2650" t="str">
            <v>CONTROLE TECNOLÓGICO DE CONCRETO MOLDAGEM DE CORPO DE PROVA</v>
          </cell>
          <cell r="C2650" t="str">
            <v>PERÍODO</v>
          </cell>
          <cell r="D2650">
            <v>229.89</v>
          </cell>
          <cell r="E2650" t="str">
            <v>EDIF Jul/23</v>
          </cell>
        </row>
        <row r="2651">
          <cell r="A2651">
            <v>200605</v>
          </cell>
          <cell r="B2651" t="str">
            <v>CONTROLE TECNOLÓGICO DE CONCRETO - ENSAIO DE ESCLEROMETRIA EM 10 PONTOS COM 16 TIROS POR PONTO</v>
          </cell>
          <cell r="C2651" t="str">
            <v>ENS.</v>
          </cell>
          <cell r="D2651">
            <v>2128.1799999999998</v>
          </cell>
          <cell r="E2651" t="str">
            <v>EDIF Jul/23</v>
          </cell>
        </row>
        <row r="2652">
          <cell r="A2652">
            <v>200611</v>
          </cell>
          <cell r="B2652" t="str">
            <v>AÇO - ENSAIOS DE TRAÇÃO EM BARRAS</v>
          </cell>
          <cell r="C2652" t="str">
            <v>UN</v>
          </cell>
          <cell r="D2652">
            <v>65.319999999999993</v>
          </cell>
          <cell r="E2652" t="str">
            <v>EDIF Jul/23</v>
          </cell>
        </row>
        <row r="2653">
          <cell r="A2653">
            <v>200612</v>
          </cell>
          <cell r="B2653" t="str">
            <v>AÇO - ENSAIOS DE DOBRAMENTO EM BARRAS</v>
          </cell>
          <cell r="C2653" t="str">
            <v>UN</v>
          </cell>
          <cell r="D2653">
            <v>17.38</v>
          </cell>
          <cell r="E2653" t="str">
            <v>EDIF Jul/23</v>
          </cell>
        </row>
        <row r="2654">
          <cell r="A2654">
            <v>200613</v>
          </cell>
          <cell r="B2654" t="str">
            <v>AÇO - ENSAIOS DE VERIFICAÇÃO DE BITOLA</v>
          </cell>
          <cell r="C2654" t="str">
            <v>UN</v>
          </cell>
          <cell r="D2654">
            <v>19.27</v>
          </cell>
          <cell r="E2654" t="str">
            <v>EDIF Jul/23</v>
          </cell>
        </row>
        <row r="2655">
          <cell r="A2655">
            <v>200614</v>
          </cell>
          <cell r="B2655" t="str">
            <v>ENSAIO DE ISOLAÇÃO DE CABO DE MÉDIA TENSÃO</v>
          </cell>
          <cell r="C2655" t="str">
            <v>Un</v>
          </cell>
          <cell r="D2655">
            <v>3045.94</v>
          </cell>
          <cell r="E2655" t="str">
            <v>EDIF Jul/23</v>
          </cell>
        </row>
        <row r="2656">
          <cell r="A2656">
            <v>200615</v>
          </cell>
          <cell r="B2656" t="str">
            <v>ENSAIO DE ISOLAÇÃO DE TRANFORMADOR DE POTÊNCIA</v>
          </cell>
          <cell r="C2656" t="str">
            <v>Un</v>
          </cell>
          <cell r="D2656">
            <v>3043.36</v>
          </cell>
          <cell r="E2656" t="str">
            <v>EDIF Jul/23</v>
          </cell>
        </row>
        <row r="2657">
          <cell r="A2657">
            <v>200616</v>
          </cell>
          <cell r="B2657" t="str">
            <v>ENSAIO DE RELAÇÃO DE TRANSFORMAÇÃO EM TRANSFORMADOR DE POTÊNCIA</v>
          </cell>
          <cell r="C2657" t="str">
            <v>Un</v>
          </cell>
          <cell r="D2657">
            <v>2872.79</v>
          </cell>
          <cell r="E2657" t="str">
            <v>EDIF Jul/23</v>
          </cell>
        </row>
        <row r="2658">
          <cell r="A2658">
            <v>200617</v>
          </cell>
          <cell r="B2658" t="str">
            <v>ENSAIO DE RESISTÊNCIA DE ISOLAÇÃO DE CHAVE SECCIONADORA CLASSE 15KV</v>
          </cell>
          <cell r="C2658" t="str">
            <v>Un</v>
          </cell>
          <cell r="D2658">
            <v>3005.54</v>
          </cell>
          <cell r="E2658" t="str">
            <v>EDIF Jul/23</v>
          </cell>
        </row>
        <row r="2659">
          <cell r="A2659">
            <v>200618</v>
          </cell>
          <cell r="B2659" t="str">
            <v>PARAMETRIZAÇÃO DO RELÊ DE PROTEÇÃO INDIRETA DE DISJUNTOR EM MÉDIA TENSÃO</v>
          </cell>
          <cell r="C2659" t="str">
            <v>Un</v>
          </cell>
          <cell r="D2659">
            <v>1973.14</v>
          </cell>
          <cell r="E2659" t="str">
            <v>EDIF Jul/23</v>
          </cell>
        </row>
      </sheetData>
      <sheetData sheetId="1" refreshError="1">
        <row r="1">
          <cell r="A1" t="str">
            <v>CÓDIGO</v>
          </cell>
          <cell r="B1" t="str">
            <v>DESCRIÇÃO</v>
          </cell>
          <cell r="C1" t="str">
            <v>UNIDADE</v>
          </cell>
          <cell r="D1" t="str">
            <v>CUSTO UNIT R$</v>
          </cell>
          <cell r="E1"/>
        </row>
        <row r="2">
          <cell r="A2">
            <v>10000</v>
          </cell>
          <cell r="B2" t="str">
            <v>TOPOGRAFIA - EQUIPAMENTOS E SERVIÇOS</v>
          </cell>
          <cell r="C2"/>
          <cell r="D2"/>
          <cell r="E2"/>
        </row>
        <row r="3">
          <cell r="A3">
            <v>10900</v>
          </cell>
          <cell r="B3" t="str">
            <v>LEVANTAMENTO PLANIMÉTRICO CADASTRAL</v>
          </cell>
          <cell r="C3" t="str">
            <v>M2</v>
          </cell>
          <cell r="D3">
            <v>0.63</v>
          </cell>
          <cell r="E3" t="str">
            <v>INFRA Jul/23</v>
          </cell>
        </row>
        <row r="4">
          <cell r="A4">
            <v>11000</v>
          </cell>
          <cell r="B4" t="str">
            <v>LEVANTAMENTO PLANIALTIMÉTRICO CADASTRAL</v>
          </cell>
          <cell r="C4" t="str">
            <v>M2</v>
          </cell>
          <cell r="D4">
            <v>0.76</v>
          </cell>
          <cell r="E4" t="str">
            <v>INFRA Jul/23</v>
          </cell>
        </row>
        <row r="5">
          <cell r="A5">
            <v>11100</v>
          </cell>
          <cell r="B5" t="str">
            <v>LOCAÇÃO DE EIXO DE REFERÊNCIA PARA PROJETO DE VIA PÚBLICA</v>
          </cell>
          <cell r="C5" t="str">
            <v>M</v>
          </cell>
          <cell r="D5">
            <v>5.53</v>
          </cell>
          <cell r="E5" t="str">
            <v>INFRA Jul/23</v>
          </cell>
        </row>
        <row r="6">
          <cell r="A6">
            <v>11300</v>
          </cell>
          <cell r="B6" t="str">
            <v>NIVELAMENTO DE SEÇÕES TRANSVERSAIS</v>
          </cell>
          <cell r="C6" t="str">
            <v>M/SEC</v>
          </cell>
          <cell r="D6">
            <v>3.28</v>
          </cell>
          <cell r="E6" t="str">
            <v>INFRA Jul/23</v>
          </cell>
        </row>
        <row r="7">
          <cell r="A7">
            <v>11400</v>
          </cell>
          <cell r="B7" t="str">
            <v>LEVANTAMENTO PLANIMÉTRICO DE VIA PÚBLICA E SEMI-CADASTRO DE IMÓVEIS</v>
          </cell>
          <cell r="C7" t="str">
            <v>M</v>
          </cell>
          <cell r="D7">
            <v>5.19</v>
          </cell>
          <cell r="E7" t="str">
            <v>INFRA Jul/23</v>
          </cell>
        </row>
        <row r="8">
          <cell r="A8">
            <v>11500</v>
          </cell>
          <cell r="B8" t="str">
            <v>NIVELAMENTO DO EIXO DE VIA PÚBLICA INCLUSIVE SOLEIRAS, GUIAS E TAMPÕES</v>
          </cell>
          <cell r="C8" t="str">
            <v>M</v>
          </cell>
          <cell r="D8">
            <v>5.09</v>
          </cell>
          <cell r="E8" t="str">
            <v>INFRA Jul/23</v>
          </cell>
        </row>
        <row r="9">
          <cell r="A9">
            <v>11600</v>
          </cell>
          <cell r="B9" t="str">
            <v>CADASTRO DE GALERIA EXISTENTE</v>
          </cell>
          <cell r="C9" t="str">
            <v>PV</v>
          </cell>
          <cell r="D9">
            <v>234.15</v>
          </cell>
          <cell r="E9" t="str">
            <v>INFRA Jul/23</v>
          </cell>
        </row>
        <row r="10">
          <cell r="A10">
            <v>11700</v>
          </cell>
          <cell r="B10" t="str">
            <v>ELEMENTOS PARA LOCAÇÃO DE OBRA DE ARTE</v>
          </cell>
          <cell r="C10" t="str">
            <v>M/ EIXO</v>
          </cell>
          <cell r="D10">
            <v>6.99</v>
          </cell>
          <cell r="E10" t="str">
            <v>INFRA Jul/23</v>
          </cell>
        </row>
        <row r="11">
          <cell r="A11">
            <v>11800</v>
          </cell>
          <cell r="B11" t="str">
            <v>TRANSPORTE DE COTA DE REFERÊNCIA DE NÍVEL</v>
          </cell>
          <cell r="C11" t="str">
            <v>M</v>
          </cell>
          <cell r="D11">
            <v>2.33</v>
          </cell>
          <cell r="E11" t="str">
            <v>INFRA Jul/23</v>
          </cell>
        </row>
        <row r="12">
          <cell r="A12">
            <v>11900</v>
          </cell>
          <cell r="B12" t="str">
            <v>NIVELAMENTO GEOMÉTRICO NO INTERIOR DA GALERIA</v>
          </cell>
          <cell r="C12" t="str">
            <v>M</v>
          </cell>
          <cell r="D12">
            <v>9.32</v>
          </cell>
          <cell r="E12" t="str">
            <v>INFRA Jul/23</v>
          </cell>
        </row>
        <row r="13">
          <cell r="A13">
            <v>12000</v>
          </cell>
          <cell r="B13" t="str">
            <v>CADASTRO ESPECIAL DE GALERIA MOLDADA (1:500)</v>
          </cell>
          <cell r="C13" t="str">
            <v>M</v>
          </cell>
          <cell r="D13">
            <v>11.7</v>
          </cell>
          <cell r="E13" t="str">
            <v>INFRA Jul/23</v>
          </cell>
        </row>
        <row r="14">
          <cell r="A14">
            <v>12100</v>
          </cell>
          <cell r="B14" t="str">
            <v>NIVELAMENTO GEOMÉTRICO DE FUNDO DO CANAL OU CÓRREGO</v>
          </cell>
          <cell r="C14" t="str">
            <v>M</v>
          </cell>
          <cell r="D14">
            <v>7.83</v>
          </cell>
          <cell r="E14" t="str">
            <v>INFRA Jul/23</v>
          </cell>
        </row>
        <row r="15">
          <cell r="A15">
            <v>12200</v>
          </cell>
          <cell r="B15" t="str">
            <v>RELATÓRIO TÉCNICO</v>
          </cell>
          <cell r="C15" t="str">
            <v>M</v>
          </cell>
          <cell r="D15">
            <v>18.36</v>
          </cell>
          <cell r="E15" t="str">
            <v>INFRA Jul/23</v>
          </cell>
        </row>
        <row r="16">
          <cell r="A16">
            <v>12300</v>
          </cell>
          <cell r="B16" t="str">
            <v>CADASTRO DE CANALIZAÇÕES CIRCULARES</v>
          </cell>
          <cell r="C16" t="str">
            <v>M</v>
          </cell>
          <cell r="D16">
            <v>5.85</v>
          </cell>
          <cell r="E16" t="str">
            <v>INFRA Jul/23</v>
          </cell>
        </row>
        <row r="17">
          <cell r="A17">
            <v>12400</v>
          </cell>
          <cell r="B17" t="str">
            <v>CADASTRO E AMARRAÇÃO DE CAIXA DE INSPEÇÃO, OU CAIXA DE CONCORDÂNCIA, OU CAIXA MORTA</v>
          </cell>
          <cell r="C17" t="str">
            <v>UN</v>
          </cell>
          <cell r="D17">
            <v>94.34</v>
          </cell>
          <cell r="E17" t="str">
            <v>INFRA Jul/23</v>
          </cell>
        </row>
        <row r="18">
          <cell r="A18">
            <v>12500</v>
          </cell>
          <cell r="B18" t="str">
            <v>CADASTRO E AMARRAÇÂO DE BOCA DE LOBO OU LEÃO</v>
          </cell>
          <cell r="C18" t="str">
            <v>UN</v>
          </cell>
          <cell r="D18">
            <v>52.07</v>
          </cell>
          <cell r="E18" t="str">
            <v>INFRA Jul/23</v>
          </cell>
        </row>
        <row r="19">
          <cell r="A19">
            <v>12600</v>
          </cell>
          <cell r="B19" t="str">
            <v>CADASTRO E AMARRAÇÃO DE PV</v>
          </cell>
          <cell r="C19" t="str">
            <v>UN</v>
          </cell>
          <cell r="D19">
            <v>76.83</v>
          </cell>
          <cell r="E19" t="str">
            <v>INFRA Jul/23</v>
          </cell>
        </row>
        <row r="20">
          <cell r="A20">
            <v>12700</v>
          </cell>
          <cell r="B20" t="str">
            <v>CADASTRO E AMARRAÇÃO DE PV RECOBERTO</v>
          </cell>
          <cell r="C20" t="str">
            <v>UN</v>
          </cell>
          <cell r="D20">
            <v>214.31</v>
          </cell>
          <cell r="E20" t="str">
            <v>INFRA Jul/23</v>
          </cell>
        </row>
        <row r="21">
          <cell r="A21">
            <v>12800</v>
          </cell>
          <cell r="B21" t="str">
            <v>TRANSPORTE DE COORDENADAS</v>
          </cell>
          <cell r="C21" t="str">
            <v>M</v>
          </cell>
          <cell r="D21">
            <v>2.31</v>
          </cell>
          <cell r="E21" t="str">
            <v>INFRA Jul/23</v>
          </cell>
        </row>
        <row r="22">
          <cell r="A22">
            <v>13100</v>
          </cell>
          <cell r="B22" t="str">
            <v>ESTAÇÃO TOTAL PRECISÃO 5", TIPO "LEICA" TC-705 OU SIMILAR, INCLUSIVE ACESSÓRIOS</v>
          </cell>
          <cell r="C22" t="str">
            <v>H</v>
          </cell>
          <cell r="D22">
            <v>10.37</v>
          </cell>
          <cell r="E22" t="str">
            <v>INFRA Jul/23</v>
          </cell>
        </row>
        <row r="23">
          <cell r="A23">
            <v>13200</v>
          </cell>
          <cell r="B23" t="str">
            <v>ESTAÇÃO TOTAL PRECISÃO 3", TIPO "LEICA" TC-1103 OU SIMILAR, INCLUSIVE ACESSÓRIOS</v>
          </cell>
          <cell r="C23" t="str">
            <v>H</v>
          </cell>
          <cell r="D23">
            <v>7.5</v>
          </cell>
          <cell r="E23" t="str">
            <v>INFRA Jul/23</v>
          </cell>
        </row>
        <row r="24">
          <cell r="A24">
            <v>13300</v>
          </cell>
          <cell r="B24" t="str">
            <v>ESTAÇÃO TOTAL PRECISÃO 1,5", TIPO "LEICA" TC 1101 OU SIMILAR, INCLUSIVE ACESSÓRIOS</v>
          </cell>
          <cell r="C24" t="str">
            <v>H</v>
          </cell>
          <cell r="D24">
            <v>11.38</v>
          </cell>
          <cell r="E24" t="str">
            <v>INFRA Jul/23</v>
          </cell>
        </row>
        <row r="25">
          <cell r="A25">
            <v>13400</v>
          </cell>
          <cell r="B25" t="str">
            <v>TEODOLITO DE PRECISÃO 10", TIPO "LEICA" TC 110 OU SIMILAR, INCLUSIVE ACESSÓRIOS</v>
          </cell>
          <cell r="C25" t="str">
            <v>H</v>
          </cell>
          <cell r="D25">
            <v>1.27</v>
          </cell>
          <cell r="E25" t="str">
            <v>INFRA Jul/23</v>
          </cell>
        </row>
        <row r="26">
          <cell r="A26">
            <v>13500</v>
          </cell>
          <cell r="B26" t="str">
            <v>NÍVEL PRECISÃO 1,5 MM/KM, TIPO "LEICA" NA2 OU SIMILAR</v>
          </cell>
          <cell r="C26" t="str">
            <v>H</v>
          </cell>
          <cell r="D26">
            <v>0.77</v>
          </cell>
          <cell r="E26" t="str">
            <v>INFRA Jul/23</v>
          </cell>
        </row>
        <row r="27">
          <cell r="A27">
            <v>13600</v>
          </cell>
          <cell r="B27" t="str">
            <v>NÍVEL PRECISÃO 0,7 MM/KM, TIPO "LEICA" NA2 OU SIMILAR, INCLUSIVE ACESSÓRIOS</v>
          </cell>
          <cell r="C27" t="str">
            <v>H</v>
          </cell>
          <cell r="D27">
            <v>3.52</v>
          </cell>
          <cell r="E27" t="str">
            <v>INFRA Jul/23</v>
          </cell>
        </row>
        <row r="28">
          <cell r="A28">
            <v>13700</v>
          </cell>
          <cell r="B28" t="str">
            <v>NÍVEL PRECISÃO 0,3 MM/KM, TIPO "LEICA" NA2, ACOPLADO COM GPM3 OU SIMILAR, INCLUSIVE ACESSÓRIOS</v>
          </cell>
          <cell r="C28" t="str">
            <v>H</v>
          </cell>
          <cell r="D28">
            <v>5.83</v>
          </cell>
          <cell r="E28" t="str">
            <v>INFRA Jul/23</v>
          </cell>
        </row>
        <row r="29">
          <cell r="A29">
            <v>20000</v>
          </cell>
          <cell r="B29" t="str">
            <v>SONDAGENS E ENSAIOS</v>
          </cell>
          <cell r="C29"/>
          <cell r="D29"/>
          <cell r="E29" t="str">
            <v>INFRA Jul/23</v>
          </cell>
        </row>
        <row r="30">
          <cell r="A30">
            <v>20100</v>
          </cell>
          <cell r="B30" t="str">
            <v>SONDAGEM MANUAL</v>
          </cell>
          <cell r="C30" t="str">
            <v>.</v>
          </cell>
          <cell r="D30" t="str">
            <v>.</v>
          </cell>
          <cell r="E30" t="str">
            <v>INFRA Jul/23</v>
          </cell>
        </row>
        <row r="31">
          <cell r="A31">
            <v>20101</v>
          </cell>
          <cell r="B31" t="str">
            <v>SONDAGEM A TRADO MANUAL</v>
          </cell>
          <cell r="C31" t="str">
            <v>M</v>
          </cell>
          <cell r="D31">
            <v>89.06</v>
          </cell>
          <cell r="E31" t="str">
            <v>INFRA Jul/23</v>
          </cell>
        </row>
        <row r="32">
          <cell r="A32">
            <v>20102</v>
          </cell>
          <cell r="B32" t="str">
            <v>SONDAGEM COM EXTRAÇÃO DE AMOSTRAS NAS CONDIÇÕES NATURAIS</v>
          </cell>
          <cell r="C32" t="str">
            <v>UN</v>
          </cell>
          <cell r="D32">
            <v>149.1</v>
          </cell>
          <cell r="E32" t="str">
            <v>INFRA Jul/23</v>
          </cell>
        </row>
        <row r="33">
          <cell r="A33">
            <v>20200</v>
          </cell>
          <cell r="B33" t="str">
            <v>SONDAGEM A PERCUSSÃO</v>
          </cell>
          <cell r="C33" t="str">
            <v>.</v>
          </cell>
          <cell r="D33" t="str">
            <v>.</v>
          </cell>
          <cell r="E33" t="str">
            <v>INFRA Jul/23</v>
          </cell>
        </row>
        <row r="34">
          <cell r="A34">
            <v>20202</v>
          </cell>
          <cell r="B34" t="str">
            <v>MOBILIZAÇÃO E INSTALAÇÃO DE 1 EQUIPAMENTO</v>
          </cell>
          <cell r="C34" t="str">
            <v>UN</v>
          </cell>
          <cell r="D34">
            <v>674.25</v>
          </cell>
          <cell r="E34" t="str">
            <v>INFRA Jul/23</v>
          </cell>
        </row>
        <row r="35">
          <cell r="A35">
            <v>20204</v>
          </cell>
          <cell r="B35" t="str">
            <v>DESLOCAMENTO DE EQUIPAMENTO ENTRE FUROS EM TERRENO PLANO, CONSIDERANDO A DISTÂNCIA ATÉ 100M</v>
          </cell>
          <cell r="C35" t="str">
            <v>UN</v>
          </cell>
          <cell r="D35">
            <v>95.68</v>
          </cell>
          <cell r="E35" t="str">
            <v>INFRA Jul/23</v>
          </cell>
        </row>
        <row r="36">
          <cell r="A36">
            <v>20205</v>
          </cell>
          <cell r="B36" t="str">
            <v>DESLOCAMENTO DE EQUIPAMENTO ENTRE FUROS EM TERRENO PLANO, CONSIDERANDO A DISTÂNCIA DE 100 À 200M</v>
          </cell>
          <cell r="C36" t="str">
            <v>UN</v>
          </cell>
          <cell r="D36">
            <v>191.36</v>
          </cell>
          <cell r="E36" t="str">
            <v>INFRA Jul/23</v>
          </cell>
        </row>
        <row r="37">
          <cell r="A37">
            <v>20206</v>
          </cell>
          <cell r="B37" t="str">
            <v>DESLOCAMENTO DE EQUIPAMENTO ENTRE FUROS EM TERRENO PLANO, CONSIDERANDO A DISTÂNCIA ACIMA DE 200M</v>
          </cell>
          <cell r="C37" t="str">
            <v>UN</v>
          </cell>
          <cell r="D37">
            <v>287.05</v>
          </cell>
          <cell r="E37" t="str">
            <v>INFRA Jul/23</v>
          </cell>
        </row>
        <row r="38">
          <cell r="A38">
            <v>20207</v>
          </cell>
          <cell r="B38" t="str">
            <v>DESLOCAMENTO DE EQUIPAMENTO EM TERRENO ACIDENTADO, CONSIDERANDO A DISTÂNCIA ATÉ 50M</v>
          </cell>
          <cell r="C38" t="str">
            <v>UN</v>
          </cell>
          <cell r="D38">
            <v>95.68</v>
          </cell>
          <cell r="E38" t="str">
            <v>INFRA Jul/23</v>
          </cell>
        </row>
        <row r="39">
          <cell r="A39">
            <v>20208</v>
          </cell>
          <cell r="B39" t="str">
            <v>DESLOCAMENTO DE EQUIPAMENTO EM TERRENO ACIDENTADO, CONSIDERANDO A DISTÂNCIA ACIMA DE 50M</v>
          </cell>
          <cell r="C39" t="str">
            <v>UN</v>
          </cell>
          <cell r="D39">
            <v>167</v>
          </cell>
          <cell r="E39" t="str">
            <v>INFRA Jul/23</v>
          </cell>
        </row>
        <row r="40">
          <cell r="A40">
            <v>20209</v>
          </cell>
          <cell r="B40" t="str">
            <v>EXECUÇÃO DE PLATAFORMA EM TERRENO ALAGADIÇO OU ACIDENTADO</v>
          </cell>
          <cell r="C40" t="str">
            <v>UN</v>
          </cell>
          <cell r="D40">
            <v>221.02</v>
          </cell>
          <cell r="E40" t="str">
            <v>INFRA Jul/23</v>
          </cell>
        </row>
        <row r="41">
          <cell r="A41">
            <v>20210</v>
          </cell>
          <cell r="B41" t="str">
            <v>PERFURAÇÃO E EXECUÇÃO  DE  ENSAIO PENETOMÉTRICO OU DE LAVAGEM POR TEMPO</v>
          </cell>
          <cell r="C41" t="str">
            <v>M</v>
          </cell>
          <cell r="D41">
            <v>137.78</v>
          </cell>
          <cell r="E41" t="str">
            <v>INFRA Jul/23</v>
          </cell>
        </row>
        <row r="42">
          <cell r="A42">
            <v>20300</v>
          </cell>
          <cell r="B42" t="str">
            <v>SONDAGEM ROTATIVA</v>
          </cell>
          <cell r="C42" t="str">
            <v>.</v>
          </cell>
          <cell r="D42" t="str">
            <v>.</v>
          </cell>
          <cell r="E42" t="str">
            <v>INFRA Jul/23</v>
          </cell>
        </row>
        <row r="43">
          <cell r="A43">
            <v>20301</v>
          </cell>
          <cell r="B43" t="str">
            <v>MOBILIZAÇÃO E INSTALAÇÃO DE 1 EQUIPAMENTO, CONSIDERANDO A DISTÂNCIA ATÉ 10KM</v>
          </cell>
          <cell r="C43" t="str">
            <v>UN</v>
          </cell>
          <cell r="D43">
            <v>391.14</v>
          </cell>
          <cell r="E43" t="str">
            <v>INFRA Jul/23</v>
          </cell>
        </row>
        <row r="44">
          <cell r="A44">
            <v>20302</v>
          </cell>
          <cell r="B44" t="str">
            <v>MOBILIZAÇÃO E INSTALAÇÃO DE 1 EQUIPAMENTO, CONSIDERANDO A DISTÂNCIA DE 10 À 20KM</v>
          </cell>
          <cell r="C44" t="str">
            <v>UN</v>
          </cell>
          <cell r="D44">
            <v>618.69000000000005</v>
          </cell>
          <cell r="E44" t="str">
            <v>INFRA Jul/23</v>
          </cell>
        </row>
        <row r="45">
          <cell r="A45">
            <v>20303</v>
          </cell>
          <cell r="B45" t="str">
            <v>MOBILIZAÇÃO E INSTALAÇÃO DE 1 EQUIPAMENTO, CONSIDERANDO A DISTÂNCIA ACIMA DE 20KM</v>
          </cell>
          <cell r="C45" t="str">
            <v>UN</v>
          </cell>
          <cell r="D45">
            <v>846.24</v>
          </cell>
          <cell r="E45" t="str">
            <v>INFRA Jul/23</v>
          </cell>
        </row>
        <row r="46">
          <cell r="A46">
            <v>20305</v>
          </cell>
          <cell r="B46" t="str">
            <v>DESLOCAMENTO DE EQUIPAMENTO ENTRE FUROS EM TERRENO PLANO, CONSIDERANDO A DISTÂNCIA ATÉ 100M</v>
          </cell>
          <cell r="C46" t="str">
            <v>UN</v>
          </cell>
          <cell r="D46">
            <v>163.58000000000001</v>
          </cell>
          <cell r="E46" t="str">
            <v>INFRA Jul/23</v>
          </cell>
        </row>
        <row r="47">
          <cell r="A47">
            <v>20306</v>
          </cell>
          <cell r="B47" t="str">
            <v>DESLOCAMENTO DE EQUIPAMENTO ENTRE FUROS EM TERRENO PLANO, CONSIDERANDO A DISTÂNCIA DE 100 À 200M</v>
          </cell>
          <cell r="C47" t="str">
            <v>UN</v>
          </cell>
          <cell r="D47">
            <v>245.37</v>
          </cell>
          <cell r="E47" t="str">
            <v>INFRA Jul/23</v>
          </cell>
        </row>
        <row r="48">
          <cell r="A48">
            <v>20307</v>
          </cell>
          <cell r="B48" t="str">
            <v>DESLOCAMENTO DE EQUIPAMENTO ENTRE FUROS EM TERRENO PLANO, CONSIDERANDO A DISTÂNCIA ACIMA DE 200M</v>
          </cell>
          <cell r="C48" t="str">
            <v>UN</v>
          </cell>
          <cell r="D48">
            <v>327.17</v>
          </cell>
          <cell r="E48" t="str">
            <v>INFRA Jul/23</v>
          </cell>
        </row>
        <row r="49">
          <cell r="A49">
            <v>20308</v>
          </cell>
          <cell r="B49" t="str">
            <v>DESLOCAMENTO DE EQUIPAMENTO ENTRE FUROS EM TERRENO ACIDENTADO, CONSIDERANDO A DISTÂNCIA ATÉ 50M</v>
          </cell>
          <cell r="C49" t="str">
            <v>UN</v>
          </cell>
          <cell r="D49">
            <v>163.58000000000001</v>
          </cell>
          <cell r="E49" t="str">
            <v>INFRA Jul/23</v>
          </cell>
        </row>
        <row r="50">
          <cell r="A50">
            <v>20309</v>
          </cell>
          <cell r="B50" t="str">
            <v>DESLOCAMENTO DE EQUIPAMENTO ENTRE FUROS EM TERRENO ACIDENTADO, CONSIDERANDO A DISTÂNCIA ACIMA DE 50M</v>
          </cell>
          <cell r="C50" t="str">
            <v>UN</v>
          </cell>
          <cell r="D50">
            <v>245.37</v>
          </cell>
          <cell r="E50" t="str">
            <v>INFRA Jul/23</v>
          </cell>
        </row>
        <row r="51">
          <cell r="A51">
            <v>20310</v>
          </cell>
          <cell r="B51" t="str">
            <v>EXECUÇÃO DE PLATAFORMA EM TERRENO ALAGADIÇO OU ACIDENTADO</v>
          </cell>
          <cell r="C51" t="str">
            <v>UN</v>
          </cell>
          <cell r="D51">
            <v>495.44</v>
          </cell>
          <cell r="E51" t="str">
            <v>INFRA Jul/23</v>
          </cell>
        </row>
        <row r="52">
          <cell r="A52">
            <v>20311</v>
          </cell>
          <cell r="B52" t="str">
            <v>PERFURAÇÃO EM SOLOS OU ROCHAS DECOMPOSTAS HX</v>
          </cell>
          <cell r="C52" t="str">
            <v>M</v>
          </cell>
          <cell r="D52">
            <v>194.52</v>
          </cell>
          <cell r="E52" t="str">
            <v>INFRA Jul/23</v>
          </cell>
        </row>
        <row r="53">
          <cell r="A53">
            <v>20312</v>
          </cell>
          <cell r="B53" t="str">
            <v>PERFURAÇÃO EM SOLOS OU ROCHAS DECOMPOSTAS NX</v>
          </cell>
          <cell r="C53" t="str">
            <v>M</v>
          </cell>
          <cell r="D53">
            <v>193.51</v>
          </cell>
          <cell r="E53" t="str">
            <v>INFRA Jul/23</v>
          </cell>
        </row>
        <row r="54">
          <cell r="A54">
            <v>20313</v>
          </cell>
          <cell r="B54" t="str">
            <v>PERFURAÇÃO EM SOLOS OU ROCHAS DECOMPOSTAS BX</v>
          </cell>
          <cell r="C54" t="str">
            <v>M</v>
          </cell>
          <cell r="D54">
            <v>193.17</v>
          </cell>
          <cell r="E54" t="str">
            <v>INFRA Jul/23</v>
          </cell>
        </row>
        <row r="55">
          <cell r="A55">
            <v>20314</v>
          </cell>
          <cell r="B55" t="str">
            <v>PERFURAÇÃO EM SOLOS OU ROCHAS DECOMPOSTAS AX</v>
          </cell>
          <cell r="C55" t="str">
            <v>M</v>
          </cell>
          <cell r="D55">
            <v>192.95</v>
          </cell>
          <cell r="E55" t="str">
            <v>INFRA Jul/23</v>
          </cell>
        </row>
        <row r="56">
          <cell r="A56">
            <v>20315</v>
          </cell>
          <cell r="B56" t="str">
            <v>PERFURAÇÃO EM ROCHA MOLE (FILITOS, SILTITOS, ARENITOS, E ROCHAS AFINS), ACRÉSCIMO DE ... (EM RELAÇÃO AO PREÇO DA PERFURAÇÃO EM SOLOS E ROCHAS DECOMPOSTAS)</v>
          </cell>
          <cell r="C56" t="str">
            <v>%</v>
          </cell>
          <cell r="D56">
            <v>100</v>
          </cell>
          <cell r="E56" t="str">
            <v>INFRA Jul/23</v>
          </cell>
        </row>
        <row r="57">
          <cell r="A57">
            <v>20316</v>
          </cell>
          <cell r="B57" t="str">
            <v>PERFURAÇÃO EM ROCHA DURA OU EXTRA-DURA (GRANITOS, GNAISSES, QUARTZITOS E ROCHAS AFINS), ACRÉSCIMO DE... (EM RELAÇÃO AO PREÇO DA PERFURAÇÃO EM SOLOS OU ROCHAS DECOMPOSTAS)</v>
          </cell>
          <cell r="C57" t="str">
            <v>%</v>
          </cell>
          <cell r="D57">
            <v>300</v>
          </cell>
          <cell r="E57" t="str">
            <v>INFRA Jul/23</v>
          </cell>
        </row>
        <row r="58">
          <cell r="A58">
            <v>20400</v>
          </cell>
          <cell r="B58" t="str">
            <v>POÇOS DE INSPEÇÃO</v>
          </cell>
          <cell r="C58" t="str">
            <v>.</v>
          </cell>
          <cell r="D58" t="str">
            <v>.</v>
          </cell>
          <cell r="E58" t="str">
            <v>INFRA Jul/23</v>
          </cell>
        </row>
        <row r="59">
          <cell r="A59">
            <v>20401</v>
          </cell>
          <cell r="B59" t="str">
            <v>EXECUÇÃO DE POÇO COM 1M2 DE ÁREA</v>
          </cell>
          <cell r="C59" t="str">
            <v>M</v>
          </cell>
          <cell r="D59">
            <v>93.48</v>
          </cell>
          <cell r="E59" t="str">
            <v>INFRA Jul/23</v>
          </cell>
        </row>
        <row r="60">
          <cell r="A60">
            <v>20402</v>
          </cell>
          <cell r="B60" t="str">
            <v>EXECUÇÃO E MATERIAL PARA ESCORAMENTO</v>
          </cell>
          <cell r="C60" t="str">
            <v>M</v>
          </cell>
          <cell r="D60">
            <v>570.67999999999995</v>
          </cell>
          <cell r="E60" t="str">
            <v>INFRA Jul/23</v>
          </cell>
        </row>
        <row r="61">
          <cell r="A61">
            <v>20403</v>
          </cell>
          <cell r="B61" t="str">
            <v>REATERRO DO POÇO</v>
          </cell>
          <cell r="C61" t="str">
            <v>M</v>
          </cell>
          <cell r="D61">
            <v>9.74</v>
          </cell>
          <cell r="E61" t="str">
            <v>INFRA Jul/23</v>
          </cell>
        </row>
        <row r="62">
          <cell r="A62">
            <v>20500</v>
          </cell>
          <cell r="B62" t="str">
            <v>ENSAIOS "IN SITU"</v>
          </cell>
          <cell r="C62" t="str">
            <v>.</v>
          </cell>
          <cell r="D62" t="str">
            <v>.</v>
          </cell>
          <cell r="E62" t="str">
            <v>INFRA Jul/23</v>
          </cell>
        </row>
        <row r="63">
          <cell r="A63">
            <v>20503</v>
          </cell>
          <cell r="B63" t="str">
            <v>INSTALAÇÃO DE MEDIDOR DE NÍVEL D'ÁGUA</v>
          </cell>
          <cell r="C63" t="str">
            <v>M</v>
          </cell>
          <cell r="D63">
            <v>112.44</v>
          </cell>
          <cell r="E63" t="str">
            <v>INFRA Jul/23</v>
          </cell>
        </row>
        <row r="64">
          <cell r="A64">
            <v>20504</v>
          </cell>
          <cell r="B64" t="str">
            <v>INSTALAÇÃO DE PIEZOMETRO</v>
          </cell>
          <cell r="C64" t="str">
            <v>M</v>
          </cell>
          <cell r="D64">
            <v>262.56</v>
          </cell>
          <cell r="E64" t="str">
            <v>INFRA Jul/23</v>
          </cell>
        </row>
        <row r="65">
          <cell r="A65">
            <v>20600</v>
          </cell>
          <cell r="B65" t="str">
            <v>ENSAIOS DE LABORATÓRIO</v>
          </cell>
          <cell r="C65" t="str">
            <v>.</v>
          </cell>
          <cell r="D65" t="str">
            <v>.</v>
          </cell>
          <cell r="E65" t="str">
            <v>INFRA Jul/23</v>
          </cell>
        </row>
        <row r="66">
          <cell r="A66">
            <v>20601</v>
          </cell>
          <cell r="B66" t="str">
            <v>ENSAIOS DE LABORATÓRIO - UMIDADE NATURAL</v>
          </cell>
          <cell r="C66" t="str">
            <v>ENS.</v>
          </cell>
          <cell r="D66">
            <v>28.46</v>
          </cell>
          <cell r="E66" t="str">
            <v>INFRA Jul/23</v>
          </cell>
        </row>
        <row r="67">
          <cell r="A67">
            <v>20602</v>
          </cell>
          <cell r="B67" t="str">
            <v>ENSAIOS DE LABORATÓRIO - LIMITE DE LIQUIDEZ</v>
          </cell>
          <cell r="C67" t="str">
            <v>ENS.</v>
          </cell>
          <cell r="D67">
            <v>124.72</v>
          </cell>
          <cell r="E67" t="str">
            <v>INFRA Jul/23</v>
          </cell>
        </row>
        <row r="68">
          <cell r="A68">
            <v>20603</v>
          </cell>
          <cell r="B68" t="str">
            <v>ENSAIOS DE LABORATÓRIO - PLASTICIDADE</v>
          </cell>
          <cell r="C68" t="str">
            <v>ENS.</v>
          </cell>
          <cell r="D68">
            <v>100.95</v>
          </cell>
          <cell r="E68" t="str">
            <v>INFRA Jul/23</v>
          </cell>
        </row>
        <row r="69">
          <cell r="A69">
            <v>20604</v>
          </cell>
          <cell r="B69" t="str">
            <v>ENSAIOS DE LABORATÓRIO - COMPACTAÇÃO</v>
          </cell>
          <cell r="C69" t="str">
            <v>ENS.</v>
          </cell>
          <cell r="D69">
            <v>308.64</v>
          </cell>
          <cell r="E69" t="str">
            <v>INFRA Jul/23</v>
          </cell>
        </row>
        <row r="70">
          <cell r="A70">
            <v>20605</v>
          </cell>
          <cell r="B70" t="str">
            <v>ENSAIOS DE LABORATÓRIO - GRANULOMETRIA</v>
          </cell>
          <cell r="C70" t="str">
            <v>ENS.</v>
          </cell>
          <cell r="D70">
            <v>198.7</v>
          </cell>
          <cell r="E70" t="str">
            <v>INFRA Jul/23</v>
          </cell>
        </row>
        <row r="71">
          <cell r="A71">
            <v>20606</v>
          </cell>
          <cell r="B71" t="str">
            <v>ENSAIOS DE LABORATÓRIO - PROCTOR SIMPLES</v>
          </cell>
          <cell r="C71" t="str">
            <v>ENS.</v>
          </cell>
          <cell r="D71">
            <v>352.13</v>
          </cell>
          <cell r="E71" t="str">
            <v>INFRA Jul/23</v>
          </cell>
        </row>
        <row r="72">
          <cell r="A72">
            <v>20607</v>
          </cell>
          <cell r="B72" t="str">
            <v>ENSAIOS DE LABORATÓRIO - CBR MOLDADO</v>
          </cell>
          <cell r="C72" t="str">
            <v>ENS.</v>
          </cell>
          <cell r="D72">
            <v>298.56</v>
          </cell>
          <cell r="E72" t="str">
            <v>INFRA Jul/23</v>
          </cell>
        </row>
        <row r="73">
          <cell r="A73">
            <v>20608</v>
          </cell>
          <cell r="B73" t="str">
            <v>ENSAIOS DE LABORATÓRIO - ENSAIO DE CBR INDEFORMADO</v>
          </cell>
          <cell r="C73" t="str">
            <v>ENS.</v>
          </cell>
          <cell r="D73">
            <v>234.02</v>
          </cell>
          <cell r="E73" t="str">
            <v>INFRA Jul/23</v>
          </cell>
        </row>
        <row r="74">
          <cell r="A74">
            <v>20609</v>
          </cell>
          <cell r="B74" t="str">
            <v>ENSAIOS DE LABORATÓRIO - CBR-5 PONTOS (MOLDADO)</v>
          </cell>
          <cell r="C74" t="str">
            <v>ENS.</v>
          </cell>
          <cell r="D74">
            <v>736.75</v>
          </cell>
          <cell r="E74" t="str">
            <v>INFRA Jul/23</v>
          </cell>
        </row>
        <row r="75">
          <cell r="A75">
            <v>20610</v>
          </cell>
          <cell r="B75" t="str">
            <v>ENSAIOS DE LABORATÓRIO - CBR-5 PONTOS (INDEFORMADO)</v>
          </cell>
          <cell r="C75" t="str">
            <v>ENS.</v>
          </cell>
          <cell r="D75">
            <v>526.29999999999995</v>
          </cell>
          <cell r="E75" t="str">
            <v>INFRA Jul/23</v>
          </cell>
        </row>
        <row r="76">
          <cell r="A76">
            <v>20611</v>
          </cell>
          <cell r="B76" t="str">
            <v>ENSAIOS DE LABORATÓRIO - LOS ANGELES</v>
          </cell>
          <cell r="C76" t="str">
            <v>ENS.</v>
          </cell>
          <cell r="D76">
            <v>643.38</v>
          </cell>
          <cell r="E76" t="str">
            <v>INFRA Jul/23</v>
          </cell>
        </row>
        <row r="77">
          <cell r="A77">
            <v>20613</v>
          </cell>
          <cell r="B77" t="str">
            <v>ENSAIOS DE LABORATÓRIO - DURABILIDADE</v>
          </cell>
          <cell r="C77" t="str">
            <v>ENS.</v>
          </cell>
          <cell r="D77">
            <v>698.85</v>
          </cell>
          <cell r="E77" t="str">
            <v>INFRA Jul/23</v>
          </cell>
        </row>
        <row r="78">
          <cell r="A78">
            <v>20614</v>
          </cell>
          <cell r="B78" t="str">
            <v>ENSAIOS DE LABORATÓRIO - ADESIVIDADE</v>
          </cell>
          <cell r="C78" t="str">
            <v>ENS.</v>
          </cell>
          <cell r="D78">
            <v>352.13</v>
          </cell>
          <cell r="E78" t="str">
            <v>INFRA Jul/23</v>
          </cell>
        </row>
        <row r="79">
          <cell r="A79">
            <v>20615</v>
          </cell>
          <cell r="B79" t="str">
            <v>ENSAIOS DE LABORATÓRIO - VISCOSIDADE</v>
          </cell>
          <cell r="C79" t="str">
            <v>ENS.</v>
          </cell>
          <cell r="D79">
            <v>233.78</v>
          </cell>
          <cell r="E79" t="str">
            <v>INFRA Jul/23</v>
          </cell>
        </row>
        <row r="80">
          <cell r="A80">
            <v>20617</v>
          </cell>
          <cell r="B80" t="str">
            <v>ENSAIOS DE LABORATÓRIO - PONTO DE FULGOR</v>
          </cell>
          <cell r="C80" t="str">
            <v>ENS.</v>
          </cell>
          <cell r="D80">
            <v>203.24</v>
          </cell>
          <cell r="E80" t="str">
            <v>INFRA Jul/23</v>
          </cell>
        </row>
        <row r="81">
          <cell r="A81">
            <v>20618</v>
          </cell>
          <cell r="B81" t="str">
            <v>ENSAIOS DE LABORATÓRIO - PENETRAÇÃO</v>
          </cell>
          <cell r="C81" t="str">
            <v>ENS.</v>
          </cell>
          <cell r="D81">
            <v>301.49</v>
          </cell>
          <cell r="E81" t="str">
            <v>INFRA Jul/23</v>
          </cell>
        </row>
        <row r="82">
          <cell r="A82">
            <v>20619</v>
          </cell>
          <cell r="B82" t="str">
            <v>ENSAIOS DE LABORATÓRIO - PONTO DE AMOLECIMENTO</v>
          </cell>
          <cell r="C82" t="str">
            <v>ENS.</v>
          </cell>
          <cell r="D82">
            <v>176.06</v>
          </cell>
          <cell r="E82" t="str">
            <v>INFRA Jul/23</v>
          </cell>
        </row>
        <row r="83">
          <cell r="A83">
            <v>20621</v>
          </cell>
          <cell r="B83" t="str">
            <v>ENSAIOS DE LABORATÓRIO - DOSAGEM MARSHALL, GRANULOMETRIA, TEOR DE ASFALTO, ESTABILIDADE E FLUÊNCIA</v>
          </cell>
          <cell r="C83" t="str">
            <v>ENS.</v>
          </cell>
          <cell r="D83">
            <v>2736.49</v>
          </cell>
          <cell r="E83" t="str">
            <v>INFRA Jul/23</v>
          </cell>
        </row>
        <row r="84">
          <cell r="A84">
            <v>20622</v>
          </cell>
          <cell r="B84" t="str">
            <v>CONTROLE TECNOLÓGICO DE CONCRETO - ENSAIO DE ESCLEROMETRIA EM 10 PONTOS COM 16 TIROS POR PONTO</v>
          </cell>
          <cell r="C84" t="str">
            <v>ENS.</v>
          </cell>
          <cell r="D84">
            <v>2128.1799999999998</v>
          </cell>
          <cell r="E84" t="str">
            <v>INFRA Jul/23</v>
          </cell>
        </row>
        <row r="85">
          <cell r="A85">
            <v>30000</v>
          </cell>
          <cell r="B85" t="str">
            <v>PROJETOS, ESTUDOS E SERVIÇOS</v>
          </cell>
          <cell r="C85"/>
          <cell r="D85"/>
          <cell r="E85" t="str">
            <v>INFRA Jul/23</v>
          </cell>
        </row>
        <row r="86">
          <cell r="A86">
            <v>30100</v>
          </cell>
          <cell r="B86" t="str">
            <v>DIMENSIONAMENTO DE PAVIMENTO</v>
          </cell>
          <cell r="C86" t="str">
            <v>FURO</v>
          </cell>
          <cell r="D86">
            <v>139.66</v>
          </cell>
          <cell r="E86" t="str">
            <v>INFRA Jul/23</v>
          </cell>
        </row>
        <row r="87">
          <cell r="A87">
            <v>30200</v>
          </cell>
          <cell r="B87" t="str">
            <v>PROJETO EM PLANTA PARA PAVIMENTAÇÃO DE VIA PÚBLICA COM UMA PISTA</v>
          </cell>
          <cell r="C87" t="str">
            <v>M</v>
          </cell>
          <cell r="D87">
            <v>1.64</v>
          </cell>
          <cell r="E87" t="str">
            <v>INFRA Jul/23</v>
          </cell>
        </row>
        <row r="88">
          <cell r="A88">
            <v>30300</v>
          </cell>
          <cell r="B88" t="str">
            <v>PROJETO EM PERFIL DE PAVIMENTAÇÃO DE VIA PÚBLICA COM UMA PISTA</v>
          </cell>
          <cell r="C88" t="str">
            <v>M</v>
          </cell>
          <cell r="D88">
            <v>0.78</v>
          </cell>
          <cell r="E88" t="str">
            <v>INFRA Jul/23</v>
          </cell>
        </row>
        <row r="89">
          <cell r="A89">
            <v>30400</v>
          </cell>
          <cell r="B89" t="str">
            <v>PROJETO HIDRÁULICO DE GALERIA PLUVIAL EM TUBOS</v>
          </cell>
          <cell r="C89" t="str">
            <v>M</v>
          </cell>
          <cell r="D89">
            <v>5.53</v>
          </cell>
          <cell r="E89" t="str">
            <v>INFRA Jul/23</v>
          </cell>
        </row>
        <row r="90">
          <cell r="A90">
            <v>30500</v>
          </cell>
          <cell r="B90" t="str">
            <v>PROJETO HIDRÁULICO DE GALERIA PLUVIAL MOLDADA EXCLUINDO O PROJETO ESTRUTURAL</v>
          </cell>
          <cell r="C90" t="str">
            <v>M</v>
          </cell>
          <cell r="D90">
            <v>11.7</v>
          </cell>
          <cell r="E90" t="str">
            <v>INFRA Jul/23</v>
          </cell>
        </row>
        <row r="91">
          <cell r="A91">
            <v>30600</v>
          </cell>
          <cell r="B91" t="str">
            <v>PROJETO HIDRÁULICO DE REFORÇO DE GALERIA EXISTENTE, EM TUBOS</v>
          </cell>
          <cell r="C91" t="str">
            <v>M</v>
          </cell>
          <cell r="D91">
            <v>5.0599999999999996</v>
          </cell>
          <cell r="E91" t="str">
            <v>INFRA Jul/23</v>
          </cell>
        </row>
        <row r="92">
          <cell r="A92">
            <v>30700</v>
          </cell>
          <cell r="B92" t="str">
            <v>ESTUDO HIDROLÓGICO DE VIA PÚBLICA INTEGRANTE DE PROGRAMA DE PAVIMENTAÇÃO, QUE VIER A DISPENSAR GALERIA OU EXIGÍ-LA MOLDADA</v>
          </cell>
          <cell r="C92" t="str">
            <v>M</v>
          </cell>
          <cell r="D92">
            <v>4.13</v>
          </cell>
          <cell r="E92" t="str">
            <v>INFRA Jul/23</v>
          </cell>
        </row>
        <row r="93">
          <cell r="A93">
            <v>30800</v>
          </cell>
          <cell r="B93" t="str">
            <v>ESTUDO HIDROLÓGICO DE VIA PÚBLICA INTEGRANTE DE PROGRAMA DE PAVIMENTAÇÃO E PROJETO HIDRÁULICO, SE NECESSÁRIA GALERIA EM TUBOS</v>
          </cell>
          <cell r="C93" t="str">
            <v>M</v>
          </cell>
          <cell r="D93">
            <v>5.88</v>
          </cell>
          <cell r="E93" t="str">
            <v>INFRA Jul/23</v>
          </cell>
        </row>
        <row r="94">
          <cell r="A94">
            <v>30900</v>
          </cell>
          <cell r="B94" t="str">
            <v>ESTUDO HIDROLÓGICO DE ÁREA ARRUADA</v>
          </cell>
          <cell r="C94" t="str">
            <v>KM2</v>
          </cell>
          <cell r="D94">
            <v>2623.26</v>
          </cell>
          <cell r="E94" t="str">
            <v>INFRA Jul/23</v>
          </cell>
        </row>
        <row r="95">
          <cell r="A95">
            <v>31000</v>
          </cell>
          <cell r="B95" t="str">
            <v>ESTUDO HIDROLÓGICO DE ÁREA NÃO ARRUADA</v>
          </cell>
          <cell r="C95" t="str">
            <v>KM2</v>
          </cell>
          <cell r="D95">
            <v>1158.02</v>
          </cell>
          <cell r="E95" t="str">
            <v>INFRA Jul/23</v>
          </cell>
        </row>
        <row r="96">
          <cell r="A96">
            <v>31100</v>
          </cell>
          <cell r="B96" t="str">
            <v>ESTUDO HIDRÁULICO DE VIA SITUADA EM ÁREA, OBJETO DE ESTUDO HIDROLÓGICO</v>
          </cell>
          <cell r="C96" t="str">
            <v>M</v>
          </cell>
          <cell r="D96">
            <v>3.6</v>
          </cell>
          <cell r="E96" t="str">
            <v>INFRA Jul/23</v>
          </cell>
        </row>
        <row r="97">
          <cell r="A97">
            <v>31200</v>
          </cell>
          <cell r="B97" t="str">
            <v>ESTUDO HIDROLÓGICO E VERIFICAÇÃO DA SUFICIÊNCIA DE GALERIA EXISTENTE, EM TUBOS</v>
          </cell>
          <cell r="C97" t="str">
            <v>M</v>
          </cell>
          <cell r="D97">
            <v>4.8</v>
          </cell>
          <cell r="E97" t="str">
            <v>INFRA Jul/23</v>
          </cell>
        </row>
        <row r="98">
          <cell r="A98">
            <v>31300</v>
          </cell>
          <cell r="B98" t="str">
            <v>VERIFICAÇÃO NO PROJETO DE SISTEMA DE DRENAGEM, DE VIAS QUE DISPENSAM GALERIA DE ÁGUAS PLUVIAIS</v>
          </cell>
          <cell r="C98" t="str">
            <v>M</v>
          </cell>
          <cell r="D98">
            <v>0.54</v>
          </cell>
          <cell r="E98" t="str">
            <v>INFRA Jul/23</v>
          </cell>
        </row>
        <row r="99">
          <cell r="A99">
            <v>31400</v>
          </cell>
          <cell r="B99" t="str">
            <v>TRANSCRIÇÃO E ADAPTAÇÃO DE SISTEMAS DE DRENAGEM PROJETADOS EM VIAS PÚBLICAS</v>
          </cell>
          <cell r="C99" t="str">
            <v>M</v>
          </cell>
          <cell r="D99">
            <v>1.43</v>
          </cell>
          <cell r="E99" t="str">
            <v>INFRA Jul/23</v>
          </cell>
        </row>
        <row r="100">
          <cell r="A100">
            <v>31500</v>
          </cell>
          <cell r="B100" t="str">
            <v>CÁLCULO ESTRUTURAL DE CONCRETO ARMADO PARA PONTES, VIADUTOS, MUROS DE ARRIMO E OBRAS CONGÊNERES - PERCENTAGEM A SER APLICADA AO ORÇAMENTO DA PARTE ESTRUTURAL DA OBRA, USANDO OS PREÇOS UNITÁRIOS DA TABELA DE SIURB</v>
          </cell>
          <cell r="C100" t="str">
            <v>.</v>
          </cell>
          <cell r="D100" t="str">
            <v>.</v>
          </cell>
          <cell r="E100" t="str">
            <v>INFRA Jul/23</v>
          </cell>
        </row>
        <row r="101">
          <cell r="A101">
            <v>31501</v>
          </cell>
          <cell r="B101" t="str">
            <v>CÁLCULO ESTRUTURAL DE CONCRETO ARMADO PARA PONTES, VIADUTOS, MUROS DE ARRIMO E OBRAS CONGÊNERES - PERCENTAGEM A SER APLICADA AO ORÇAMENTO DA PARTE ESTRUTURAL DA OBRA, USANDO OS PREÇOS UNITÁRIOS DA TABELA DE SMSO - ATÉ  50M3</v>
          </cell>
          <cell r="C101" t="str">
            <v>%</v>
          </cell>
          <cell r="D101">
            <v>6.75</v>
          </cell>
          <cell r="E101" t="str">
            <v>INFRA Jul/23</v>
          </cell>
        </row>
        <row r="102">
          <cell r="A102">
            <v>31502</v>
          </cell>
          <cell r="B102" t="str">
            <v>CÁLCULO ESTRUTURAL DE CONCRETO ARMADO PARA PONTES, VIADUTOS, MUROS DE ARRIMO E OBRAS CONGÊNERES - PERCENTAGEM A SER APLICADA AO ORÇAMENTO DA PARTE ESTRUTURAL DA OBRA, USANDO OS PREÇOS UNITÁRIOS DA TABELA DE SMSO - ATÉ 100M3</v>
          </cell>
          <cell r="C102" t="str">
            <v>%</v>
          </cell>
          <cell r="D102">
            <v>6.12</v>
          </cell>
          <cell r="E102" t="str">
            <v>INFRA Jul/23</v>
          </cell>
        </row>
        <row r="103">
          <cell r="A103">
            <v>31503</v>
          </cell>
          <cell r="B103" t="str">
            <v>CÁLCULO ESTRUTURAL DE CONCRETO ARMADO PARA PONTES, VIADUTOS, MUROS DE ARRIMO E OBRAS CONGÊNERES - PERCENTAGEM A SER APLICADA AO ORÇAMENTO DA PARTE ESTRUTURAL DA OBRA, USANDO OS PREÇOS UNITÁRIOS DA TABELA DE SMSO - ATÉ 200M3</v>
          </cell>
          <cell r="C103" t="str">
            <v>%</v>
          </cell>
          <cell r="D103">
            <v>5.76</v>
          </cell>
          <cell r="E103" t="str">
            <v>INFRA Jul/23</v>
          </cell>
        </row>
        <row r="104">
          <cell r="A104">
            <v>31504</v>
          </cell>
          <cell r="B104" t="str">
            <v>CÁLCULO ESTRUTURAL DE CONCRETO ARMADO PARA PONTES, VIADUTOS, MUROS DE ARRIMO E OBRAS CONGÊNERES - PERCENTAGEM A SER APLICADA AO ORÇAMENTO DA PARTE ESTRUTURAL DA OBRA, USANDO OS PREÇOS UNITÁRIOS DA TABELA DE SMSO - ATÉ 500M3</v>
          </cell>
          <cell r="C104" t="str">
            <v>%</v>
          </cell>
          <cell r="D104">
            <v>5.49</v>
          </cell>
          <cell r="E104" t="str">
            <v>INFRA Jul/23</v>
          </cell>
        </row>
        <row r="105">
          <cell r="A105">
            <v>31505</v>
          </cell>
          <cell r="B105" t="str">
            <v>CÁLCULO ESTRUTURAL DE CONCRETO ARMADO PARA PONTES, VIADUTOS, MUROS DE ARRIMO E OBRAS CONGÊNERES - PERCENTAGEM A SER APLICADA AO ORÇAMENTO DA PARTE ESTRUTURAL DA OBRA, USANDO OS PREÇOS UNITÁRIOS DA TABELA DE SMSO - ATÉ 1.000M3</v>
          </cell>
          <cell r="C105" t="str">
            <v>%</v>
          </cell>
          <cell r="D105">
            <v>4.95</v>
          </cell>
          <cell r="E105" t="str">
            <v>INFRA Jul/23</v>
          </cell>
        </row>
        <row r="106">
          <cell r="A106">
            <v>31506</v>
          </cell>
          <cell r="B106" t="str">
            <v>CÁLCULO ESTRUTURAL DE CONCRETO ARMADO PARA PONTES, VIADUTOS, MUROS DE ARRIMO E OBRAS CONGÊNERES - PERCENTAGEM A SER APLICADA AO ORÇAMENTO DA PARTE ESTRUTURAL DA OBRA, USANDO OS PREÇOS UNITÁRIOS DA TABELA DE SMSO - ATÉ 2.000M3</v>
          </cell>
          <cell r="C106" t="str">
            <v>%</v>
          </cell>
          <cell r="D106">
            <v>4.5</v>
          </cell>
          <cell r="E106" t="str">
            <v>INFRA Jul/23</v>
          </cell>
        </row>
        <row r="107">
          <cell r="A107">
            <v>31507</v>
          </cell>
          <cell r="B107" t="str">
            <v>CÁLCULO ESTRUTURAL DE CONCRETO ARMADO PARA PONTES, VIADUTOS, MUROS DE ARRIMO E OBRAS CONGÊNERES - PERCENTAGEM A SER APLICADA AO ORÇAMENTO DA PARTE ESTRUTURAL DA OBRA, USANDO OS PREÇOS UNITÁRIOS DA TABELA DE SMSO - ATÉ 5.000M3</v>
          </cell>
          <cell r="C107" t="str">
            <v>%</v>
          </cell>
          <cell r="D107">
            <v>4.41</v>
          </cell>
          <cell r="E107" t="str">
            <v>INFRA Jul/23</v>
          </cell>
        </row>
        <row r="108">
          <cell r="A108">
            <v>31508</v>
          </cell>
          <cell r="B108" t="str">
            <v>CÁLCULO ESTRUTURAL DE CONCRETO ARMADO PARA PONTES, VIADUTOS, MUROS DE ARRIMO E OBRAS CONGÊNERES - PERCENTAGEM A SER APLICADA AO ORÇAMENTO DA PARTE ESTRUTURAL DA OBRA, USANDO OS PREÇOS UNITÁRIOS DA TABELA DE SMSO - ATÉ 10.000M3</v>
          </cell>
          <cell r="C108" t="str">
            <v>%</v>
          </cell>
          <cell r="D108">
            <v>4.32</v>
          </cell>
          <cell r="E108" t="str">
            <v>INFRA Jul/23</v>
          </cell>
        </row>
        <row r="109">
          <cell r="A109">
            <v>31509</v>
          </cell>
          <cell r="B109" t="str">
            <v>CÁLCULO ESTRUTURAL DE CONCRETO ARMADO PARA PONTES, VIADUTOS, MUROS DE ARRIMO E OBRAS CONGÊNERES - PERCENTAGEM A SER APLICADA AO ORÇAMENTO DA PARTE ESTRUTURAL DA OBRA, USANDO OS PREÇOS UNITÁRIOS DA TABELA DE SMSO - ACIMA DE 10.000M3</v>
          </cell>
          <cell r="C109" t="str">
            <v>%</v>
          </cell>
          <cell r="D109">
            <v>4.2300000000000004</v>
          </cell>
          <cell r="E109" t="str">
            <v>INFRA Jul/23</v>
          </cell>
        </row>
        <row r="110">
          <cell r="A110">
            <v>31600</v>
          </cell>
          <cell r="B110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ADOTA-SE:</v>
          </cell>
          <cell r="C110" t="str">
            <v>.</v>
          </cell>
          <cell r="D110" t="str">
            <v>.</v>
          </cell>
          <cell r="E110" t="str">
            <v>INFRA Jul/23</v>
          </cell>
        </row>
        <row r="111">
          <cell r="A111">
            <v>31601</v>
          </cell>
          <cell r="B111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 1  A 5 REPETIÇÕES</v>
          </cell>
          <cell r="C111" t="str">
            <v>%</v>
          </cell>
          <cell r="D111" t="str">
            <v>25N</v>
          </cell>
          <cell r="E111" t="str">
            <v>INFRA Jul/23</v>
          </cell>
        </row>
        <row r="112">
          <cell r="A112">
            <v>31602</v>
          </cell>
          <cell r="B112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 6  A 10 REPETIÇÕES</v>
          </cell>
          <cell r="C112" t="str">
            <v>%</v>
          </cell>
          <cell r="D112" t="str">
            <v>25+20N</v>
          </cell>
          <cell r="E112" t="str">
            <v>INFRA Jul/23</v>
          </cell>
        </row>
        <row r="113">
          <cell r="A113">
            <v>31603</v>
          </cell>
          <cell r="B113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11  A 20 REPETIÇÕES</v>
          </cell>
          <cell r="C113" t="str">
            <v>%</v>
          </cell>
          <cell r="D113" t="str">
            <v>75+15N</v>
          </cell>
          <cell r="E113" t="str">
            <v>INFRA Jul/23</v>
          </cell>
        </row>
        <row r="114">
          <cell r="A114">
            <v>31604</v>
          </cell>
          <cell r="B114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21  A 40 REPETIÇÕES</v>
          </cell>
          <cell r="C114" t="str">
            <v>%</v>
          </cell>
          <cell r="D114" t="str">
            <v>175+10N</v>
          </cell>
          <cell r="E114" t="str">
            <v>INFRA Jul/23</v>
          </cell>
        </row>
        <row r="115">
          <cell r="A115">
            <v>31605</v>
          </cell>
          <cell r="B115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41 EM DIANTE</v>
          </cell>
          <cell r="C115" t="str">
            <v>%</v>
          </cell>
          <cell r="D115" t="str">
            <v>375+5N</v>
          </cell>
          <cell r="E115" t="str">
            <v>INFRA Jul/23</v>
          </cell>
        </row>
        <row r="116">
          <cell r="A116">
            <v>31800</v>
          </cell>
          <cell r="B116" t="str">
            <v>VISTORIA TÉCNICA DE VIAS DE PROGRAMA DE PAVIMENTAÇÃO</v>
          </cell>
          <cell r="C116" t="str">
            <v>M/VIA</v>
          </cell>
          <cell r="D116">
            <v>4.1500000000000004</v>
          </cell>
          <cell r="E116" t="str">
            <v>INFRA Jul/23</v>
          </cell>
        </row>
        <row r="117">
          <cell r="A117">
            <v>31900</v>
          </cell>
          <cell r="B117" t="str">
            <v>PLANILHA DE QUANTIDADE DE SERVIÇOS DE VIAS DO PROGRAMA DE PAVIMENTAÇÃO</v>
          </cell>
          <cell r="C117" t="str">
            <v>M/VIA</v>
          </cell>
          <cell r="D117">
            <v>2.89</v>
          </cell>
          <cell r="E117" t="str">
            <v>INFRA Jul/23</v>
          </cell>
        </row>
        <row r="118">
          <cell r="A118">
            <v>32000</v>
          </cell>
          <cell r="B118" t="str">
            <v>CÓPIA XEROX EM TAMANHO OFÍCIO, UMA FACE, PRETO E BRANCO</v>
          </cell>
          <cell r="C118" t="str">
            <v>UN</v>
          </cell>
          <cell r="D118">
            <v>0.72</v>
          </cell>
          <cell r="E118" t="str">
            <v>INFRA Jul/23</v>
          </cell>
        </row>
        <row r="119">
          <cell r="A119">
            <v>32001</v>
          </cell>
          <cell r="B119" t="str">
            <v>CÓPIA XEROX TAMANHO OFÍCIO UMA FACE COLORIDA</v>
          </cell>
          <cell r="C119" t="str">
            <v>UN</v>
          </cell>
          <cell r="D119">
            <v>2.4700000000000002</v>
          </cell>
          <cell r="E119" t="str">
            <v>INFRA Jul/23</v>
          </cell>
        </row>
        <row r="120">
          <cell r="A120">
            <v>32002</v>
          </cell>
          <cell r="B120" t="str">
            <v>CÓPIA XEROX TAMANHO A3 UMA FACE-PRETO E BRANCO</v>
          </cell>
          <cell r="C120" t="str">
            <v>UN</v>
          </cell>
          <cell r="D120">
            <v>1.07</v>
          </cell>
          <cell r="E120" t="str">
            <v>INFRA Jul/23</v>
          </cell>
        </row>
        <row r="121">
          <cell r="A121">
            <v>32003</v>
          </cell>
          <cell r="B121" t="str">
            <v>CÓPIA XEROX TAMANHO A3 UMA FACE COLORIDA</v>
          </cell>
          <cell r="C121" t="str">
            <v>UN</v>
          </cell>
          <cell r="D121">
            <v>5.41</v>
          </cell>
          <cell r="E121" t="str">
            <v>INFRA Jul/23</v>
          </cell>
        </row>
        <row r="122">
          <cell r="A122">
            <v>32004</v>
          </cell>
          <cell r="B122" t="str">
            <v>CÓPIA XEROX PRETO E BRANCO</v>
          </cell>
          <cell r="C122" t="str">
            <v>M2</v>
          </cell>
          <cell r="D122">
            <v>15.77</v>
          </cell>
          <cell r="E122" t="str">
            <v>INFRA Jul/23</v>
          </cell>
        </row>
        <row r="123">
          <cell r="A123">
            <v>32200</v>
          </cell>
          <cell r="B123" t="str">
            <v>LOCAÇÃO DE VEÍCULO DE PASSAGEIRO TIPO VW GOL OU SIMILAR, COM MOTORISTA, INCLUINDO MANUTENÇÃO E COMBUSTÍVEL (MÍNIMO 200 H/MÊS)</v>
          </cell>
          <cell r="C123" t="str">
            <v>H</v>
          </cell>
          <cell r="D123">
            <v>52</v>
          </cell>
          <cell r="E123" t="str">
            <v>INFRA Jul/23</v>
          </cell>
        </row>
        <row r="124">
          <cell r="A124">
            <v>32300</v>
          </cell>
          <cell r="B124" t="str">
            <v>FOTO COLORIDA 10 X 15CM ( REVELAÇÃO)</v>
          </cell>
          <cell r="C124" t="str">
            <v>UN</v>
          </cell>
          <cell r="D124">
            <v>3.34</v>
          </cell>
          <cell r="E124" t="str">
            <v>INFRA Jul/23</v>
          </cell>
        </row>
        <row r="125">
          <cell r="A125">
            <v>32400</v>
          </cell>
          <cell r="B125" t="str">
            <v>CONSULTOR</v>
          </cell>
          <cell r="C125" t="str">
            <v>H</v>
          </cell>
          <cell r="D125">
            <v>470.94</v>
          </cell>
          <cell r="E125" t="str">
            <v>INFRA Jul/23</v>
          </cell>
        </row>
        <row r="126">
          <cell r="A126">
            <v>32500</v>
          </cell>
          <cell r="B126" t="str">
            <v>COORDENADOR GERAL</v>
          </cell>
          <cell r="C126" t="str">
            <v>H</v>
          </cell>
          <cell r="D126">
            <v>470.94</v>
          </cell>
          <cell r="E126" t="str">
            <v>INFRA Jul/23</v>
          </cell>
        </row>
        <row r="127">
          <cell r="A127">
            <v>32600</v>
          </cell>
          <cell r="B127" t="str">
            <v>COORDENADOR SETORIAL</v>
          </cell>
          <cell r="C127" t="str">
            <v>H</v>
          </cell>
          <cell r="D127">
            <v>470.94</v>
          </cell>
          <cell r="E127" t="str">
            <v>INFRA Jul/23</v>
          </cell>
        </row>
        <row r="128">
          <cell r="A128">
            <v>32700</v>
          </cell>
          <cell r="B128" t="str">
            <v>ENGENHEIRO/ ARQUITETO SÊNIOR</v>
          </cell>
          <cell r="C128" t="str">
            <v>H</v>
          </cell>
          <cell r="D128">
            <v>255.03</v>
          </cell>
          <cell r="E128" t="str">
            <v>INFRA Jul/23</v>
          </cell>
        </row>
        <row r="129">
          <cell r="A129">
            <v>32900</v>
          </cell>
          <cell r="B129" t="str">
            <v>ENGENHEIRO/ ARQUITETO  PLENO</v>
          </cell>
          <cell r="C129" t="str">
            <v>H</v>
          </cell>
          <cell r="D129">
            <v>171.07</v>
          </cell>
          <cell r="E129" t="str">
            <v>INFRA Jul/23</v>
          </cell>
        </row>
        <row r="130">
          <cell r="A130">
            <v>33000</v>
          </cell>
          <cell r="B130" t="str">
            <v>ENGENHEIRO/ ARQUITETO JUNIOR</v>
          </cell>
          <cell r="C130" t="str">
            <v>H</v>
          </cell>
          <cell r="D130">
            <v>163.13999999999999</v>
          </cell>
          <cell r="E130" t="str">
            <v>INFRA Jul/23</v>
          </cell>
        </row>
        <row r="131">
          <cell r="A131">
            <v>33100</v>
          </cell>
          <cell r="B131" t="str">
            <v>AUXILIAR DE LABORATÓRIO</v>
          </cell>
          <cell r="C131" t="str">
            <v>H</v>
          </cell>
          <cell r="D131">
            <v>23.96</v>
          </cell>
          <cell r="E131" t="str">
            <v>INFRA Jul/23</v>
          </cell>
        </row>
        <row r="132">
          <cell r="A132">
            <v>33200</v>
          </cell>
          <cell r="B132" t="str">
            <v>AUXILIAR DE TOPOGRAFIA</v>
          </cell>
          <cell r="C132" t="str">
            <v>H</v>
          </cell>
          <cell r="D132">
            <v>26.27</v>
          </cell>
          <cell r="E132" t="str">
            <v>INFRA Jul/23</v>
          </cell>
        </row>
        <row r="133">
          <cell r="A133">
            <v>33300</v>
          </cell>
          <cell r="B133" t="str">
            <v>TECNÓLOGO  EM CONSTRUÇÃO CIVIL NÍVEL SUPERIOR, COM 5 À 10 ANOS DE EXPERIÊNCIA</v>
          </cell>
          <cell r="C133" t="str">
            <v>H</v>
          </cell>
          <cell r="D133">
            <v>99.93</v>
          </cell>
          <cell r="E133" t="str">
            <v>INFRA Jul/23</v>
          </cell>
        </row>
        <row r="134">
          <cell r="A134">
            <v>33500</v>
          </cell>
          <cell r="B134" t="str">
            <v>DESENHISTA - CADISTA</v>
          </cell>
          <cell r="C134" t="str">
            <v>H</v>
          </cell>
          <cell r="D134">
            <v>55.7</v>
          </cell>
          <cell r="E134" t="str">
            <v>INFRA Jul/23</v>
          </cell>
        </row>
        <row r="135">
          <cell r="A135">
            <v>33600</v>
          </cell>
          <cell r="B135" t="str">
            <v>DESENHISTA PROJETISTA</v>
          </cell>
          <cell r="C135" t="str">
            <v>H</v>
          </cell>
          <cell r="D135">
            <v>55.7</v>
          </cell>
          <cell r="E135" t="str">
            <v>INFRA Jul/23</v>
          </cell>
        </row>
        <row r="136">
          <cell r="A136">
            <v>33800</v>
          </cell>
          <cell r="B136" t="str">
            <v>LABORATORISTA DE SOLO/PAVIMENTAÇÃO</v>
          </cell>
          <cell r="C136" t="str">
            <v>H</v>
          </cell>
          <cell r="D136">
            <v>79.22</v>
          </cell>
          <cell r="E136" t="str">
            <v>INFRA Jul/23</v>
          </cell>
        </row>
        <row r="137">
          <cell r="A137">
            <v>33900</v>
          </cell>
          <cell r="B137" t="str">
            <v>PROJETISTA</v>
          </cell>
          <cell r="C137" t="str">
            <v>H</v>
          </cell>
          <cell r="D137">
            <v>93.33</v>
          </cell>
          <cell r="E137" t="str">
            <v>INFRA Jul/23</v>
          </cell>
        </row>
        <row r="138">
          <cell r="A138">
            <v>34000</v>
          </cell>
          <cell r="B138" t="str">
            <v>TOPÓGRAFO</v>
          </cell>
          <cell r="C138" t="str">
            <v>H</v>
          </cell>
          <cell r="D138">
            <v>65.790000000000006</v>
          </cell>
          <cell r="E138" t="str">
            <v>INFRA Jul/23</v>
          </cell>
        </row>
        <row r="139">
          <cell r="A139">
            <v>34100</v>
          </cell>
          <cell r="B139" t="str">
            <v>AJUDANTE GERAL</v>
          </cell>
          <cell r="C139" t="str">
            <v>H</v>
          </cell>
          <cell r="D139">
            <v>24.36</v>
          </cell>
          <cell r="E139" t="str">
            <v>INFRA Jul/23</v>
          </cell>
        </row>
        <row r="140">
          <cell r="A140">
            <v>34300</v>
          </cell>
          <cell r="B140" t="str">
            <v>DIGITADOR</v>
          </cell>
          <cell r="C140" t="str">
            <v>H</v>
          </cell>
          <cell r="D140">
            <v>42.44</v>
          </cell>
          <cell r="E140" t="str">
            <v>INFRA Jul/23</v>
          </cell>
        </row>
        <row r="141">
          <cell r="A141">
            <v>34400</v>
          </cell>
          <cell r="B141" t="str">
            <v>MENSAGEIRO</v>
          </cell>
          <cell r="C141" t="str">
            <v>H</v>
          </cell>
          <cell r="D141">
            <v>29.9</v>
          </cell>
          <cell r="E141" t="str">
            <v>INFRA Jul/23</v>
          </cell>
        </row>
        <row r="142">
          <cell r="A142">
            <v>34600</v>
          </cell>
          <cell r="B142" t="str">
            <v>SECRETÁRIA</v>
          </cell>
          <cell r="C142" t="str">
            <v>H</v>
          </cell>
          <cell r="D142">
            <v>57.33</v>
          </cell>
          <cell r="E142" t="str">
            <v>INFRA Jul/23</v>
          </cell>
        </row>
        <row r="143">
          <cell r="A143">
            <v>34700</v>
          </cell>
          <cell r="B143" t="str">
            <v>SECRETÁRIA EXECUTIVA</v>
          </cell>
          <cell r="C143" t="str">
            <v>H</v>
          </cell>
          <cell r="D143">
            <v>83.82</v>
          </cell>
          <cell r="E143" t="str">
            <v>INFRA Jul/23</v>
          </cell>
        </row>
        <row r="144">
          <cell r="A144">
            <v>35000</v>
          </cell>
          <cell r="B144" t="str">
            <v>DESENHISTA DE TOPOGRAFIA</v>
          </cell>
          <cell r="C144" t="str">
            <v>H</v>
          </cell>
          <cell r="D144">
            <v>57.11</v>
          </cell>
          <cell r="E144" t="str">
            <v>INFRA Jul/23</v>
          </cell>
        </row>
        <row r="145">
          <cell r="A145">
            <v>35100</v>
          </cell>
          <cell r="B145" t="str">
            <v>TÉCNICO - NÍVEL MÉDIO</v>
          </cell>
          <cell r="C145" t="str">
            <v>H</v>
          </cell>
          <cell r="D145">
            <v>68.989999999999995</v>
          </cell>
          <cell r="E145" t="str">
            <v>INFRA Jul/23</v>
          </cell>
        </row>
        <row r="146">
          <cell r="A146">
            <v>35200</v>
          </cell>
          <cell r="B146" t="str">
            <v>SERVIÇO DE PLOTAGEM EM PAPEL SULFITE, TAMANHO A1, PRETO E BRANCO</v>
          </cell>
          <cell r="C146" t="str">
            <v>UN</v>
          </cell>
          <cell r="D146">
            <v>10.119999999999999</v>
          </cell>
          <cell r="E146" t="str">
            <v>INFRA Jul/23</v>
          </cell>
        </row>
        <row r="147">
          <cell r="A147">
            <v>35201</v>
          </cell>
          <cell r="B147" t="str">
            <v>PLOTAGEM EM PAPEL SULFITE, TAMANHO A1, COLORIDA (ARQUIVO ORIGINAL COM EXTENSÃO "PLT")</v>
          </cell>
          <cell r="C147" t="str">
            <v>UN</v>
          </cell>
          <cell r="D147">
            <v>14.26</v>
          </cell>
          <cell r="E147" t="str">
            <v>INFRA Jul/23</v>
          </cell>
        </row>
        <row r="148">
          <cell r="A148">
            <v>35202</v>
          </cell>
          <cell r="B148" t="str">
            <v>PLOTAGEM EM PAPEL SULFITE, TAMANHO A0, PRETO E BRANCO (ARQUIVO ORIGINAL COM EXTENSÃO "PLT")</v>
          </cell>
          <cell r="C148" t="str">
            <v>UN</v>
          </cell>
          <cell r="D148">
            <v>13.39</v>
          </cell>
          <cell r="E148" t="str">
            <v>INFRA Jul/23</v>
          </cell>
        </row>
        <row r="149">
          <cell r="A149">
            <v>35203</v>
          </cell>
          <cell r="B149" t="str">
            <v>PLOTAGEM EM PAPEL SULFITE,TAMANHO A0, COLORIDA (ARQUIVO ORIGINAL COM EXTENSÃO "PLT")</v>
          </cell>
          <cell r="C149" t="str">
            <v>UN</v>
          </cell>
          <cell r="D149">
            <v>19.29</v>
          </cell>
          <cell r="E149" t="str">
            <v>INFRA Jul/23</v>
          </cell>
        </row>
        <row r="150">
          <cell r="A150">
            <v>35317</v>
          </cell>
          <cell r="B150" t="str">
            <v>PROJETO BÁSICO (PRANCHA A1)</v>
          </cell>
          <cell r="C150" t="str">
            <v>UN</v>
          </cell>
          <cell r="D150">
            <v>6149.01</v>
          </cell>
          <cell r="E150" t="str">
            <v>INFRA Jul/23</v>
          </cell>
        </row>
        <row r="151">
          <cell r="A151">
            <v>35318</v>
          </cell>
          <cell r="B151" t="str">
            <v>PROJETO EXECUTIVO (PRANCHA A1)</v>
          </cell>
          <cell r="C151" t="str">
            <v>UN</v>
          </cell>
          <cell r="D151">
            <v>5156.75</v>
          </cell>
          <cell r="E151" t="str">
            <v>INFRA Jul/23</v>
          </cell>
        </row>
        <row r="152">
          <cell r="A152">
            <v>35401</v>
          </cell>
          <cell r="B152" t="str">
            <v>ADVOGADO JÚNIOR</v>
          </cell>
          <cell r="C152" t="str">
            <v>H</v>
          </cell>
          <cell r="D152">
            <v>69.03</v>
          </cell>
          <cell r="E152" t="str">
            <v>INFRA Jul/23</v>
          </cell>
        </row>
        <row r="153">
          <cell r="A153">
            <v>35402</v>
          </cell>
          <cell r="B153" t="str">
            <v>ADVOGADO PLENO</v>
          </cell>
          <cell r="C153" t="str">
            <v>H</v>
          </cell>
          <cell r="D153">
            <v>82.8</v>
          </cell>
          <cell r="E153" t="str">
            <v>INFRA Jul/23</v>
          </cell>
        </row>
        <row r="154">
          <cell r="A154">
            <v>35403</v>
          </cell>
          <cell r="B154" t="str">
            <v>ADVOGADO SÊNIOR</v>
          </cell>
          <cell r="C154" t="str">
            <v>H</v>
          </cell>
          <cell r="D154">
            <v>189.57</v>
          </cell>
          <cell r="E154" t="str">
            <v>INFRA Jul/23</v>
          </cell>
        </row>
        <row r="155">
          <cell r="A155">
            <v>35404</v>
          </cell>
          <cell r="B155" t="str">
            <v>GEÓLOGO JÚNIOR</v>
          </cell>
          <cell r="C155" t="str">
            <v>H</v>
          </cell>
          <cell r="D155">
            <v>163.13999999999999</v>
          </cell>
          <cell r="E155" t="str">
            <v>INFRA Jul/23</v>
          </cell>
        </row>
        <row r="156">
          <cell r="A156">
            <v>35405</v>
          </cell>
          <cell r="B156" t="str">
            <v>GEÓLOGO PLENO</v>
          </cell>
          <cell r="C156" t="str">
            <v>H</v>
          </cell>
          <cell r="D156">
            <v>163.13999999999999</v>
          </cell>
          <cell r="E156" t="str">
            <v>INFRA Jul/23</v>
          </cell>
        </row>
        <row r="157">
          <cell r="A157">
            <v>35406</v>
          </cell>
          <cell r="B157" t="str">
            <v>GEÓLOGO SÊNIOR</v>
          </cell>
          <cell r="C157" t="str">
            <v>H</v>
          </cell>
          <cell r="D157">
            <v>180.11</v>
          </cell>
          <cell r="E157" t="str">
            <v>INFRA Jul/23</v>
          </cell>
        </row>
        <row r="158">
          <cell r="A158">
            <v>35407</v>
          </cell>
          <cell r="B158" t="str">
            <v>GEÓGRAFO JÚNIOR</v>
          </cell>
          <cell r="C158" t="str">
            <v>H</v>
          </cell>
          <cell r="D158">
            <v>110.72</v>
          </cell>
          <cell r="E158" t="str">
            <v>INFRA Jul/23</v>
          </cell>
        </row>
        <row r="159">
          <cell r="A159">
            <v>35408</v>
          </cell>
          <cell r="B159" t="str">
            <v>GEÓGRAFO PLENO</v>
          </cell>
          <cell r="C159" t="str">
            <v>H</v>
          </cell>
          <cell r="D159">
            <v>151.80000000000001</v>
          </cell>
          <cell r="E159" t="str">
            <v>INFRA Jul/23</v>
          </cell>
        </row>
        <row r="160">
          <cell r="A160">
            <v>35409</v>
          </cell>
          <cell r="B160" t="str">
            <v>GEÓGRAFO SÊNIOR</v>
          </cell>
          <cell r="C160" t="str">
            <v>H</v>
          </cell>
          <cell r="D160">
            <v>199.41</v>
          </cell>
          <cell r="E160" t="str">
            <v>INFRA Jul/23</v>
          </cell>
        </row>
        <row r="161">
          <cell r="A161">
            <v>35410</v>
          </cell>
          <cell r="B161" t="str">
            <v>ASSISTENTE SOCIAL JÚNIOR</v>
          </cell>
          <cell r="C161" t="str">
            <v>H</v>
          </cell>
          <cell r="D161">
            <v>117.76</v>
          </cell>
          <cell r="E161" t="str">
            <v>INFRA Jul/23</v>
          </cell>
        </row>
        <row r="162">
          <cell r="A162">
            <v>35411</v>
          </cell>
          <cell r="B162" t="str">
            <v>ASSISTENTE SOCIAL PLENO</v>
          </cell>
          <cell r="C162" t="str">
            <v>H</v>
          </cell>
          <cell r="D162">
            <v>159.13</v>
          </cell>
          <cell r="E162" t="str">
            <v>INFRA Jul/23</v>
          </cell>
        </row>
        <row r="163">
          <cell r="A163">
            <v>35412</v>
          </cell>
          <cell r="B163" t="str">
            <v>ASSISTENTE SOCIAL SÊNIOR</v>
          </cell>
          <cell r="C163" t="str">
            <v>H</v>
          </cell>
          <cell r="D163">
            <v>199.41</v>
          </cell>
          <cell r="E163" t="str">
            <v>INFRA Jul/23</v>
          </cell>
        </row>
        <row r="164">
          <cell r="A164">
            <v>40000</v>
          </cell>
          <cell r="B164" t="str">
            <v>MOVIMENTO DE TERRA</v>
          </cell>
          <cell r="C164"/>
          <cell r="D164"/>
          <cell r="E164" t="str">
            <v>INFRA Jul/23</v>
          </cell>
        </row>
        <row r="165">
          <cell r="A165">
            <v>40100</v>
          </cell>
          <cell r="B165" t="str">
            <v>ESCAVAÇÃO MANUAL PARA FUNDAÇÕES E VALAS COM PROFUNDIDADE MÉDIA MENOR OU IGUAL À 1,50M</v>
          </cell>
          <cell r="C165" t="str">
            <v>M3</v>
          </cell>
          <cell r="D165">
            <v>69.150000000000006</v>
          </cell>
          <cell r="E165" t="str">
            <v>INFRA Jul/23</v>
          </cell>
        </row>
        <row r="166">
          <cell r="A166">
            <v>40200</v>
          </cell>
          <cell r="B166" t="str">
            <v>ESCAVAÇÃO MANUAL PARA FUNDAÇÕES E VALAS COM PROFUNDIDADE MÉDIA MAIOR QUE 1,5M E MENOR OU IGUAL À 3,0M</v>
          </cell>
          <cell r="C166" t="str">
            <v>M3</v>
          </cell>
          <cell r="D166">
            <v>80.680000000000007</v>
          </cell>
          <cell r="E166" t="str">
            <v>INFRA Jul/23</v>
          </cell>
        </row>
        <row r="167">
          <cell r="A167">
            <v>40300</v>
          </cell>
          <cell r="B167" t="str">
            <v>ESCAVAÇÃO MANUAL PARA FUNDAÇÕES E VALAS COM PROFUNDIDADE MÉDIA MAIOR QUE 3,00M</v>
          </cell>
          <cell r="C167" t="str">
            <v>M3</v>
          </cell>
          <cell r="D167">
            <v>92.2</v>
          </cell>
          <cell r="E167" t="str">
            <v>INFRA Jul/23</v>
          </cell>
        </row>
        <row r="168">
          <cell r="A168">
            <v>40400</v>
          </cell>
          <cell r="B168" t="str">
            <v>ESCAVAÇÃO MECÂNICA PARA FUNDAÇÕES E VALAS COM PROFUNDIDADE MENOR OU IGUAL À 4,0M</v>
          </cell>
          <cell r="C168" t="str">
            <v>M3</v>
          </cell>
          <cell r="D168">
            <v>14.86</v>
          </cell>
          <cell r="E168" t="str">
            <v>INFRA Jul/23</v>
          </cell>
        </row>
        <row r="169">
          <cell r="A169">
            <v>40500</v>
          </cell>
          <cell r="B169" t="str">
            <v>ESCAVAÇÃO MECÂNICA PARA FUNDAÇÕES E VALAS COM PROFUNDIDADE MAIOR QUE 4,0M</v>
          </cell>
          <cell r="C169" t="str">
            <v>M3</v>
          </cell>
          <cell r="D169">
            <v>17.829999999999998</v>
          </cell>
          <cell r="E169" t="str">
            <v>INFRA Jul/23</v>
          </cell>
        </row>
        <row r="170">
          <cell r="A170">
            <v>40600</v>
          </cell>
          <cell r="B170" t="str">
            <v>ESCAVAÇÃO MANUAL DE CÓRREGO</v>
          </cell>
          <cell r="C170" t="str">
            <v>M3</v>
          </cell>
          <cell r="D170">
            <v>115.25</v>
          </cell>
          <cell r="E170" t="str">
            <v>INFRA Jul/23</v>
          </cell>
        </row>
        <row r="171">
          <cell r="A171">
            <v>40700</v>
          </cell>
          <cell r="B171" t="str">
            <v>ESCAVAÇÃO MECÂNICA DE CÓRREGO</v>
          </cell>
          <cell r="C171" t="str">
            <v>M3</v>
          </cell>
          <cell r="D171">
            <v>8.66</v>
          </cell>
          <cell r="E171" t="str">
            <v>INFRA Jul/23</v>
          </cell>
        </row>
        <row r="172">
          <cell r="A172">
            <v>40800</v>
          </cell>
          <cell r="B172" t="str">
            <v>REATERRO COMPACTADO DE FUNDAÇÃO</v>
          </cell>
          <cell r="C172" t="str">
            <v>M3</v>
          </cell>
          <cell r="D172">
            <v>14.47</v>
          </cell>
          <cell r="E172" t="str">
            <v>INFRA Jul/23</v>
          </cell>
        </row>
        <row r="173">
          <cell r="A173">
            <v>40900</v>
          </cell>
          <cell r="B173" t="str">
            <v>REENCHIMENTO DE VALA COM COMPACTAÇÃO, SEM FORNECIMENTO DE TERRA</v>
          </cell>
          <cell r="C173" t="str">
            <v>M3</v>
          </cell>
          <cell r="D173">
            <v>14.47</v>
          </cell>
          <cell r="E173" t="str">
            <v>INFRA Jul/23</v>
          </cell>
        </row>
        <row r="174">
          <cell r="A174">
            <v>41000</v>
          </cell>
          <cell r="B174" t="str">
            <v>ESCAVAÇÃO MECÂNICA, CARGA E REMOÇÃO DE TERRA ATÉ A DISTÂNCIA MÉDIA DE 1,0KM, COM CAMINHÃO BASCULANTE DE 10M3</v>
          </cell>
          <cell r="C174" t="str">
            <v>M3</v>
          </cell>
          <cell r="D174">
            <v>17.260000000000002</v>
          </cell>
          <cell r="E174" t="str">
            <v>INFRA Jul/23</v>
          </cell>
        </row>
        <row r="175">
          <cell r="A175">
            <v>41100</v>
          </cell>
          <cell r="B175" t="str">
            <v>ESCAVAÇÃO MECÂNICA, CARGA E REMOÇÃO DE TERRA ATÉ A DISTÂNCIA MÉDIA DE 1,0KM, COM CAMINHÃO BASCULANTE DE 14M3</v>
          </cell>
          <cell r="C175" t="str">
            <v>M3</v>
          </cell>
          <cell r="D175">
            <v>13.3</v>
          </cell>
          <cell r="E175" t="str">
            <v>INFRA Jul/23</v>
          </cell>
        </row>
        <row r="176">
          <cell r="A176">
            <v>41200</v>
          </cell>
          <cell r="B176" t="str">
            <v>ESCAVAÇÃO MECÂNICA, CARGA E REMOÇÃO DE TERRA ATÉ A DISTÂNCIA MÉDIA DE 1,0KM, COM CAMINHÃO BASCULANTE DE 17M3</v>
          </cell>
          <cell r="C176" t="str">
            <v>M3</v>
          </cell>
          <cell r="D176">
            <v>11.97</v>
          </cell>
          <cell r="E176" t="str">
            <v>INFRA Jul/23</v>
          </cell>
        </row>
        <row r="177">
          <cell r="A177">
            <v>41400</v>
          </cell>
          <cell r="B177" t="str">
            <v>CARGA E REMOÇÃO DE TERRA ATÉ A DISTÂNCIA MÉDIA DE 1,0KM, COM CAMINHÃO BASCULANTE DE 10M3</v>
          </cell>
          <cell r="C177" t="str">
            <v>M3</v>
          </cell>
          <cell r="D177">
            <v>14.45</v>
          </cell>
          <cell r="E177" t="str">
            <v>INFRA Jul/23</v>
          </cell>
        </row>
        <row r="178">
          <cell r="A178">
            <v>41500</v>
          </cell>
          <cell r="B178" t="str">
            <v>CARGA E REMOÇÃO DE TERRA ATÉ A DISTÂNCIA MÉDIA DE 1,0KM, COM CAMINHÃO BASCULANTE DE 14M3</v>
          </cell>
          <cell r="C178" t="str">
            <v>M3</v>
          </cell>
          <cell r="D178">
            <v>11</v>
          </cell>
          <cell r="E178" t="str">
            <v>INFRA Jul/23</v>
          </cell>
        </row>
        <row r="179">
          <cell r="A179">
            <v>41600</v>
          </cell>
          <cell r="B179" t="str">
            <v>CARGA E REMOÇÃO DE TERRA ATÉ A DISTÂNCIA MÉDIA DE 1,0KM, COM CAMINHÃO BASCULANTE DE 17M3</v>
          </cell>
          <cell r="C179" t="str">
            <v>M3</v>
          </cell>
          <cell r="D179">
            <v>10.54</v>
          </cell>
          <cell r="E179" t="str">
            <v>INFRA Jul/23</v>
          </cell>
        </row>
        <row r="180">
          <cell r="A180">
            <v>43100</v>
          </cell>
          <cell r="B180" t="str">
            <v>FORNECIMENTO DE TERRA, INCLUINDO ESCAVAÇÃO, CARGA E TRANSPORTE ATÉ A DISTÂNCIA MÉDIA DE 1,0KM, MEDIDO NO ATERRO COMPACTADO</v>
          </cell>
          <cell r="C180" t="str">
            <v>M3</v>
          </cell>
          <cell r="D180">
            <v>29.41</v>
          </cell>
          <cell r="E180" t="str">
            <v>INFRA Jul/23</v>
          </cell>
        </row>
        <row r="181">
          <cell r="A181">
            <v>43200</v>
          </cell>
          <cell r="B181" t="str">
            <v>COMPACTAÇÃO DE TERRA, MEDIDA NO ATERRO</v>
          </cell>
          <cell r="C181" t="str">
            <v>M3</v>
          </cell>
          <cell r="D181">
            <v>8.08</v>
          </cell>
          <cell r="E181" t="str">
            <v>INFRA Jul/23</v>
          </cell>
        </row>
        <row r="182">
          <cell r="A182">
            <v>43300</v>
          </cell>
          <cell r="B182" t="str">
            <v>LIMPEZA MECANIZADA DE TERRENO, INCLUSIVE DE CAMADA VEGETAL ATÉ 30CM DE PROFUNDIDADE, SEM TRANSPORTE</v>
          </cell>
          <cell r="C182" t="str">
            <v>M2</v>
          </cell>
          <cell r="D182">
            <v>1.66</v>
          </cell>
          <cell r="E182" t="str">
            <v>INFRA Jul/23</v>
          </cell>
        </row>
        <row r="183">
          <cell r="A183">
            <v>43310</v>
          </cell>
          <cell r="B183" t="str">
            <v>CORTE, RECORTE E REMOÇÃO DE ÁRVORES INCLUSIVE RAIZES DIÂM. &gt; 5 E &lt; 15CM</v>
          </cell>
          <cell r="C183" t="str">
            <v>UN</v>
          </cell>
          <cell r="D183">
            <v>206.49</v>
          </cell>
          <cell r="E183" t="str">
            <v>INFRA Jul/23</v>
          </cell>
        </row>
        <row r="184">
          <cell r="A184">
            <v>43311</v>
          </cell>
          <cell r="B184" t="str">
            <v>CORTE, RECORTE E REMOÇÃO DE ÁRVORES INCLUSIVE RAIZES DIÂM. &gt; 15 E &lt; 30CM</v>
          </cell>
          <cell r="C184" t="str">
            <v>UN</v>
          </cell>
          <cell r="D184">
            <v>528.88</v>
          </cell>
          <cell r="E184" t="str">
            <v>INFRA Jul/23</v>
          </cell>
        </row>
        <row r="185">
          <cell r="A185">
            <v>43312</v>
          </cell>
          <cell r="B185" t="str">
            <v>CORTE, RECORTE E REMOÇÃO DE ÁRVORES INCLUSIVE RAIZES DIÂM. &gt; 30 E &lt; 60CM</v>
          </cell>
          <cell r="C185" t="str">
            <v>UN</v>
          </cell>
          <cell r="D185">
            <v>661.1</v>
          </cell>
          <cell r="E185" t="str">
            <v>INFRA Jul/23</v>
          </cell>
        </row>
        <row r="186">
          <cell r="A186">
            <v>43313</v>
          </cell>
          <cell r="B186" t="str">
            <v>CORTE, RECORTE E REMOÇÃO DE ÁRVORES INCLUSIVE RAIZES DIÂM. &gt; 60 E &lt; 90 CM</v>
          </cell>
          <cell r="C186" t="str">
            <v>UN</v>
          </cell>
          <cell r="D186">
            <v>793.32</v>
          </cell>
          <cell r="E186" t="str">
            <v>INFRA Jul/23</v>
          </cell>
        </row>
        <row r="187">
          <cell r="A187">
            <v>43314</v>
          </cell>
          <cell r="B187" t="str">
            <v>CORTE, RECORTE E REMOÇÃO DE ÁRVORES INCLUSIVE RAIZES DIÂM. &gt; 90CM</v>
          </cell>
          <cell r="C187" t="str">
            <v>UN</v>
          </cell>
          <cell r="D187">
            <v>925.54</v>
          </cell>
          <cell r="E187" t="str">
            <v>INFRA Jul/23</v>
          </cell>
        </row>
        <row r="188">
          <cell r="A188">
            <v>43500</v>
          </cell>
          <cell r="B188" t="str">
            <v>APILOAMENTO MANUAL DE CAVA DE FUNDAÇÃO</v>
          </cell>
          <cell r="C188" t="str">
            <v>M2</v>
          </cell>
          <cell r="D188">
            <v>5.76</v>
          </cell>
          <cell r="E188" t="str">
            <v>INFRA Jul/23</v>
          </cell>
        </row>
        <row r="189">
          <cell r="A189">
            <v>46000</v>
          </cell>
          <cell r="B189" t="str">
            <v>REMOÇÃO DE TERRA ALÉM DO PRIMEIRO KM, COM CAMINHÃO DE 14M3</v>
          </cell>
          <cell r="C189" t="str">
            <v>M3XKM</v>
          </cell>
          <cell r="D189">
            <v>1.2</v>
          </cell>
          <cell r="E189" t="str">
            <v>INFRA Jul/23</v>
          </cell>
        </row>
        <row r="190">
          <cell r="A190">
            <v>46100</v>
          </cell>
          <cell r="B190" t="str">
            <v>REMOÇÃO DE TERRA ALÉM DO PRIMEIRO KM, COM CAMINHÃO DE 17M3</v>
          </cell>
          <cell r="C190" t="str">
            <v>M3XKM</v>
          </cell>
          <cell r="D190">
            <v>1.1299999999999999</v>
          </cell>
          <cell r="E190" t="str">
            <v>INFRA Jul/23</v>
          </cell>
        </row>
        <row r="191">
          <cell r="A191">
            <v>46200</v>
          </cell>
          <cell r="B191" t="str">
            <v>REMOÇÃO DE TERRA ALÉM DO PRIMEIRO KM, COM CAMINHÃO DE 10M3</v>
          </cell>
          <cell r="C191" t="str">
            <v>M3xKM</v>
          </cell>
          <cell r="D191">
            <v>2.71</v>
          </cell>
          <cell r="E191" t="str">
            <v>INFRA Jul/23</v>
          </cell>
        </row>
        <row r="192">
          <cell r="A192">
            <v>50000</v>
          </cell>
          <cell r="B192" t="str">
            <v>PAVIMENTAÇÃO</v>
          </cell>
          <cell r="C192"/>
          <cell r="D192"/>
          <cell r="E192" t="str">
            <v>INFRA Jul/23</v>
          </cell>
        </row>
        <row r="193">
          <cell r="A193">
            <v>50100</v>
          </cell>
          <cell r="B193" t="str">
            <v>ARRANCAMENTO DE GUIAS, INCLUI CARGA EM CAMINHÃO</v>
          </cell>
          <cell r="C193" t="str">
            <v>M</v>
          </cell>
          <cell r="D193">
            <v>9.94</v>
          </cell>
          <cell r="E193" t="str">
            <v>INFRA Jul/23</v>
          </cell>
        </row>
        <row r="194">
          <cell r="A194">
            <v>50200</v>
          </cell>
          <cell r="B194" t="str">
            <v>ARRANCAMENTO DE PARALELEPÍPEDOS, INCLUI CARGA EM CAMINHÃO</v>
          </cell>
          <cell r="C194" t="str">
            <v>M2</v>
          </cell>
          <cell r="D194">
            <v>17.350000000000001</v>
          </cell>
          <cell r="E194" t="str">
            <v>INFRA Jul/23</v>
          </cell>
        </row>
        <row r="195">
          <cell r="A195">
            <v>50300</v>
          </cell>
          <cell r="B195" t="str">
            <v>DEMOLIÇÃO DE PAVIMENTO DE CONCRETO, SARJETA OU SARJETÃO, INCLUI CARGA EM CAMINHÃO</v>
          </cell>
          <cell r="C195" t="str">
            <v>M2</v>
          </cell>
          <cell r="D195">
            <v>26.24</v>
          </cell>
          <cell r="E195" t="str">
            <v>INFRA Jul/23</v>
          </cell>
        </row>
        <row r="196">
          <cell r="A196">
            <v>50400</v>
          </cell>
          <cell r="B196" t="str">
            <v>DEMOLIÇÃO DE PAVIMENTO ASFÁLTICO, INCLUSIVE CAPA, INCLUI CARGA NO CAMINHÃO</v>
          </cell>
          <cell r="C196" t="str">
            <v>M2</v>
          </cell>
          <cell r="D196">
            <v>23.02</v>
          </cell>
          <cell r="E196" t="str">
            <v>INFRA Jul/23</v>
          </cell>
        </row>
        <row r="197">
          <cell r="A197">
            <v>50500</v>
          </cell>
          <cell r="B197" t="str">
            <v>DEMOLIÇÃO DE CAPA ASFÁLTICA, INCLUI CARGA NO CAMINHÃO</v>
          </cell>
          <cell r="C197" t="str">
            <v>M2</v>
          </cell>
          <cell r="D197">
            <v>4.8099999999999996</v>
          </cell>
          <cell r="E197" t="str">
            <v>INFRA Jul/23</v>
          </cell>
        </row>
        <row r="198">
          <cell r="A198">
            <v>50600</v>
          </cell>
          <cell r="B198" t="str">
            <v>DEMOLIÇÃO DE ROCHA E CARGA NO CAMINHÃO (COM EMPREGO DE EXPLOSIVO)</v>
          </cell>
          <cell r="C198" t="str">
            <v>M3</v>
          </cell>
          <cell r="D198">
            <v>219.81</v>
          </cell>
          <cell r="E198" t="str">
            <v>INFRA Jul/23</v>
          </cell>
        </row>
        <row r="199">
          <cell r="A199">
            <v>50700</v>
          </cell>
          <cell r="B199" t="str">
            <v>REGULARIZAÇÃO E COMPACTAÇÃO DE RUAS DE TERRA (IE-5)</v>
          </cell>
          <cell r="C199" t="str">
            <v>M2</v>
          </cell>
          <cell r="D199">
            <v>3.58</v>
          </cell>
          <cell r="E199" t="str">
            <v>INFRA Jul/23</v>
          </cell>
        </row>
        <row r="200">
          <cell r="A200">
            <v>50800</v>
          </cell>
          <cell r="B200" t="str">
            <v>REMANEJAMENTO DE RAMAL DOMICILIAR DE ÁGUA, INCLUSIVE ABERTURA E FECHAMENTO DE VALA</v>
          </cell>
          <cell r="C200" t="str">
            <v>M</v>
          </cell>
          <cell r="D200">
            <v>26.6</v>
          </cell>
          <cell r="E200" t="str">
            <v>INFRA Jul/23</v>
          </cell>
        </row>
        <row r="201">
          <cell r="A201">
            <v>50900</v>
          </cell>
          <cell r="B201" t="str">
            <v>REMANEJAMENTO GERAL DE ÁGUA ATÉ 4", INCLUSIVE ABERTURA E FECHAMENTO DE VALA</v>
          </cell>
          <cell r="C201" t="str">
            <v>M</v>
          </cell>
          <cell r="D201">
            <v>45.96</v>
          </cell>
          <cell r="E201" t="str">
            <v>INFRA Jul/23</v>
          </cell>
        </row>
        <row r="202">
          <cell r="A202">
            <v>51000</v>
          </cell>
          <cell r="B202" t="str">
            <v>ABERTURA DE CAIXA ATÉ 40CM, INCLUI ESCAVAÇÃO, COMPACTAÇÃO, TRANSPORTE E PREPARO DO SUB-LEITO</v>
          </cell>
          <cell r="C202" t="str">
            <v>M2</v>
          </cell>
          <cell r="D202">
            <v>28.74</v>
          </cell>
          <cell r="E202" t="str">
            <v>INFRA Jul/23</v>
          </cell>
        </row>
        <row r="203">
          <cell r="A203">
            <v>51100</v>
          </cell>
          <cell r="B203" t="str">
            <v>ABERTURA DE CAIXA ATÉ 25CM, INCLUI ESCAVAÇÃO, COMPACTAÇÃO, TRANSPORTE E PREPARO DO SUB-LEITO</v>
          </cell>
          <cell r="C203" t="str">
            <v>M2</v>
          </cell>
          <cell r="D203">
            <v>22.19</v>
          </cell>
          <cell r="E203" t="str">
            <v>INFRA Jul/23</v>
          </cell>
        </row>
        <row r="204">
          <cell r="A204">
            <v>51300</v>
          </cell>
          <cell r="B204" t="str">
            <v>BASE DE CONCRETO FCK=15,00MPA PARA GUIAS, SARJETAS OU SARJETÕES</v>
          </cell>
          <cell r="C204" t="str">
            <v>M3</v>
          </cell>
          <cell r="D204">
            <v>493.4</v>
          </cell>
          <cell r="E204" t="str">
            <v>INFRA Jul/23</v>
          </cell>
        </row>
        <row r="205">
          <cell r="A205">
            <v>51400</v>
          </cell>
          <cell r="B205" t="str">
            <v>FORNECIMENTO E ASSENTAMENTO DE GUIAS TIPO PMSP 100, INCLUSIVE ENCOSTAMENTO DE TERRA</v>
          </cell>
          <cell r="C205" t="str">
            <v>.</v>
          </cell>
          <cell r="D205" t="str">
            <v>.</v>
          </cell>
          <cell r="E205" t="str">
            <v>INFRA Jul/23</v>
          </cell>
        </row>
        <row r="206">
          <cell r="A206">
            <v>51401</v>
          </cell>
          <cell r="B206" t="str">
            <v>FORNECIMENTO E ASSENTAMENTO DE GUIAS TIPO PMSP 100, INCLUSIVE ENCOSTAMENTO DE TERRA - FCK=20,0MPA</v>
          </cell>
          <cell r="C206" t="str">
            <v>M</v>
          </cell>
          <cell r="D206">
            <v>49.81</v>
          </cell>
          <cell r="E206" t="str">
            <v>INFRA Jul/23</v>
          </cell>
        </row>
        <row r="207">
          <cell r="A207">
            <v>51402</v>
          </cell>
          <cell r="B207" t="str">
            <v>FORNECIMENTO E ASSENTAMENTO DE GUIAS TIPO PMSP 100, INCLUSIVE ENCOSTAMENTO DE TERRA - FCK=25,0MPA</v>
          </cell>
          <cell r="C207" t="str">
            <v>M</v>
          </cell>
          <cell r="D207">
            <v>51.31</v>
          </cell>
          <cell r="E207" t="str">
            <v>INFRA Jul/23</v>
          </cell>
        </row>
        <row r="208">
          <cell r="A208">
            <v>51403</v>
          </cell>
          <cell r="B208" t="str">
            <v>FORNECIMENTO E ASSENTAMENTO DE GUIAS TIPO PMSP 100, INCLUSIVE ENCOSTAMENTO DE TERRA - FCK=30,0MPA</v>
          </cell>
          <cell r="C208" t="str">
            <v>M</v>
          </cell>
          <cell r="D208">
            <v>64.38</v>
          </cell>
          <cell r="E208" t="str">
            <v>INFRA Jul/23</v>
          </cell>
        </row>
        <row r="209">
          <cell r="A209">
            <v>51404</v>
          </cell>
          <cell r="B209" t="str">
            <v>FORNECIMENTO E ASSENTAMENTO DE BLOCOS DE CONCRETO SOBRE AREIA, PARA REVITALIZAÇÃO DE CALÇADÕES, DIMENSÃO 200 X 400 X 160MM (COR NATURAL)</v>
          </cell>
          <cell r="C209" t="str">
            <v>M2</v>
          </cell>
          <cell r="D209">
            <v>346.26</v>
          </cell>
          <cell r="E209" t="str">
            <v>INFRA Jul/23</v>
          </cell>
        </row>
        <row r="210">
          <cell r="A210">
            <v>51405</v>
          </cell>
          <cell r="B210" t="str">
            <v>FORNECIMENTO E ASSENTAMENTO DE BLOCOS DE CONCRETO SOBRE AREIA, PARA REVITALIZAÇÃO DE CALÇADÕES, DIMENSÃO 200 X 400 X 160MM (COR GRAFITE)</v>
          </cell>
          <cell r="C210" t="str">
            <v>M2</v>
          </cell>
          <cell r="D210">
            <v>346.26</v>
          </cell>
          <cell r="E210" t="str">
            <v>INFRA Jul/23</v>
          </cell>
        </row>
        <row r="211">
          <cell r="A211">
            <v>51406</v>
          </cell>
          <cell r="B211" t="str">
            <v>FORNECIMENTO E ASSENTAMENTO DE BLOCOS DE CONCRETO SOBRE AREIA, PARA REVITALIZAÇÃO DE CALÇADÕES, DIMENSÃO 200 X 400 X 160MM (COR CINZA)</v>
          </cell>
          <cell r="C211" t="str">
            <v>M2</v>
          </cell>
          <cell r="D211">
            <v>346.26</v>
          </cell>
          <cell r="E211" t="str">
            <v>INFRA Jul/23</v>
          </cell>
        </row>
        <row r="212">
          <cell r="A212">
            <v>51600</v>
          </cell>
          <cell r="B212" t="str">
            <v>FORNECIMENTO E ASSENTAMENTO DE GUIAS PARA JARDIM 7 X 11 X 100CM (IE-3)</v>
          </cell>
          <cell r="C212" t="str">
            <v>M</v>
          </cell>
          <cell r="D212">
            <v>33.159999999999997</v>
          </cell>
          <cell r="E212" t="str">
            <v>INFRA Jul/23</v>
          </cell>
        </row>
        <row r="213">
          <cell r="A213">
            <v>51700</v>
          </cell>
          <cell r="B213" t="str">
            <v>ARRANCAMENTO E REASSENTAMENTO DE GUIAS SOBRE CONCRETO</v>
          </cell>
          <cell r="C213" t="str">
            <v>M</v>
          </cell>
          <cell r="D213">
            <v>35.270000000000003</v>
          </cell>
          <cell r="E213" t="str">
            <v>INFRA Jul/23</v>
          </cell>
        </row>
        <row r="214">
          <cell r="A214">
            <v>51800</v>
          </cell>
          <cell r="B214" t="str">
            <v>ABERTURA DE GARGULA COM RECONSTRUÇÃO DE TRECHO DA CANALIZAÇÃO</v>
          </cell>
          <cell r="C214" t="str">
            <v>UN</v>
          </cell>
          <cell r="D214">
            <v>38.76</v>
          </cell>
          <cell r="E214" t="str">
            <v>INFRA Jul/23</v>
          </cell>
        </row>
        <row r="215">
          <cell r="A215">
            <v>51900</v>
          </cell>
          <cell r="B215" t="str">
            <v>CONSTRUÇÃO DE SARJETA OU SARJETÃO DE CONCRETO</v>
          </cell>
          <cell r="C215" t="str">
            <v>.</v>
          </cell>
          <cell r="D215" t="str">
            <v>.</v>
          </cell>
          <cell r="E215" t="str">
            <v>INFRA Jul/23</v>
          </cell>
        </row>
        <row r="216">
          <cell r="A216">
            <v>51901</v>
          </cell>
          <cell r="B216" t="str">
            <v>CONSTRUÇÃO DE SARJETA OU SARJETÃO DE CONCRETO - FCK=25,0MPA</v>
          </cell>
          <cell r="C216" t="str">
            <v>M3</v>
          </cell>
          <cell r="D216">
            <v>610.99</v>
          </cell>
          <cell r="E216" t="str">
            <v>INFRA Jul/23</v>
          </cell>
        </row>
        <row r="217">
          <cell r="A217">
            <v>51902</v>
          </cell>
          <cell r="B217" t="str">
            <v>CONSTRUÇÃO DE SARJETA OU SARJETÃO DE CONCRETO - FCK= 20,0MPA</v>
          </cell>
          <cell r="C217" t="str">
            <v>M3</v>
          </cell>
          <cell r="D217">
            <v>590.34</v>
          </cell>
          <cell r="E217" t="str">
            <v>INFRA Jul/23</v>
          </cell>
        </row>
        <row r="218">
          <cell r="A218">
            <v>52000</v>
          </cell>
          <cell r="B218" t="str">
            <v>FUNDAÇÃO DE RACHÃO</v>
          </cell>
          <cell r="C218" t="str">
            <v>M3</v>
          </cell>
          <cell r="D218">
            <v>241.36</v>
          </cell>
          <cell r="E218" t="str">
            <v>INFRA Jul/23</v>
          </cell>
        </row>
        <row r="219">
          <cell r="A219">
            <v>52100</v>
          </cell>
          <cell r="B219" t="str">
            <v>BASE DE MACADAME HIDRÁULICO</v>
          </cell>
          <cell r="C219" t="str">
            <v>.</v>
          </cell>
          <cell r="D219" t="str">
            <v>.</v>
          </cell>
          <cell r="E219" t="str">
            <v>INFRA Jul/23</v>
          </cell>
        </row>
        <row r="220">
          <cell r="A220">
            <v>52101</v>
          </cell>
          <cell r="B220" t="str">
            <v>BASE DE MACADAME HIDRÁULICO</v>
          </cell>
          <cell r="C220" t="str">
            <v>M3</v>
          </cell>
          <cell r="D220">
            <v>329.37</v>
          </cell>
          <cell r="E220" t="str">
            <v>INFRA Jul/23</v>
          </cell>
        </row>
        <row r="221">
          <cell r="A221">
            <v>52102</v>
          </cell>
          <cell r="B221" t="str">
            <v>CAMADA DE ISOLAMENTO SOB O MACADAME HIDRÁULICO CONFORME IE-8</v>
          </cell>
          <cell r="C221" t="str">
            <v>M3</v>
          </cell>
          <cell r="D221">
            <v>223.76</v>
          </cell>
          <cell r="E221" t="str">
            <v>INFRA Jul/23</v>
          </cell>
        </row>
        <row r="222">
          <cell r="A222">
            <v>52200</v>
          </cell>
          <cell r="B222" t="str">
            <v>BASE DE COXIM DE AREIA</v>
          </cell>
          <cell r="C222" t="str">
            <v>M3</v>
          </cell>
          <cell r="D222">
            <v>206.22</v>
          </cell>
          <cell r="E222" t="str">
            <v>INFRA Jul/23</v>
          </cell>
        </row>
        <row r="223">
          <cell r="A223">
            <v>52300</v>
          </cell>
          <cell r="B223" t="str">
            <v>BASE DE CONCRETO FCK=15,0MPA, PARA PAVIMENTO</v>
          </cell>
          <cell r="C223" t="str">
            <v>M3</v>
          </cell>
          <cell r="D223">
            <v>470.04</v>
          </cell>
          <cell r="E223" t="str">
            <v>INFRA Jul/23</v>
          </cell>
        </row>
        <row r="224">
          <cell r="A224">
            <v>52400</v>
          </cell>
          <cell r="B224" t="str">
            <v>BASE DE MACADAME BETUMINOSO</v>
          </cell>
          <cell r="C224" t="str">
            <v>.</v>
          </cell>
          <cell r="D224" t="str">
            <v>.</v>
          </cell>
          <cell r="E224" t="str">
            <v>INFRA Jul/23</v>
          </cell>
        </row>
        <row r="225">
          <cell r="A225">
            <v>52401</v>
          </cell>
          <cell r="B225" t="str">
            <v>BASE DE MACADAME BETUMINOSO</v>
          </cell>
          <cell r="C225" t="str">
            <v>M3</v>
          </cell>
          <cell r="D225">
            <v>856.75</v>
          </cell>
          <cell r="E225" t="str">
            <v>INFRA Jul/23</v>
          </cell>
        </row>
        <row r="226">
          <cell r="A226">
            <v>52402</v>
          </cell>
          <cell r="B226" t="str">
            <v>BASE DE MACADAME BETUMINOSO COM EMULSÃO ASFÁLTICA CATIÔNICA</v>
          </cell>
          <cell r="C226" t="str">
            <v>M3</v>
          </cell>
          <cell r="D226">
            <v>883.31</v>
          </cell>
          <cell r="E226" t="str">
            <v>INFRA Jul/23</v>
          </cell>
        </row>
        <row r="227">
          <cell r="A227">
            <v>52500</v>
          </cell>
          <cell r="B227" t="str">
            <v>BASE DE BINDER</v>
          </cell>
          <cell r="C227" t="str">
            <v>.</v>
          </cell>
          <cell r="D227" t="str">
            <v>.</v>
          </cell>
          <cell r="E227" t="str">
            <v>INFRA Jul/23</v>
          </cell>
        </row>
        <row r="228">
          <cell r="A228">
            <v>52501</v>
          </cell>
          <cell r="B228" t="str">
            <v>BASE DE BINDER ABERTO (SEM TRANSPORTE)</v>
          </cell>
          <cell r="C228" t="str">
            <v>M3</v>
          </cell>
          <cell r="D228">
            <v>986.84</v>
          </cell>
          <cell r="E228" t="str">
            <v>INFRA Jul/23</v>
          </cell>
        </row>
        <row r="229">
          <cell r="A229">
            <v>52502</v>
          </cell>
          <cell r="B229" t="str">
            <v>BASE DE BINDER DENSO (SEM TRANSPORTE)</v>
          </cell>
          <cell r="C229" t="str">
            <v>M3</v>
          </cell>
          <cell r="D229">
            <v>1156.42</v>
          </cell>
          <cell r="E229" t="str">
            <v>INFRA Jul/23</v>
          </cell>
        </row>
        <row r="230">
          <cell r="A230">
            <v>52600</v>
          </cell>
          <cell r="B230" t="str">
            <v>IMPRIMAÇÃO BETUMINOSA LIGANTE</v>
          </cell>
          <cell r="C230" t="str">
            <v>M2</v>
          </cell>
          <cell r="D230">
            <v>6.93</v>
          </cell>
          <cell r="E230" t="str">
            <v>INFRA Jul/23</v>
          </cell>
        </row>
        <row r="231">
          <cell r="A231">
            <v>52700</v>
          </cell>
          <cell r="B231" t="str">
            <v>IMPRIMAÇÃO BETUMINOSA IMPERMEABILIZANTE</v>
          </cell>
          <cell r="C231" t="str">
            <v>M2</v>
          </cell>
          <cell r="D231">
            <v>13.65</v>
          </cell>
          <cell r="E231" t="str">
            <v>INFRA Jul/23</v>
          </cell>
        </row>
        <row r="232">
          <cell r="A232">
            <v>52800</v>
          </cell>
          <cell r="B232" t="str">
            <v>REVESTIMENTO DE CONCRETO ASFÁLTICO (SEM TRANSPORTE)</v>
          </cell>
          <cell r="C232" t="str">
            <v>M3</v>
          </cell>
          <cell r="D232">
            <v>1378.96</v>
          </cell>
          <cell r="E232" t="str">
            <v>INFRA Jul/23</v>
          </cell>
        </row>
        <row r="233">
          <cell r="A233">
            <v>52801</v>
          </cell>
          <cell r="B233" t="str">
            <v>REVESTIMENTO DE CONCRETO ASFÁLTICO, SEM O FORNECIMENTO DOS MATERIAIS</v>
          </cell>
          <cell r="C233" t="str">
            <v>M3</v>
          </cell>
          <cell r="D233">
            <v>161.33000000000001</v>
          </cell>
          <cell r="E233" t="str">
            <v>INFRA Jul/23</v>
          </cell>
        </row>
        <row r="234">
          <cell r="A234">
            <v>52900</v>
          </cell>
          <cell r="B234" t="str">
            <v>REVESTIMENTO DE PRÉ-MISTURADO À QUENTE (SEM TRANSPORTE)</v>
          </cell>
          <cell r="C234" t="str">
            <v>M3</v>
          </cell>
          <cell r="D234">
            <v>1325.57</v>
          </cell>
          <cell r="E234" t="str">
            <v>INFRA Jul/23</v>
          </cell>
        </row>
        <row r="235">
          <cell r="A235">
            <v>53000</v>
          </cell>
          <cell r="B235" t="str">
            <v>REVESTIMENTO DE PRÉ-MISTURADO À FRIO (SEM TRANSPORTE)</v>
          </cell>
          <cell r="C235" t="str">
            <v>M3</v>
          </cell>
          <cell r="D235">
            <v>1229.3699999999999</v>
          </cell>
          <cell r="E235" t="str">
            <v>INFRA Jul/23</v>
          </cell>
        </row>
        <row r="236">
          <cell r="A236">
            <v>53100</v>
          </cell>
          <cell r="B236" t="str">
            <v>REVESTIMENTO DE MASTIQUE ASFÁLTICO, COM ESPESSURA DE 3,0CM</v>
          </cell>
          <cell r="C236" t="str">
            <v>M2</v>
          </cell>
          <cell r="D236">
            <v>78.63</v>
          </cell>
          <cell r="E236" t="str">
            <v>INFRA Jul/23</v>
          </cell>
        </row>
        <row r="237">
          <cell r="A237">
            <v>53200</v>
          </cell>
          <cell r="B237" t="str">
            <v>FORNECIMENTO E ASSENTAMENTO DE PARALELEPÍPEDOS SOBRE AREIA (IE-23)</v>
          </cell>
          <cell r="C237" t="str">
            <v>M2</v>
          </cell>
          <cell r="D237">
            <v>308.69</v>
          </cell>
          <cell r="E237" t="str">
            <v>INFRA Jul/23</v>
          </cell>
        </row>
        <row r="238">
          <cell r="A238">
            <v>53300</v>
          </cell>
          <cell r="B238" t="str">
            <v>FORNECIMENTO E ASSENTAMENTO DE PARALELEPÍPEDOS SOBRE BASE DE CONCRETO, FCK=15,0MPA (IE-23)</v>
          </cell>
          <cell r="C238" t="str">
            <v>M2</v>
          </cell>
          <cell r="D238">
            <v>326.54000000000002</v>
          </cell>
          <cell r="E238" t="str">
            <v>INFRA Jul/23</v>
          </cell>
        </row>
        <row r="239">
          <cell r="A239">
            <v>53400</v>
          </cell>
          <cell r="B239" t="str">
            <v>ARRANCAMENTO E REASSENTAMENTO DE PARALELEPÍPEDOS SOBRE CONCRETO FCK=15,0MPA (IE-23)</v>
          </cell>
          <cell r="C239" t="str">
            <v>M2</v>
          </cell>
          <cell r="D239">
            <v>73.34</v>
          </cell>
          <cell r="E239" t="str">
            <v>INFRA Jul/23</v>
          </cell>
        </row>
        <row r="240">
          <cell r="A240">
            <v>53500</v>
          </cell>
          <cell r="B240" t="str">
            <v>ARRANCAMENTO E REASSENTAMENTO DE PARALELEPÍPEDOS SOBRE AREIA (IE-23)</v>
          </cell>
          <cell r="C240" t="str">
            <v>M2</v>
          </cell>
          <cell r="D240">
            <v>52.95</v>
          </cell>
          <cell r="E240" t="str">
            <v>INFRA Jul/23</v>
          </cell>
        </row>
        <row r="241">
          <cell r="A241">
            <v>53600</v>
          </cell>
          <cell r="B241" t="str">
            <v>ARRANCAMENTO, LIMPEZA E EMPILHAMENTO DE PARALELEPÍPEDOS</v>
          </cell>
          <cell r="C241" t="str">
            <v>M2</v>
          </cell>
          <cell r="D241">
            <v>13.83</v>
          </cell>
          <cell r="E241" t="str">
            <v>INFRA Jul/23</v>
          </cell>
        </row>
        <row r="242">
          <cell r="A242">
            <v>53700</v>
          </cell>
          <cell r="B242" t="str">
            <v>REJUNTAMENTO DE PARALELEPÍPEDOS COM AREIA (IE-23)</v>
          </cell>
          <cell r="C242" t="str">
            <v>M2</v>
          </cell>
          <cell r="D242">
            <v>15.14</v>
          </cell>
          <cell r="E242" t="str">
            <v>INFRA Jul/23</v>
          </cell>
        </row>
        <row r="243">
          <cell r="A243">
            <v>53800</v>
          </cell>
          <cell r="B243" t="str">
            <v>REJUNTAMENTO DE PARALELEPÍPEDOS COM ARGAMASSA DE CIMENTO E AREIA 1:3 (IE-23)</v>
          </cell>
          <cell r="C243" t="str">
            <v>M2</v>
          </cell>
          <cell r="D243">
            <v>17.350000000000001</v>
          </cell>
          <cell r="E243" t="str">
            <v>INFRA Jul/23</v>
          </cell>
        </row>
        <row r="244">
          <cell r="A244">
            <v>53900</v>
          </cell>
          <cell r="B244" t="str">
            <v>REJUNTAMENTO DE PARALELEPÍPEDOS COM ASFALTO E PEDRISCO (IE-23)</v>
          </cell>
          <cell r="C244" t="str">
            <v>M2</v>
          </cell>
          <cell r="D244">
            <v>47.07</v>
          </cell>
          <cell r="E244" t="str">
            <v>INFRA Jul/23</v>
          </cell>
        </row>
        <row r="245">
          <cell r="A245">
            <v>54000</v>
          </cell>
          <cell r="B245" t="str">
            <v>TRANSPORTE DE PARALELEPÍPEDOS</v>
          </cell>
          <cell r="C245" t="str">
            <v>M2XKM</v>
          </cell>
          <cell r="D245">
            <v>0.63</v>
          </cell>
          <cell r="E245" t="str">
            <v>INFRA Jul/23</v>
          </cell>
        </row>
        <row r="246">
          <cell r="A246">
            <v>54200</v>
          </cell>
          <cell r="B246" t="str">
            <v>PASSEIO DE CONCRETO FCK=15,0MPA, INCLUSIVE PREPARO DE CAIXA E LASTRO DE BRITA</v>
          </cell>
          <cell r="C246" t="str">
            <v>M3</v>
          </cell>
          <cell r="D246">
            <v>739.59</v>
          </cell>
          <cell r="E246" t="str">
            <v>INFRA Jul/23</v>
          </cell>
        </row>
        <row r="247">
          <cell r="A247">
            <v>54300</v>
          </cell>
          <cell r="B247" t="str">
            <v>PASSEIO DE MOSAICO, INCLUSIVE PREPARO DE CAIXA E BASE CONCRETO COM 7CM DE ESPESSURA</v>
          </cell>
          <cell r="C247" t="str">
            <v>M2</v>
          </cell>
          <cell r="D247">
            <v>274.33999999999997</v>
          </cell>
          <cell r="E247" t="str">
            <v>INFRA Jul/23</v>
          </cell>
        </row>
        <row r="248">
          <cell r="A248">
            <v>54400</v>
          </cell>
          <cell r="B248" t="str">
            <v>PASSEIO DE LADRILHO HIDRÁULICO, INCLUSIVE PREPARO DE CAIXA E BASE DE CONCRETO COM 5CM DE ESPESSURA</v>
          </cell>
          <cell r="C248" t="str">
            <v>M2</v>
          </cell>
          <cell r="D248">
            <v>244.31</v>
          </cell>
          <cell r="E248" t="str">
            <v>INFRA Jul/23</v>
          </cell>
        </row>
        <row r="249">
          <cell r="A249">
            <v>54500</v>
          </cell>
          <cell r="B249" t="str">
            <v>PLANTIO DE GRAMA EM PLACAS</v>
          </cell>
          <cell r="C249" t="str">
            <v>M2</v>
          </cell>
          <cell r="D249">
            <v>20.67</v>
          </cell>
          <cell r="E249" t="str">
            <v>INFRA Jul/23</v>
          </cell>
        </row>
        <row r="250">
          <cell r="A250">
            <v>54600</v>
          </cell>
          <cell r="B250" t="str">
            <v>REVESTIMENTO PRIMÁRIO COM PEDRA BRITADA N.2 MISTURADA AO SOLO LOCAL, INCLUSIVE ESCARIFICAÇÃO, VERIFICAÇÃO, UMEDECIMENTO, COMPACTAÇÃO E ENSAIOS, CAMADA ACABADA (IE-7)</v>
          </cell>
          <cell r="C250" t="str">
            <v>M3</v>
          </cell>
          <cell r="D250">
            <v>133.88999999999999</v>
          </cell>
          <cell r="E250" t="str">
            <v>INFRA Jul/23</v>
          </cell>
        </row>
        <row r="251">
          <cell r="A251">
            <v>54700</v>
          </cell>
          <cell r="B251" t="str">
            <v>BASE DE BICA CORRIDA</v>
          </cell>
          <cell r="C251" t="str">
            <v>M3</v>
          </cell>
          <cell r="D251">
            <v>222.88</v>
          </cell>
          <cell r="E251" t="str">
            <v>INFRA Jul/23</v>
          </cell>
        </row>
        <row r="252">
          <cell r="A252">
            <v>54800</v>
          </cell>
          <cell r="B252" t="str">
            <v>BASE DE BRITA GRADUADA</v>
          </cell>
          <cell r="C252" t="str">
            <v>M3</v>
          </cell>
          <cell r="D252">
            <v>236.35</v>
          </cell>
          <cell r="E252" t="str">
            <v>INFRA Jul/23</v>
          </cell>
        </row>
        <row r="253">
          <cell r="A253">
            <v>55000</v>
          </cell>
          <cell r="B253" t="str">
            <v>REFORÇO DE SUB-LEITO/SUB-BASE DE SOLO MELHORADO COM ADITIVO QUÍMICO - 2,0%</v>
          </cell>
          <cell r="C253" t="str">
            <v>M3</v>
          </cell>
          <cell r="D253">
            <v>74.31</v>
          </cell>
          <cell r="E253" t="str">
            <v>INFRA Jul/23</v>
          </cell>
        </row>
        <row r="254">
          <cell r="A254">
            <v>55100</v>
          </cell>
          <cell r="B254" t="str">
            <v>REFORÇO DE SUB-LEITO/SUB-BASE DE SOLO MELHORADO COM ADITIVO QUÍMICO - 2,5%</v>
          </cell>
          <cell r="C254" t="str">
            <v>M3</v>
          </cell>
          <cell r="D254">
            <v>80.599999999999994</v>
          </cell>
          <cell r="E254" t="str">
            <v>INFRA Jul/23</v>
          </cell>
        </row>
        <row r="255">
          <cell r="A255">
            <v>55200</v>
          </cell>
          <cell r="B255" t="str">
            <v>REFORÇO DE SUB-LEITO/SUB-BASE DE SOLO MELHORADO COM ADITIVO QUÍMICO - 3,0%</v>
          </cell>
          <cell r="C255" t="str">
            <v>M3</v>
          </cell>
          <cell r="D255">
            <v>86.89</v>
          </cell>
          <cell r="E255" t="str">
            <v>INFRA Jul/23</v>
          </cell>
        </row>
        <row r="256">
          <cell r="A256">
            <v>55400</v>
          </cell>
          <cell r="B256" t="str">
            <v>REFORÇO DE SUB-LEITO/SUB-BASE DE SOLO MELHORADO COM CIMENTO 3,0% EM PESO</v>
          </cell>
          <cell r="C256" t="str">
            <v>M3</v>
          </cell>
          <cell r="D256">
            <v>61.36</v>
          </cell>
          <cell r="E256" t="str">
            <v>INFRA Jul/23</v>
          </cell>
        </row>
        <row r="257">
          <cell r="A257">
            <v>55500</v>
          </cell>
          <cell r="B257" t="str">
            <v>REFORÇO DE SUB-LEITO/SUB-BASE DE SOLO MELHORADO COM CIMENTO 4,0% EM PESO</v>
          </cell>
          <cell r="C257" t="str">
            <v>M3</v>
          </cell>
          <cell r="D257">
            <v>71.430000000000007</v>
          </cell>
          <cell r="E257" t="str">
            <v>INFRA Jul/23</v>
          </cell>
        </row>
        <row r="258">
          <cell r="A258">
            <v>55600</v>
          </cell>
          <cell r="B258" t="str">
            <v>REFORÇO DE SUB-LEITO/SUB-BASE DE SOLO MELHORADO COM CIMENTO 5,0% EM PESO</v>
          </cell>
          <cell r="C258" t="str">
            <v>M3</v>
          </cell>
          <cell r="D258">
            <v>81.48</v>
          </cell>
          <cell r="E258" t="str">
            <v>INFRA Jul/23</v>
          </cell>
        </row>
        <row r="259">
          <cell r="A259">
            <v>55700</v>
          </cell>
          <cell r="B259" t="str">
            <v>REFORÇO DE SUB-LEITO/SUB-BASE DE SOLO  MELHORADO COM CIMENTO 6,0% EM PESO</v>
          </cell>
          <cell r="C259" t="str">
            <v>M3</v>
          </cell>
          <cell r="D259">
            <v>91.55</v>
          </cell>
          <cell r="E259" t="str">
            <v>INFRA Jul/23</v>
          </cell>
        </row>
        <row r="260">
          <cell r="A260">
            <v>55900</v>
          </cell>
          <cell r="B260" t="str">
            <v>REFORÇO DE SUB-LEITO/SUB-BASE DE SOLO MELHORADO COM CAL 3,0% EM PESO</v>
          </cell>
          <cell r="C260" t="str">
            <v>M3</v>
          </cell>
          <cell r="D260">
            <v>75.28</v>
          </cell>
          <cell r="E260" t="str">
            <v>INFRA Jul/23</v>
          </cell>
        </row>
        <row r="261">
          <cell r="A261">
            <v>56000</v>
          </cell>
          <cell r="B261" t="str">
            <v>REFORÇO DE SUB-LEITO/SUB-BASE DE SOLO MELHORADO COM CAL 4,0% EM PESO</v>
          </cell>
          <cell r="C261" t="str">
            <v>M3</v>
          </cell>
          <cell r="D261">
            <v>89.99</v>
          </cell>
          <cell r="E261" t="str">
            <v>INFRA Jul/23</v>
          </cell>
        </row>
        <row r="262">
          <cell r="A262">
            <v>56100</v>
          </cell>
          <cell r="B262" t="str">
            <v>REFORÇO DE SUB-LEITO/SUB-BASE DE SOLO MELHORADO COM CAL 5,0% EM PESO</v>
          </cell>
          <cell r="C262" t="str">
            <v>M3</v>
          </cell>
          <cell r="D262">
            <v>104.68</v>
          </cell>
          <cell r="E262" t="str">
            <v>INFRA Jul/23</v>
          </cell>
        </row>
        <row r="263">
          <cell r="A263">
            <v>56200</v>
          </cell>
          <cell r="B263" t="str">
            <v>REFORÇO DE SUB-LEITO/SUB-BASE DE SOLO MELHORADO COM CAL 6,0% EM PESO</v>
          </cell>
          <cell r="C263" t="str">
            <v>M3</v>
          </cell>
          <cell r="D263">
            <v>119.39</v>
          </cell>
          <cell r="E263" t="str">
            <v>INFRA Jul/23</v>
          </cell>
        </row>
        <row r="264">
          <cell r="A264">
            <v>56300</v>
          </cell>
          <cell r="B264" t="str">
            <v>REFORÇO DE SUB-LEITO/SUB-BASE DE SOLO MELHORADO COM BRITA 30% EM VOLUME</v>
          </cell>
          <cell r="C264" t="str">
            <v>M3</v>
          </cell>
          <cell r="D264">
            <v>77.08</v>
          </cell>
          <cell r="E264" t="str">
            <v>INFRA Jul/23</v>
          </cell>
        </row>
        <row r="265">
          <cell r="A265">
            <v>56400</v>
          </cell>
          <cell r="B265" t="str">
            <v>REFORÇO DE SUB-LEITO/SUB-BASE DE SOLO MELHORADO COM BRITA 40% EM VOLUME</v>
          </cell>
          <cell r="C265" t="str">
            <v>M3</v>
          </cell>
          <cell r="D265">
            <v>92.97</v>
          </cell>
          <cell r="E265" t="str">
            <v>INFRA Jul/23</v>
          </cell>
        </row>
        <row r="266">
          <cell r="A266">
            <v>56500</v>
          </cell>
          <cell r="B266" t="str">
            <v>REFORÇO DE SUB-LEITO/SUB-BASE DE SOLO MELHORADO COM BRITA 50,0% EM VOLUME</v>
          </cell>
          <cell r="C266" t="str">
            <v>M3</v>
          </cell>
          <cell r="D266">
            <v>108.86</v>
          </cell>
          <cell r="E266" t="str">
            <v>INFRA Jul/23</v>
          </cell>
        </row>
        <row r="267">
          <cell r="A267">
            <v>56600</v>
          </cell>
          <cell r="B267" t="str">
            <v>REFORÇO DE SUB-LEITO/SUB-BASE DE SOLO MELHORADO COM BRITA 60% EM VOLUME</v>
          </cell>
          <cell r="C267" t="str">
            <v>M3</v>
          </cell>
          <cell r="D267">
            <v>124.76</v>
          </cell>
          <cell r="E267" t="str">
            <v>INFRA Jul/23</v>
          </cell>
        </row>
        <row r="268">
          <cell r="A268">
            <v>56700</v>
          </cell>
          <cell r="B268" t="str">
            <v>TRANSPORTE DE PAVIMENTO ASFÁLTICO</v>
          </cell>
          <cell r="C268" t="str">
            <v>M2XKM</v>
          </cell>
          <cell r="D268">
            <v>0.86</v>
          </cell>
          <cell r="E268" t="str">
            <v>INFRA Jul/23</v>
          </cell>
        </row>
        <row r="269">
          <cell r="A269">
            <v>56800</v>
          </cell>
          <cell r="B269" t="str">
            <v>TRANSPORTE DE CAPA ASFÁLTICA</v>
          </cell>
          <cell r="C269" t="str">
            <v>M2XKM</v>
          </cell>
          <cell r="D269">
            <v>0.28000000000000003</v>
          </cell>
          <cell r="E269" t="str">
            <v>INFRA Jul/23</v>
          </cell>
        </row>
        <row r="270">
          <cell r="A270">
            <v>56900</v>
          </cell>
          <cell r="B270" t="str">
            <v>IRRIGAÇÃO DE RUAS</v>
          </cell>
          <cell r="C270" t="str">
            <v>M2</v>
          </cell>
          <cell r="D270">
            <v>0.44</v>
          </cell>
          <cell r="E270" t="str">
            <v>INFRA Jul/23</v>
          </cell>
        </row>
        <row r="271">
          <cell r="A271">
            <v>57000</v>
          </cell>
          <cell r="B271" t="str">
            <v>ASSENTAMENTO DE PARALELEPÍPEDOS SOBRE BASE DE CONCRETO FCK=15,0MPA (IE-23)</v>
          </cell>
          <cell r="C271" t="str">
            <v>M2</v>
          </cell>
          <cell r="D271">
            <v>63.2</v>
          </cell>
          <cell r="E271" t="str">
            <v>INFRA Jul/23</v>
          </cell>
        </row>
        <row r="272">
          <cell r="A272">
            <v>57100</v>
          </cell>
          <cell r="B272" t="str">
            <v>ASSENTAMENTO DE PARALELEPÍPEDOS SOBRE AREIA (IE-23)</v>
          </cell>
          <cell r="C272" t="str">
            <v>M2</v>
          </cell>
          <cell r="D272">
            <v>45.35</v>
          </cell>
          <cell r="E272" t="str">
            <v>INFRA Jul/23</v>
          </cell>
        </row>
        <row r="273">
          <cell r="A273">
            <v>57200</v>
          </cell>
          <cell r="B273" t="str">
            <v>PASSEIOS DE LADRILHO HIDRÁULICO FORNECIDO PELA PREFEITURA</v>
          </cell>
          <cell r="C273" t="str">
            <v>M2</v>
          </cell>
          <cell r="D273">
            <v>113.91</v>
          </cell>
          <cell r="E273" t="str">
            <v>INFRA Jul/23</v>
          </cell>
        </row>
        <row r="274">
          <cell r="A274">
            <v>57300</v>
          </cell>
          <cell r="B274" t="str">
            <v>ASSENTAMENTO DE GUIAS TIPO PMSP 100, INCLUSIVE ENCOSTAMENTO DE TERRA</v>
          </cell>
          <cell r="C274" t="str">
            <v>M</v>
          </cell>
          <cell r="D274">
            <v>19.559999999999999</v>
          </cell>
          <cell r="E274" t="str">
            <v>INFRA Jul/23</v>
          </cell>
        </row>
        <row r="275">
          <cell r="A275">
            <v>57400</v>
          </cell>
          <cell r="B275" t="str">
            <v>ASSENTAMENTO DE GUIAS PARA JARDIM 7 X 11 X 100CM (IE-3)</v>
          </cell>
          <cell r="C275" t="str">
            <v>M</v>
          </cell>
          <cell r="D275">
            <v>8.02</v>
          </cell>
          <cell r="E275" t="str">
            <v>INFRA Jul/23</v>
          </cell>
        </row>
        <row r="276">
          <cell r="A276">
            <v>57500</v>
          </cell>
          <cell r="B276" t="str">
            <v>REBAIXAMENTO DE GUIAS</v>
          </cell>
          <cell r="C276" t="str">
            <v>M</v>
          </cell>
          <cell r="D276">
            <v>17.3</v>
          </cell>
          <cell r="E276" t="str">
            <v>INFRA Jul/23</v>
          </cell>
        </row>
        <row r="277">
          <cell r="A277">
            <v>57600</v>
          </cell>
          <cell r="B277" t="str">
            <v>TRANSPORTE DE ROCHA</v>
          </cell>
          <cell r="C277" t="str">
            <v>M3XKM</v>
          </cell>
          <cell r="D277">
            <v>10.67</v>
          </cell>
          <cell r="E277" t="str">
            <v>INFRA Jul/23</v>
          </cell>
        </row>
        <row r="278">
          <cell r="A278">
            <v>57700</v>
          </cell>
          <cell r="B278" t="str">
            <v>TRANSPORTE DE PRÉ-MISTURADO À QUENTE</v>
          </cell>
          <cell r="C278" t="str">
            <v>.</v>
          </cell>
          <cell r="D278" t="str">
            <v>.</v>
          </cell>
          <cell r="E278" t="str">
            <v>INFRA Jul/23</v>
          </cell>
        </row>
        <row r="279">
          <cell r="A279">
            <v>57701</v>
          </cell>
          <cell r="B279" t="str">
            <v>CARGA, DESCARGA E TRANSPORTE DE PMQ ATÉ A DISTÂNCIA MÉDIA DE IDA E VOLTA DE 1KM</v>
          </cell>
          <cell r="C279" t="str">
            <v>M3</v>
          </cell>
          <cell r="D279">
            <v>18.77</v>
          </cell>
          <cell r="E279" t="str">
            <v>INFRA Jul/23</v>
          </cell>
        </row>
        <row r="280">
          <cell r="A280">
            <v>57707</v>
          </cell>
          <cell r="B280" t="str">
            <v>TRANSPORTE DE PMQ ALÉM DO PRIMEIRO KM</v>
          </cell>
          <cell r="C280" t="str">
            <v>M3XKM</v>
          </cell>
          <cell r="D280">
            <v>2.82</v>
          </cell>
          <cell r="E280" t="str">
            <v>INFRA Jul/23</v>
          </cell>
        </row>
        <row r="281">
          <cell r="A281">
            <v>57800</v>
          </cell>
          <cell r="B281" t="str">
            <v>TRANSPORTE DE CONCRETO ASFÁLTICO</v>
          </cell>
          <cell r="C281" t="str">
            <v>.</v>
          </cell>
          <cell r="D281" t="str">
            <v>.</v>
          </cell>
          <cell r="E281" t="str">
            <v>INFRA Jul/23</v>
          </cell>
        </row>
        <row r="282">
          <cell r="A282">
            <v>57801</v>
          </cell>
          <cell r="B282" t="str">
            <v>CARGA, DESCARGA E TRANSPORTE DE CONCRETO ASFÁLTICO ATÉ A DISTÂNCIA MÉDIA DE IDA E VOLTA DE 1KM</v>
          </cell>
          <cell r="C282" t="str">
            <v>M3</v>
          </cell>
          <cell r="D282">
            <v>19.37</v>
          </cell>
          <cell r="E282" t="str">
            <v>INFRA Jul/23</v>
          </cell>
        </row>
        <row r="283">
          <cell r="A283">
            <v>57807</v>
          </cell>
          <cell r="B283" t="str">
            <v>TRANSPORTE DE CONCRETO ASFÁLTICO ALÉM DO PRIMEIRO KM</v>
          </cell>
          <cell r="C283" t="str">
            <v>M3XKM</v>
          </cell>
          <cell r="D283">
            <v>3.43</v>
          </cell>
          <cell r="E283" t="str">
            <v>INFRA Jul/23</v>
          </cell>
        </row>
        <row r="284">
          <cell r="A284">
            <v>57900</v>
          </cell>
          <cell r="B284" t="str">
            <v>TRANSPORTE DE BINDER</v>
          </cell>
          <cell r="C284" t="str">
            <v>.</v>
          </cell>
          <cell r="D284" t="str">
            <v>.</v>
          </cell>
          <cell r="E284" t="str">
            <v>INFRA Jul/23</v>
          </cell>
        </row>
        <row r="285">
          <cell r="A285">
            <v>57901</v>
          </cell>
          <cell r="B285" t="str">
            <v>CARGA, DESCARGA E TRANSPORTE DE BINDER ATÉ A DISTÂNCIA MÉDIA DE IDA E VOLTA DE 1KM</v>
          </cell>
          <cell r="C285" t="str">
            <v>M3</v>
          </cell>
          <cell r="D285">
            <v>19.37</v>
          </cell>
          <cell r="E285" t="str">
            <v>INFRA Jul/23</v>
          </cell>
        </row>
        <row r="286">
          <cell r="A286">
            <v>57907</v>
          </cell>
          <cell r="B286" t="str">
            <v>TRANSPORTE DE BINDER ALÉM DO PRIMEIRO KM</v>
          </cell>
          <cell r="C286" t="str">
            <v>M3XKM</v>
          </cell>
          <cell r="D286">
            <v>3.43</v>
          </cell>
          <cell r="E286" t="str">
            <v>INFRA Jul/23</v>
          </cell>
        </row>
        <row r="287">
          <cell r="A287">
            <v>58000</v>
          </cell>
          <cell r="B287" t="str">
            <v>TRANSPORTE DE PRÉ-MISTURADO À FRIO</v>
          </cell>
          <cell r="C287" t="str">
            <v>.</v>
          </cell>
          <cell r="D287" t="str">
            <v>.</v>
          </cell>
          <cell r="E287" t="str">
            <v>INFRA Jul/23</v>
          </cell>
        </row>
        <row r="288">
          <cell r="A288">
            <v>58001</v>
          </cell>
          <cell r="B288" t="str">
            <v>CARGA, DESCARGA E TRANSPORTE DE PMF ATÉ A DISTÂNCIA MÉDIA DE IDA E VOLTA DE 1KM</v>
          </cell>
          <cell r="C288" t="str">
            <v>M3</v>
          </cell>
          <cell r="D288">
            <v>18.77</v>
          </cell>
          <cell r="E288" t="str">
            <v>INFRA Jul/23</v>
          </cell>
        </row>
        <row r="289">
          <cell r="A289">
            <v>58007</v>
          </cell>
          <cell r="B289" t="str">
            <v>TRANSPORTE DE PMF ALÉM DO PRIMEIRO KM</v>
          </cell>
          <cell r="C289" t="str">
            <v>M3XKM</v>
          </cell>
          <cell r="D289">
            <v>2.82</v>
          </cell>
          <cell r="E289" t="str">
            <v>INFRA Jul/23</v>
          </cell>
        </row>
        <row r="290">
          <cell r="A290">
            <v>58100</v>
          </cell>
          <cell r="B290" t="str">
            <v>TRANSPORTE DE PAVIMENTO DE CONCRETO, SARJETA E SARJETÃO</v>
          </cell>
          <cell r="C290" t="str">
            <v>M2XKM</v>
          </cell>
          <cell r="D290">
            <v>1.04</v>
          </cell>
          <cell r="E290" t="str">
            <v>INFRA Jul/23</v>
          </cell>
        </row>
        <row r="291">
          <cell r="A291">
            <v>58200</v>
          </cell>
          <cell r="B291" t="str">
            <v>TRANSPORTE DE GUIAS</v>
          </cell>
          <cell r="C291" t="str">
            <v>MXKM</v>
          </cell>
          <cell r="D291">
            <v>0.32</v>
          </cell>
          <cell r="E291" t="str">
            <v>INFRA Jul/23</v>
          </cell>
        </row>
        <row r="292">
          <cell r="A292">
            <v>58400</v>
          </cell>
          <cell r="B292" t="str">
            <v>REFORÇO DE SUB-LEITO/SUB-BASE DE SOLO MELHORADO COM BRITA 10% EM VOLUME</v>
          </cell>
          <cell r="C292" t="str">
            <v>M3</v>
          </cell>
          <cell r="D292">
            <v>45.3</v>
          </cell>
          <cell r="E292" t="str">
            <v>INFRA Jul/23</v>
          </cell>
        </row>
        <row r="293">
          <cell r="A293">
            <v>58500</v>
          </cell>
          <cell r="B293" t="str">
            <v>REFORÇO DE SUB-LEITO/SUB-BASE DE SOLO MELHORADO COM BRITA 20% EM VOLUME</v>
          </cell>
          <cell r="C293" t="str">
            <v>M3</v>
          </cell>
          <cell r="D293">
            <v>61.19</v>
          </cell>
          <cell r="E293" t="str">
            <v>INFRA Jul/23</v>
          </cell>
        </row>
        <row r="294">
          <cell r="A294">
            <v>58600</v>
          </cell>
          <cell r="B294" t="str">
            <v>FORNECIMENTO E ASSENTAMENTO DE BLOCOS DE CONCRETO SOBRE AREIA</v>
          </cell>
          <cell r="C294" t="str">
            <v>.</v>
          </cell>
          <cell r="D294" t="str">
            <v>.</v>
          </cell>
          <cell r="E294" t="str">
            <v>INFRA Jul/23</v>
          </cell>
        </row>
        <row r="295">
          <cell r="A295">
            <v>58601</v>
          </cell>
          <cell r="B295" t="str">
            <v>FORNECIMENTO E ASSENTAMENTO DE BLOCOS DE CONCRETO SOBRE AREIA - VIAS TRÁFEGO LEVE</v>
          </cell>
          <cell r="C295" t="str">
            <v>M2</v>
          </cell>
          <cell r="D295">
            <v>95.66</v>
          </cell>
          <cell r="E295" t="str">
            <v>INFRA Jul/23</v>
          </cell>
        </row>
        <row r="296">
          <cell r="A296">
            <v>58602</v>
          </cell>
          <cell r="B296" t="str">
            <v>FORNECIMENTO E ASSENTAMENTO DE BLOCOS DE CONCRETO SOBRE AREIA - VIAS TRÁFEGO MÉDIO</v>
          </cell>
          <cell r="C296" t="str">
            <v>M2</v>
          </cell>
          <cell r="D296">
            <v>106.87</v>
          </cell>
          <cell r="E296" t="str">
            <v>INFRA Jul/23</v>
          </cell>
        </row>
        <row r="297">
          <cell r="A297">
            <v>58603</v>
          </cell>
          <cell r="B297" t="str">
            <v>FORNECIMENTO E ASSENTAMENTO DE BLOCOS DE CONCRETO SOBRE AREIA - VIAS ARTERIAIS</v>
          </cell>
          <cell r="C297" t="str">
            <v>M2</v>
          </cell>
          <cell r="D297">
            <v>172.12</v>
          </cell>
          <cell r="E297" t="str">
            <v>INFRA Jul/23</v>
          </cell>
        </row>
        <row r="298">
          <cell r="A298">
            <v>58700</v>
          </cell>
          <cell r="B298" t="str">
            <v>FORNECIMENTO E INSTALAÇÃO DE DEFENSA METÁLICA GALVANIZADA, TIPO SEMI-MALEÁVEL SIMPLES</v>
          </cell>
          <cell r="C298" t="str">
            <v>M</v>
          </cell>
          <cell r="D298">
            <v>437.24</v>
          </cell>
          <cell r="E298" t="str">
            <v>INFRA Jul/23</v>
          </cell>
        </row>
        <row r="299">
          <cell r="A299">
            <v>58800</v>
          </cell>
          <cell r="B299" t="str">
            <v>RETIRADA DE DEFENSA METÁLICA TIPO SEMI-MALEÁVEL SIMPLES</v>
          </cell>
          <cell r="C299" t="str">
            <v>M</v>
          </cell>
          <cell r="D299">
            <v>32.74</v>
          </cell>
          <cell r="E299" t="str">
            <v>INFRA Jul/23</v>
          </cell>
        </row>
        <row r="300">
          <cell r="A300">
            <v>58900</v>
          </cell>
          <cell r="B300" t="str">
            <v>REMANEJAMENTO DE DEFENSA METÁLICA TIPO SEMI-MALEÁVEL SIMPLES</v>
          </cell>
          <cell r="C300" t="str">
            <v>M</v>
          </cell>
          <cell r="D300">
            <v>72.28</v>
          </cell>
          <cell r="E300" t="str">
            <v>INFRA Jul/23</v>
          </cell>
        </row>
        <row r="301">
          <cell r="A301">
            <v>59000</v>
          </cell>
          <cell r="B301" t="str">
            <v>BASE DE BRITA GRADUADA TRATADA COM CIMENTO - BGTC</v>
          </cell>
          <cell r="C301" t="str">
            <v>M3</v>
          </cell>
          <cell r="D301">
            <v>292.97000000000003</v>
          </cell>
          <cell r="E301" t="str">
            <v>INFRA Jul/23</v>
          </cell>
        </row>
        <row r="302">
          <cell r="A302">
            <v>59101</v>
          </cell>
          <cell r="B302" t="str">
            <v>PAVIMENTOS PERMEÁVEIS - PERFIL PARA CALÇADAS E PASSEIOS COM PISO DE CONCRETO PRÉ-MOLDADO INTERTRAVADO DRENANTE COM INFILTRAÇÃO TOTAL</v>
          </cell>
          <cell r="C302" t="str">
            <v>M2</v>
          </cell>
          <cell r="D302">
            <v>161.87</v>
          </cell>
          <cell r="E302" t="str">
            <v>INFRA Jul/23</v>
          </cell>
        </row>
        <row r="303">
          <cell r="A303">
            <v>59102</v>
          </cell>
          <cell r="B303" t="str">
            <v>PAVIMENTOS PERMEÁVEIS - PERFIL PARA ESTACIONAMENTO DE VEÍCULOS LEVES COM PISOS DE CONCRETO PRÉ-MOLDADO INTERTRAVADO DRENANTE COM INFILTRAÇÃO TOTAL</v>
          </cell>
          <cell r="C303" t="str">
            <v>M2</v>
          </cell>
          <cell r="D303">
            <v>163.36000000000001</v>
          </cell>
          <cell r="E303" t="str">
            <v>INFRA Jul/23</v>
          </cell>
        </row>
        <row r="304">
          <cell r="A304">
            <v>59201</v>
          </cell>
          <cell r="B304" t="str">
            <v>PISO/ PASSEIO DE CONCRETO, INCLUINDO O PREPARO DA CAIXA, LASTRO DE BRITA E A MÃO DE OBRA REFERENTE AOS SERVIÇOS NO CONCRETO: LANÇAMENTO E ACABAMENTO (RIPADO E DESEMPENADO) EXCLUSIVE O FORNECIMENTO DO CONCRETO</v>
          </cell>
          <cell r="C304" t="str">
            <v>M3</v>
          </cell>
          <cell r="D304">
            <v>328.36</v>
          </cell>
          <cell r="E304" t="str">
            <v>INFRA Jul/23</v>
          </cell>
        </row>
        <row r="305">
          <cell r="A305">
            <v>59202</v>
          </cell>
          <cell r="B305" t="str">
            <v>PISO/ PASSEIO DE CONCRETO ARMADO, INCLUINDO O PREPARO DA CAIXA, LASTRO DE BRITA, TELA METÁLICA E A MÃO DE OBRA REFERENTE AOS SERVIÇOS NO CONCRETO: LANÇAMENTO E ACABAMENTO (RIPADO E DESEMPENADO), EXCLUSIVE O FORNECIMENTO DO CONCRETO</v>
          </cell>
          <cell r="C305" t="str">
            <v>M3</v>
          </cell>
          <cell r="D305">
            <v>709.45</v>
          </cell>
          <cell r="E305" t="str">
            <v>INFRA Jul/23</v>
          </cell>
        </row>
        <row r="306">
          <cell r="A306">
            <v>59300</v>
          </cell>
          <cell r="B306" t="str">
            <v>REVESTIMENTO DE MISTURA ASFÁLTICA  TIPO SMA COM POLÍMERO E FIBRA (SEM TRANSPORTE)</v>
          </cell>
          <cell r="C306" t="str">
            <v>M3</v>
          </cell>
          <cell r="D306">
            <v>1928.86</v>
          </cell>
          <cell r="E306" t="str">
            <v>INFRA Jul/23</v>
          </cell>
        </row>
        <row r="307">
          <cell r="A307">
            <v>59301</v>
          </cell>
          <cell r="B307" t="str">
            <v>MICROREVESTIMENTO A QUENTE DE MISTURA ASFÁLTICA  TIPO SMA COM POLÍMERO E FIBRA (SEM TRANSPORTE), ESPESSURA INDICADA 1,5 À 2,5CM</v>
          </cell>
          <cell r="C307" t="str">
            <v>M3</v>
          </cell>
          <cell r="D307">
            <v>1763.04</v>
          </cell>
          <cell r="E307" t="str">
            <v>INFRA Jul/23</v>
          </cell>
        </row>
        <row r="308">
          <cell r="A308">
            <v>59400</v>
          </cell>
          <cell r="B308" t="str">
            <v>REVESTIMENTO DE MISTURA ASFÁLTICA TIPO CPA COM POLÍMERO E FIBRA (SEM TRANSPORTE)</v>
          </cell>
          <cell r="C308" t="str">
            <v>M3</v>
          </cell>
          <cell r="D308">
            <v>1287.1099999999999</v>
          </cell>
          <cell r="E308" t="str">
            <v>INFRA Jul/23</v>
          </cell>
        </row>
        <row r="309">
          <cell r="A309">
            <v>59500</v>
          </cell>
          <cell r="B309" t="str">
            <v>REVESTIMENTO DE MISTURA ASFÁLTICA TIPO CPA COM BORRACHA (SEM TRANSPORTE)</v>
          </cell>
          <cell r="C309" t="str">
            <v>M3</v>
          </cell>
          <cell r="D309">
            <v>1196.02</v>
          </cell>
          <cell r="E309" t="str">
            <v>INFRA Jul/23</v>
          </cell>
        </row>
        <row r="310">
          <cell r="A310">
            <v>59600</v>
          </cell>
          <cell r="B310" t="str">
            <v>REVESTIMENTO DE MISTURA ASFÁLTICA TIPO "GAP GRADED" COM POLÍMERO (SEM TRANSPORTE)</v>
          </cell>
          <cell r="C310" t="str">
            <v>M3</v>
          </cell>
          <cell r="D310">
            <v>1557.9</v>
          </cell>
          <cell r="E310" t="str">
            <v>INFRA Jul/23</v>
          </cell>
        </row>
        <row r="311">
          <cell r="A311">
            <v>59700</v>
          </cell>
          <cell r="B311" t="str">
            <v>REVESTIMENTO DE MISTURA ASFÁLTICA TIPO "GAP GRADED" COM BORRACHA (SEM TRANSPORTE)</v>
          </cell>
          <cell r="C311" t="str">
            <v>M3</v>
          </cell>
          <cell r="D311">
            <v>1468.14</v>
          </cell>
          <cell r="E311" t="str">
            <v>INFRA Jul/23</v>
          </cell>
        </row>
        <row r="312">
          <cell r="A312">
            <v>59901</v>
          </cell>
          <cell r="B312" t="str">
            <v>BASE BETUMINOSA DE MATERIAIS PROVENIENTES DA FRESAGEM DE PAVIMENTOS ASFÁLTICOS (RAP) RECICLADO EM USINA MÓVEL COM ATÉ 3% DE EMULSÃO MODIFICADA COM POLÍMERO, FORNECIMENTO E APLICAÇÃO, NÃO INCLUI TRANSPORTE ATÉ O LOCAL DOS SERVIÇOS, CAMADA ACABADA</v>
          </cell>
          <cell r="C312" t="str">
            <v>M3</v>
          </cell>
          <cell r="D312">
            <v>519.85</v>
          </cell>
          <cell r="E312" t="str">
            <v>INFRA Jul/23</v>
          </cell>
        </row>
        <row r="313">
          <cell r="A313">
            <v>59902</v>
          </cell>
          <cell r="B313" t="str">
            <v xml:space="preserve">BASE BETUMINOSA DE MATERIAIS PROVENIENTES DOS RESÍDUOS SÓLIDOS DA CONSTRUÇÃO CIVIL (RCC) E/OU DA FRESAGEM DE PAVIMENTOS ASFÁLTICOS (RAP) RECICLADO EM USINA MÓVEL COM ATÉ 3% DE CAP, FORNECIMENTO E APLICAÇÃO, NÃO INCLUI TRANSPORTE ATÉ O LOCAL DOS SERVIÇOS, </v>
          </cell>
          <cell r="C313" t="str">
            <v>M3</v>
          </cell>
          <cell r="D313">
            <v>579.07000000000005</v>
          </cell>
          <cell r="E313" t="str">
            <v>INFRA Jul/23</v>
          </cell>
        </row>
        <row r="314">
          <cell r="A314">
            <v>59903</v>
          </cell>
          <cell r="B314" t="str">
            <v>REVESTIMENTO DE MISTURA ASFÁLTICA COM POLÍMERO -  FAIXA III (SEM TRANSPORTE)</v>
          </cell>
          <cell r="C314" t="str">
            <v>M3</v>
          </cell>
          <cell r="D314">
            <v>1537.72</v>
          </cell>
          <cell r="E314" t="str">
            <v>INFRA Jul/23</v>
          </cell>
        </row>
        <row r="315">
          <cell r="A315">
            <v>59904</v>
          </cell>
          <cell r="B315" t="str">
            <v>REVESTIMENTO DE CONCRETO ASFÁLTICO USINADO MORNO ( SEM TRANSPORTE)</v>
          </cell>
          <cell r="C315" t="str">
            <v>M3</v>
          </cell>
          <cell r="D315">
            <v>1356.23</v>
          </cell>
          <cell r="E315" t="str">
            <v>INFRA Jul/23</v>
          </cell>
        </row>
        <row r="316">
          <cell r="A316">
            <v>59905</v>
          </cell>
          <cell r="B316" t="str">
            <v>MICRO REVESTIMENTO ASFÁLTICO À FRIO COM EMULSÃO MODIFICADA COM POLÍMERO, COM TAXA MÉDIA DE APLICAÇÃO DE 12 KG/M2 CONFORME NORMA DNIT 035/2018 - ES</v>
          </cell>
          <cell r="C316" t="str">
            <v>M2</v>
          </cell>
          <cell r="D316">
            <v>17.5</v>
          </cell>
          <cell r="E316" t="str">
            <v>INFRA Jul/23</v>
          </cell>
        </row>
        <row r="317">
          <cell r="A317">
            <v>59906</v>
          </cell>
          <cell r="B317" t="str">
            <v>SELAGEM DE TRINCAS À QUENTE COM EQUIPAMENTO SELA TRINCA ACOPLADO AO CAMINHÃO CARROCERIA DE MADEIRA</v>
          </cell>
          <cell r="C317" t="str">
            <v>KG</v>
          </cell>
          <cell r="D317">
            <v>24.41</v>
          </cell>
          <cell r="E317" t="str">
            <v>INFRA Jul/23</v>
          </cell>
        </row>
        <row r="318">
          <cell r="A318">
            <v>60000</v>
          </cell>
          <cell r="B318" t="str">
            <v>CANALIZAÇÃO DE TUBOS</v>
          </cell>
          <cell r="C318"/>
          <cell r="D318"/>
          <cell r="E318" t="str">
            <v>INFRA Jul/23</v>
          </cell>
        </row>
        <row r="319">
          <cell r="A319">
            <v>60100</v>
          </cell>
          <cell r="B319" t="str">
            <v>ARRANCAMENTO E REMOÇÃO DE CANALIZAÇÃO, 30,0CM &lt; 0 &lt; OU = A 60CM</v>
          </cell>
          <cell r="C319" t="str">
            <v>M</v>
          </cell>
          <cell r="D319">
            <v>117.23</v>
          </cell>
          <cell r="E319" t="str">
            <v>INFRA Jul/23</v>
          </cell>
        </row>
        <row r="320">
          <cell r="A320">
            <v>60200</v>
          </cell>
          <cell r="B320" t="str">
            <v>ARRANCAMENTO E REMOÇÃO DE CANALIZAÇÃO 0 &gt; 60CM</v>
          </cell>
          <cell r="C320" t="str">
            <v>M</v>
          </cell>
          <cell r="D320">
            <v>274.79000000000002</v>
          </cell>
          <cell r="E320" t="str">
            <v>INFRA Jul/23</v>
          </cell>
        </row>
        <row r="321">
          <cell r="A321">
            <v>60300</v>
          </cell>
          <cell r="B321" t="str">
            <v>ESCORAMENTO DESCONTÍNUO DE MADEIRA PARA CANALIZAÇÃO DE TUBOS</v>
          </cell>
          <cell r="C321" t="str">
            <v>M2</v>
          </cell>
          <cell r="D321">
            <v>68.349999999999994</v>
          </cell>
          <cell r="E321" t="str">
            <v>INFRA Jul/23</v>
          </cell>
        </row>
        <row r="322">
          <cell r="A322">
            <v>60400</v>
          </cell>
          <cell r="B322" t="str">
            <v>ESCORAMENTO CONTÍNUO DE MADEIRA PARA CANALIZAÇÃO DE TUBOS</v>
          </cell>
          <cell r="C322" t="str">
            <v>M2</v>
          </cell>
          <cell r="D322">
            <v>119.29</v>
          </cell>
          <cell r="E322" t="str">
            <v>INFRA Jul/23</v>
          </cell>
        </row>
        <row r="323">
          <cell r="A323">
            <v>60500</v>
          </cell>
          <cell r="B323" t="str">
            <v>LASTRO DE BRITA E PÓ DE PEDRA</v>
          </cell>
          <cell r="C323" t="str">
            <v>M3</v>
          </cell>
          <cell r="D323">
            <v>239.55</v>
          </cell>
          <cell r="E323" t="str">
            <v>INFRA Jul/23</v>
          </cell>
        </row>
        <row r="324">
          <cell r="A324">
            <v>60600</v>
          </cell>
          <cell r="B324" t="str">
            <v>LASTRO DE CONCRETO FCK=10MPA</v>
          </cell>
          <cell r="C324" t="str">
            <v>M3</v>
          </cell>
          <cell r="D324">
            <v>429.43</v>
          </cell>
          <cell r="E324" t="str">
            <v>INFRA Jul/23</v>
          </cell>
        </row>
        <row r="325">
          <cell r="A325">
            <v>60700</v>
          </cell>
          <cell r="B325" t="str">
            <v>FORNECIMENTO E ASSENTAMENTO DE TUBOS DE CONCRETO SIMPLES - DIÂMETRO 30CM</v>
          </cell>
          <cell r="C325" t="str">
            <v>M</v>
          </cell>
          <cell r="D325">
            <v>69.59</v>
          </cell>
          <cell r="E325" t="str">
            <v>INFRA Jul/23</v>
          </cell>
        </row>
        <row r="326">
          <cell r="A326">
            <v>60800</v>
          </cell>
          <cell r="B326" t="str">
            <v>FORNECIMENTO E ASSENTAMENTO DE TUBOS DE CONCRETO SIMPLES - DIÂMETRO 40CM</v>
          </cell>
          <cell r="C326" t="str">
            <v>M</v>
          </cell>
          <cell r="D326">
            <v>99.75</v>
          </cell>
          <cell r="E326" t="str">
            <v>INFRA Jul/23</v>
          </cell>
        </row>
        <row r="327">
          <cell r="A327">
            <v>60900</v>
          </cell>
          <cell r="B327" t="str">
            <v>FORNECIMENTO E ASSENTAMENTO DE TUBOS DE CONCRETO SIMPLES - DIÂMETRO 50CM</v>
          </cell>
          <cell r="C327" t="str">
            <v>M</v>
          </cell>
          <cell r="D327">
            <v>132.72</v>
          </cell>
          <cell r="E327" t="str">
            <v>INFRA Jul/23</v>
          </cell>
        </row>
        <row r="328">
          <cell r="A328">
            <v>61000</v>
          </cell>
          <cell r="B328" t="str">
            <v>FORNECIMENTO E ASSENTAMENTO DE TUBOS DE CONCRETO ARMADO, DIÂMETRO 60CM</v>
          </cell>
          <cell r="C328" t="str">
            <v>.</v>
          </cell>
          <cell r="D328" t="str">
            <v>.</v>
          </cell>
          <cell r="E328" t="str">
            <v>INFRA Jul/23</v>
          </cell>
        </row>
        <row r="329">
          <cell r="A329">
            <v>61001</v>
          </cell>
          <cell r="B329" t="str">
            <v>FORNECIMENTO E ASSENTAMENTO DE TUBOS DE CONCRETO ARMADO, DIÂMETRO 60CM - TIPO PA-2</v>
          </cell>
          <cell r="C329" t="str">
            <v>M</v>
          </cell>
          <cell r="D329">
            <v>197.22</v>
          </cell>
          <cell r="E329" t="str">
            <v>INFRA Jul/23</v>
          </cell>
        </row>
        <row r="330">
          <cell r="A330">
            <v>61002</v>
          </cell>
          <cell r="B330" t="str">
            <v>FORNECIMENTO E ASSENTAMENTO DE TUBOS DE CONCRETO ARMADO, DIÂMETRO 60CM - TIPO PA-3</v>
          </cell>
          <cell r="C330" t="str">
            <v>M</v>
          </cell>
          <cell r="D330">
            <v>292.07</v>
          </cell>
          <cell r="E330" t="str">
            <v>INFRA Jul/23</v>
          </cell>
        </row>
        <row r="331">
          <cell r="A331">
            <v>61100</v>
          </cell>
          <cell r="B331" t="str">
            <v>FORNECIMENTO E ASSENTAMENTO DE TUBO DE CONCRETO ARMADO, DIÂMETRO 70CM</v>
          </cell>
          <cell r="C331" t="str">
            <v>.</v>
          </cell>
          <cell r="D331" t="str">
            <v>.</v>
          </cell>
          <cell r="E331" t="str">
            <v>INFRA Jul/23</v>
          </cell>
        </row>
        <row r="332">
          <cell r="A332">
            <v>61101</v>
          </cell>
          <cell r="B332" t="str">
            <v>FORNECIMENTO E ASSENTAMENTO DE TUBO DE CONCRETO ARMADO, DIÂMETRO 70CM - TIPO PA-2</v>
          </cell>
          <cell r="C332" t="str">
            <v>M</v>
          </cell>
          <cell r="D332">
            <v>263.83999999999997</v>
          </cell>
          <cell r="E332" t="str">
            <v>INFRA Jul/23</v>
          </cell>
        </row>
        <row r="333">
          <cell r="A333">
            <v>61102</v>
          </cell>
          <cell r="B333" t="str">
            <v>FORNECIMENTO E ASSENTAMENTO DE TUBO DE CONCRETO ARMADO, DIÂMETRO 70CM - TIPO PA-3</v>
          </cell>
          <cell r="C333" t="str">
            <v>M</v>
          </cell>
          <cell r="D333">
            <v>302.16000000000003</v>
          </cell>
          <cell r="E333" t="str">
            <v>INFRA Jul/23</v>
          </cell>
        </row>
        <row r="334">
          <cell r="A334">
            <v>61200</v>
          </cell>
          <cell r="B334" t="str">
            <v>FORNECIMENTO E ASSENTAMENTO DE TUBOS DE CONCRETO ARMADO, DIÂMETRO 80CM</v>
          </cell>
          <cell r="C334" t="str">
            <v>.</v>
          </cell>
          <cell r="D334" t="str">
            <v>.</v>
          </cell>
          <cell r="E334" t="str">
            <v>INFRA Jul/23</v>
          </cell>
        </row>
        <row r="335">
          <cell r="A335">
            <v>61201</v>
          </cell>
          <cell r="B335" t="str">
            <v>FORNECIMENTO E ASSENTAMENTO DE TUBOS DE CONCRETO ARMADO, DIÂMETRO 80CM - TIPO PA-2</v>
          </cell>
          <cell r="C335" t="str">
            <v>M</v>
          </cell>
          <cell r="D335">
            <v>393.63</v>
          </cell>
          <cell r="E335" t="str">
            <v>INFRA Jul/23</v>
          </cell>
        </row>
        <row r="336">
          <cell r="A336">
            <v>61202</v>
          </cell>
          <cell r="B336" t="str">
            <v>FORNECIMENTO E ASSENTAMENTO DE TUBOS DE CONCRETO ARMADO, DIÂMETRO 80CM - TIPO PA-3</v>
          </cell>
          <cell r="C336" t="str">
            <v>M</v>
          </cell>
          <cell r="D336">
            <v>490.75</v>
          </cell>
          <cell r="E336" t="str">
            <v>INFRA Jul/23</v>
          </cell>
        </row>
        <row r="337">
          <cell r="A337">
            <v>61300</v>
          </cell>
          <cell r="B337" t="str">
            <v>FORNECIMENTO E ASSENTAMENTO DE TUBOS DE CONCRETO ARMADO, DIÂMETRO 90CM</v>
          </cell>
          <cell r="C337" t="str">
            <v>.</v>
          </cell>
          <cell r="D337" t="str">
            <v>.</v>
          </cell>
          <cell r="E337" t="str">
            <v>INFRA Jul/23</v>
          </cell>
        </row>
        <row r="338">
          <cell r="A338">
            <v>61301</v>
          </cell>
          <cell r="B338" t="str">
            <v>FORNECIMENTO E ASSENTAMENTO DE TUBOS DE CONCRETO ARMADO, DIÂMETRO 90CM - TIPO PA-2</v>
          </cell>
          <cell r="C338" t="str">
            <v>M</v>
          </cell>
          <cell r="D338">
            <v>454.6</v>
          </cell>
          <cell r="E338" t="str">
            <v>INFRA Jul/23</v>
          </cell>
        </row>
        <row r="339">
          <cell r="A339">
            <v>61302</v>
          </cell>
          <cell r="B339" t="str">
            <v>FORNECIMENTO E ASSENTAMENTO DE TUBOS DE CONCRETO ARMADO, DIÂMETRO 90CM - TIPO PA-3</v>
          </cell>
          <cell r="C339" t="str">
            <v>M</v>
          </cell>
          <cell r="D339">
            <v>492.56</v>
          </cell>
          <cell r="E339" t="str">
            <v>INFRA Jul/23</v>
          </cell>
        </row>
        <row r="340">
          <cell r="A340">
            <v>61400</v>
          </cell>
          <cell r="B340" t="str">
            <v>FORNECIMENTO E ASSENTAMENTO DE TUBOS DE CONCRETO ARMADO, DIÂMETRO 100CM</v>
          </cell>
          <cell r="C340" t="str">
            <v>.</v>
          </cell>
          <cell r="D340" t="str">
            <v>.</v>
          </cell>
          <cell r="E340" t="str">
            <v>INFRA Jul/23</v>
          </cell>
        </row>
        <row r="341">
          <cell r="A341">
            <v>61401</v>
          </cell>
          <cell r="B341" t="str">
            <v>FORNECIMENTO E ASSENTAMENTO DE TUBOS DE CONCRETO ARMADO, DIÂMETRO 100CM - TIPO PA-2</v>
          </cell>
          <cell r="C341" t="str">
            <v>M</v>
          </cell>
          <cell r="D341">
            <v>549.51</v>
          </cell>
          <cell r="E341" t="str">
            <v>INFRA Jul/23</v>
          </cell>
        </row>
        <row r="342">
          <cell r="A342">
            <v>61402</v>
          </cell>
          <cell r="B342" t="str">
            <v>FORNECIMENTO E ASSENTAMENTO DE TUBOS DE CONCRETO ARMADO, DIÂMETRO 100CM - TIPO PA-3</v>
          </cell>
          <cell r="C342" t="str">
            <v>M</v>
          </cell>
          <cell r="D342">
            <v>702.12</v>
          </cell>
          <cell r="E342" t="str">
            <v>INFRA Jul/23</v>
          </cell>
        </row>
        <row r="343">
          <cell r="A343">
            <v>61600</v>
          </cell>
          <cell r="B343" t="str">
            <v>FORNECIMENTO E ASSENTAMENTO DE TUBOS DE CONCRETO ARMADO, DIÂMETRO 120CM</v>
          </cell>
          <cell r="C343" t="str">
            <v>.</v>
          </cell>
          <cell r="D343" t="str">
            <v>.</v>
          </cell>
          <cell r="E343" t="str">
            <v>INFRA Jul/23</v>
          </cell>
        </row>
        <row r="344">
          <cell r="A344">
            <v>61601</v>
          </cell>
          <cell r="B344" t="str">
            <v>FORNECIMENTO E ASSENTAMENTO DE TUBOS DE CONCRETO ARMADO, DIÂMETRO 120CM - TIPO PA-2</v>
          </cell>
          <cell r="C344" t="str">
            <v>M</v>
          </cell>
          <cell r="D344">
            <v>809.76</v>
          </cell>
          <cell r="E344" t="str">
            <v>INFRA Jul/23</v>
          </cell>
        </row>
        <row r="345">
          <cell r="A345">
            <v>61602</v>
          </cell>
          <cell r="B345" t="str">
            <v>FORNECIMENTO E ASSENTAMENTO DE TUBOS DE CONCRETO ARMADO, DIÂMETRO 120CM - TIPO PA-3</v>
          </cell>
          <cell r="C345" t="str">
            <v>M</v>
          </cell>
          <cell r="D345">
            <v>1034.77</v>
          </cell>
          <cell r="E345" t="str">
            <v>INFRA Jul/23</v>
          </cell>
        </row>
        <row r="346">
          <cell r="A346">
            <v>61700</v>
          </cell>
          <cell r="B346" t="str">
            <v>FORNECIMENTO E ASSENTAMENTO DE TUBOS DE CONCRETO ARMADO, DIÂMETRO 150CM</v>
          </cell>
          <cell r="C346" t="str">
            <v>.</v>
          </cell>
          <cell r="D346" t="str">
            <v>.</v>
          </cell>
          <cell r="E346" t="str">
            <v>INFRA Jul/23</v>
          </cell>
        </row>
        <row r="347">
          <cell r="A347">
            <v>61701</v>
          </cell>
          <cell r="B347" t="str">
            <v>FORNECIMENTO E ASSENTAMENTO DE TUBOS DE CONCRETO ARMADO, DIÂMETRO 150CM - TIPO PA-2</v>
          </cell>
          <cell r="C347" t="str">
            <v>M</v>
          </cell>
          <cell r="D347">
            <v>1167.68</v>
          </cell>
          <cell r="E347" t="str">
            <v>INFRA Jul/23</v>
          </cell>
        </row>
        <row r="348">
          <cell r="A348">
            <v>61702</v>
          </cell>
          <cell r="B348" t="str">
            <v>FORNECIMENTO E ASSENTAMENTO DE TUBOS DE CONCRETO ARMADO, DIÂMETRO 150CM - TIPO PA-3</v>
          </cell>
          <cell r="C348" t="str">
            <v>M</v>
          </cell>
          <cell r="D348">
            <v>1433.63</v>
          </cell>
          <cell r="E348" t="str">
            <v>INFRA Jul/23</v>
          </cell>
        </row>
        <row r="349">
          <cell r="A349">
            <v>61703</v>
          </cell>
          <cell r="B349" t="str">
            <v>FORNECIMENTO E ASSENTAMENTO DE TUBO EM POLIETILENO DE ALTA RESISTÊNCIA PEAD, COR PRETA, COM DN 300MM</v>
          </cell>
          <cell r="C349" t="str">
            <v>M</v>
          </cell>
          <cell r="D349">
            <v>105.13</v>
          </cell>
          <cell r="E349" t="str">
            <v>INFRA Jul/23</v>
          </cell>
        </row>
        <row r="350">
          <cell r="A350">
            <v>61704</v>
          </cell>
          <cell r="B350" t="str">
            <v>FORNECIMENTO E ASSENTAMENTO DE TUBO EM POLIETILENO DE ALTA RESISTÊNCIA PEAD, COR PRETA, COM DN 400MM</v>
          </cell>
          <cell r="C350" t="str">
            <v>M</v>
          </cell>
          <cell r="D350">
            <v>184.45</v>
          </cell>
          <cell r="E350" t="str">
            <v>INFRA Jul/23</v>
          </cell>
        </row>
        <row r="351">
          <cell r="A351">
            <v>61705</v>
          </cell>
          <cell r="B351" t="str">
            <v>FORNECIMENTO E ASSENTAMENTO DE TUBO EM POLIETILENO DE ALTA RESISTÊNCIA PEAD, COR PRETA, COM DN 500MM</v>
          </cell>
          <cell r="C351" t="str">
            <v>M</v>
          </cell>
          <cell r="D351">
            <v>284.39999999999998</v>
          </cell>
          <cell r="E351" t="str">
            <v>INFRA Jul/23</v>
          </cell>
        </row>
        <row r="352">
          <cell r="A352">
            <v>61706</v>
          </cell>
          <cell r="B352" t="str">
            <v>FORNECIMENTO E ASSENTAMENTO DE TUBO EM POLIETILENO DE ALTA RESISTÊNCIA PEAD, COR PRETA, COM DN 600MM</v>
          </cell>
          <cell r="C352" t="str">
            <v>M</v>
          </cell>
          <cell r="D352">
            <v>425.48</v>
          </cell>
          <cell r="E352" t="str">
            <v>INFRA Jul/23</v>
          </cell>
        </row>
        <row r="353">
          <cell r="A353">
            <v>61707</v>
          </cell>
          <cell r="B353" t="str">
            <v>FORNECIMENTO E ASSENTAMENTO DE TUBO EM POLIETILENO DE ALTA RESISTÊNCIA PEAD, COR PRETA, COM DN 800MM</v>
          </cell>
          <cell r="C353" t="str">
            <v>M</v>
          </cell>
          <cell r="D353">
            <v>672.77</v>
          </cell>
          <cell r="E353" t="str">
            <v>INFRA Jul/23</v>
          </cell>
        </row>
        <row r="354">
          <cell r="A354">
            <v>61708</v>
          </cell>
          <cell r="B354" t="str">
            <v>FORNECIMENTO E ASSENTAMENTO DE TUBO EM POLIETILENO DE ALTA RESISTÊNCIA PEAD, COR PRETA, COM DN 1000MM</v>
          </cell>
          <cell r="C354" t="str">
            <v>M</v>
          </cell>
          <cell r="D354">
            <v>1023.88</v>
          </cell>
          <cell r="E354" t="str">
            <v>INFRA Jul/23</v>
          </cell>
        </row>
        <row r="355">
          <cell r="A355">
            <v>61709</v>
          </cell>
          <cell r="B355" t="str">
            <v>FORNECIMENTO E ASSENTAMENTO DE TUBO EM POLIETILENO DE ALTA RESISTÊNCIA PEAD, COR PRETA, COM DN 1200MM</v>
          </cell>
          <cell r="C355" t="str">
            <v>M</v>
          </cell>
          <cell r="D355">
            <v>1378.99</v>
          </cell>
          <cell r="E355" t="str">
            <v>INFRA Jul/23</v>
          </cell>
        </row>
        <row r="356">
          <cell r="A356">
            <v>61800</v>
          </cell>
          <cell r="B356" t="str">
            <v>POÇO DE VISITA</v>
          </cell>
          <cell r="C356" t="str">
            <v>.</v>
          </cell>
          <cell r="D356" t="str">
            <v>.</v>
          </cell>
          <cell r="E356" t="str">
            <v>INFRA Jul/23</v>
          </cell>
        </row>
        <row r="357">
          <cell r="A357">
            <v>61801</v>
          </cell>
          <cell r="B357" t="str">
            <v>POÇO DE VISITA TIPO 1 - 1,40 X 1,40 X 1,40M</v>
          </cell>
          <cell r="C357" t="str">
            <v>UN</v>
          </cell>
          <cell r="D357">
            <v>5166.45</v>
          </cell>
          <cell r="E357" t="str">
            <v>INFRA Jul/23</v>
          </cell>
        </row>
        <row r="358">
          <cell r="A358">
            <v>61802</v>
          </cell>
          <cell r="B358" t="str">
            <v>POÇO DE VISITA TIPO 2 - 1,60 X 1,60 X 1,60M</v>
          </cell>
          <cell r="C358" t="str">
            <v>UN</v>
          </cell>
          <cell r="D358">
            <v>6255.75</v>
          </cell>
          <cell r="E358" t="str">
            <v>INFRA Jul/23</v>
          </cell>
        </row>
        <row r="359">
          <cell r="A359">
            <v>61803</v>
          </cell>
          <cell r="B359" t="str">
            <v>POÇO DE VISITA TIPO 3 - 2,20 X 2,20 X 2,20M</v>
          </cell>
          <cell r="C359" t="str">
            <v>UN</v>
          </cell>
          <cell r="D359">
            <v>10358.52</v>
          </cell>
          <cell r="E359" t="str">
            <v>INFRA Jul/23</v>
          </cell>
        </row>
        <row r="360">
          <cell r="A360">
            <v>61900</v>
          </cell>
          <cell r="B360" t="str">
            <v>CHAMINÉ DE POÇO DE VISITA COM ALVENARIA DE UM TIJOLO COMUM</v>
          </cell>
          <cell r="C360" t="str">
            <v>M</v>
          </cell>
          <cell r="D360">
            <v>1057.93</v>
          </cell>
          <cell r="E360" t="str">
            <v>INFRA Jul/23</v>
          </cell>
        </row>
        <row r="361">
          <cell r="A361">
            <v>62000</v>
          </cell>
          <cell r="B361" t="str">
            <v>TAMPÃO PARA GALERIAS DE ÁGUAS PLUVIAIS</v>
          </cell>
          <cell r="C361" t="str">
            <v>.</v>
          </cell>
          <cell r="D361" t="str">
            <v>.</v>
          </cell>
          <cell r="E361" t="str">
            <v>INFRA Jul/23</v>
          </cell>
        </row>
        <row r="362">
          <cell r="A362">
            <v>62003</v>
          </cell>
          <cell r="B362" t="str">
            <v>INSTALAÇÃO DE TAMPÃO PARA GALERIA DE ÁGUAS PLUVIAIS - ARTICULADO, EXCETO FORNECIMENTO DE TAMPÃO</v>
          </cell>
          <cell r="C362" t="str">
            <v>UN</v>
          </cell>
          <cell r="D362">
            <v>138.81</v>
          </cell>
          <cell r="E362" t="str">
            <v>INFRA Jul/23</v>
          </cell>
        </row>
        <row r="363">
          <cell r="A363">
            <v>62004</v>
          </cell>
          <cell r="B363" t="str">
            <v>INSTALAÇÃO DE TAMPÃO PARA GALERIA DE ÁGUAS PLUVIAIS - NÃO ARTICULADO, EXCETO FORNECIMENTO DE TAMPÃO</v>
          </cell>
          <cell r="C363" t="str">
            <v>UN</v>
          </cell>
          <cell r="D363">
            <v>138.81</v>
          </cell>
          <cell r="E363" t="str">
            <v>INFRA Jul/23</v>
          </cell>
        </row>
        <row r="364">
          <cell r="A364">
            <v>62021</v>
          </cell>
          <cell r="B364" t="str">
            <v>FORNECIMENTO DE TAMPÃO DE FERRO FUNDIDO DÚCTIL CLASSE MÍNIMA 400 (40T) D=600MM - NBR 10160 ARTICULADO - P/ GAL. ÁGUAS PLUV.</v>
          </cell>
          <cell r="C364" t="str">
            <v>UN</v>
          </cell>
          <cell r="D364">
            <v>487.85</v>
          </cell>
          <cell r="E364" t="str">
            <v>INFRA Jul/23</v>
          </cell>
        </row>
        <row r="365">
          <cell r="A365">
            <v>62022</v>
          </cell>
          <cell r="B365" t="str">
            <v>FORNECIMENTO DE TAMPÃO DE FERRO FUNDIDO DÚCTIL CLASSE MÍNIMA 400 (40T) D=600MM - NBR 10160 NÃO ARTICULADO - P/ GAL. ÁGUAS PLUV.</v>
          </cell>
          <cell r="C365" t="str">
            <v>UN</v>
          </cell>
          <cell r="D365">
            <v>456.64</v>
          </cell>
          <cell r="E365" t="str">
            <v>INFRA Jul/23</v>
          </cell>
        </row>
        <row r="366">
          <cell r="A366">
            <v>62023</v>
          </cell>
          <cell r="B366" t="str">
            <v>FORNECIMENTO DE TAMPÃO - GRELHA DE FERRO FUNDIDO DÚCTIL CLASSE MÍNIMA 400 (40T) D=600MM - NBR 10160 ARTICULADO - P/ GAL. ÁGUAS PLUV.</v>
          </cell>
          <cell r="C366" t="str">
            <v>UN</v>
          </cell>
          <cell r="D366">
            <v>551.73</v>
          </cell>
          <cell r="E366" t="str">
            <v>INFRA Jul/23</v>
          </cell>
        </row>
        <row r="367">
          <cell r="A367">
            <v>62024</v>
          </cell>
          <cell r="B367" t="str">
            <v>FORNECIMENTO DE TAMPÃO - GRELHA DE FERRO FUNDIDO DÚCTIL CLASSE MÍNIMA 400 (40T) D=600MM - NBR 10160 NÃO ARTICULADO - P/ GAL. ÁGUAS PLUV.</v>
          </cell>
          <cell r="C367" t="str">
            <v>UN</v>
          </cell>
          <cell r="D367">
            <v>487.63</v>
          </cell>
          <cell r="E367" t="str">
            <v>INFRA Jul/23</v>
          </cell>
        </row>
        <row r="368">
          <cell r="A368">
            <v>62025</v>
          </cell>
          <cell r="B368" t="str">
            <v>FORNECIMENTO DE TAMPÃO MAIS ARO, AMBOS EM PLÁSTICO CLASSE MÍNIMA 400 (40T) D=600MM - ABNT - P/ GAL. ÁGUAS PLUV.</v>
          </cell>
          <cell r="C368" t="str">
            <v>UN</v>
          </cell>
          <cell r="D368">
            <v>1411.37</v>
          </cell>
          <cell r="E368" t="str">
            <v>INFRA Jul/23</v>
          </cell>
        </row>
        <row r="369">
          <cell r="A369">
            <v>62100</v>
          </cell>
          <cell r="B369" t="str">
            <v>LEVANTAMENTO OU REBAIXAMENTO DE TAMPÃO DE POÇO DE VISITA</v>
          </cell>
          <cell r="C369" t="str">
            <v>UN</v>
          </cell>
          <cell r="D369">
            <v>172.71</v>
          </cell>
          <cell r="E369" t="str">
            <v>INFRA Jul/23</v>
          </cell>
        </row>
        <row r="370">
          <cell r="A370">
            <v>62200</v>
          </cell>
          <cell r="B370" t="str">
            <v>BOCA DE LOBO</v>
          </cell>
          <cell r="C370" t="str">
            <v>.</v>
          </cell>
          <cell r="D370" t="str">
            <v>.</v>
          </cell>
          <cell r="E370" t="str">
            <v>INFRA Jul/23</v>
          </cell>
        </row>
        <row r="371">
          <cell r="A371">
            <v>62203</v>
          </cell>
          <cell r="B371" t="str">
            <v>BOCA DE LOBO SIMPLES</v>
          </cell>
          <cell r="C371" t="str">
            <v>UN</v>
          </cell>
          <cell r="D371">
            <v>2248.29</v>
          </cell>
          <cell r="E371" t="str">
            <v>INFRA Jul/23</v>
          </cell>
        </row>
        <row r="372">
          <cell r="A372">
            <v>62204</v>
          </cell>
          <cell r="B372" t="str">
            <v>BOCA DE LOBO DUPLA</v>
          </cell>
          <cell r="C372" t="str">
            <v>UN</v>
          </cell>
          <cell r="D372">
            <v>4007.58</v>
          </cell>
          <cell r="E372" t="str">
            <v>INFRA Jul/23</v>
          </cell>
        </row>
        <row r="373">
          <cell r="A373">
            <v>62205</v>
          </cell>
          <cell r="B373" t="str">
            <v>BOCA DE LOBO TRIPLA</v>
          </cell>
          <cell r="C373" t="str">
            <v>UN</v>
          </cell>
          <cell r="D373">
            <v>5766.42</v>
          </cell>
          <cell r="E373" t="str">
            <v>INFRA Jul/23</v>
          </cell>
        </row>
        <row r="374">
          <cell r="A374">
            <v>62206</v>
          </cell>
          <cell r="B374" t="str">
            <v>BOCA DE LOBO QUÁDRUPLA</v>
          </cell>
          <cell r="C374" t="str">
            <v>UN</v>
          </cell>
          <cell r="D374">
            <v>7525.7</v>
          </cell>
          <cell r="E374" t="str">
            <v>INFRA Jul/23</v>
          </cell>
        </row>
        <row r="375">
          <cell r="A375">
            <v>62300</v>
          </cell>
          <cell r="B375" t="str">
            <v>REFORMA DE BOCA DE LOBO</v>
          </cell>
          <cell r="C375" t="str">
            <v>.</v>
          </cell>
          <cell r="D375" t="str">
            <v>.</v>
          </cell>
          <cell r="E375" t="str">
            <v>INFRA Jul/23</v>
          </cell>
        </row>
        <row r="376">
          <cell r="A376">
            <v>62301</v>
          </cell>
          <cell r="B376" t="str">
            <v>REFORMA DE BOCA DE LOBO SIMPLES</v>
          </cell>
          <cell r="C376" t="str">
            <v>UN</v>
          </cell>
          <cell r="D376">
            <v>945.78</v>
          </cell>
          <cell r="E376" t="str">
            <v>INFRA Jul/23</v>
          </cell>
        </row>
        <row r="377">
          <cell r="A377">
            <v>62302</v>
          </cell>
          <cell r="B377" t="str">
            <v>REFORMA DE BOCA DE LOBO DUPLA</v>
          </cell>
          <cell r="C377" t="str">
            <v>UN</v>
          </cell>
          <cell r="D377">
            <v>1047.6500000000001</v>
          </cell>
          <cell r="E377" t="str">
            <v>INFRA Jul/23</v>
          </cell>
        </row>
        <row r="378">
          <cell r="A378">
            <v>62303</v>
          </cell>
          <cell r="B378" t="str">
            <v>REFORMA DE BOCA DE LOBO TRIPLA</v>
          </cell>
          <cell r="C378" t="str">
            <v>UN</v>
          </cell>
          <cell r="D378">
            <v>1149.52</v>
          </cell>
          <cell r="E378" t="str">
            <v>INFRA Jul/23</v>
          </cell>
        </row>
        <row r="379">
          <cell r="A379">
            <v>62304</v>
          </cell>
          <cell r="B379" t="str">
            <v>SUBSTITUIÇÃO DE GUIA CHAPÉU PARA BOCA DE LOBO</v>
          </cell>
          <cell r="C379" t="str">
            <v>UN</v>
          </cell>
          <cell r="D379">
            <v>88.21</v>
          </cell>
          <cell r="E379" t="str">
            <v>INFRA Jul/23</v>
          </cell>
        </row>
        <row r="380">
          <cell r="A380">
            <v>62305</v>
          </cell>
          <cell r="B380" t="str">
            <v>SUBSTITUIÇÃO DE TAMPA DE CONCRETO PARA BOCA DE LOBO</v>
          </cell>
          <cell r="C380" t="str">
            <v>UN</v>
          </cell>
          <cell r="D380">
            <v>305.44</v>
          </cell>
          <cell r="E380" t="str">
            <v>INFRA Jul/23</v>
          </cell>
        </row>
        <row r="381">
          <cell r="A381">
            <v>62400</v>
          </cell>
          <cell r="B381" t="str">
            <v>DRENO DE BRITA</v>
          </cell>
          <cell r="C381" t="str">
            <v>M3</v>
          </cell>
          <cell r="D381">
            <v>206.97</v>
          </cell>
          <cell r="E381" t="str">
            <v>INFRA Jul/23</v>
          </cell>
        </row>
        <row r="382">
          <cell r="A382">
            <v>62500</v>
          </cell>
          <cell r="B382" t="str">
            <v>DRENO DE AREIA</v>
          </cell>
          <cell r="C382" t="str">
            <v>M3</v>
          </cell>
          <cell r="D382">
            <v>206.22</v>
          </cell>
          <cell r="E382" t="str">
            <v>INFRA Jul/23</v>
          </cell>
        </row>
        <row r="383">
          <cell r="A383">
            <v>62600</v>
          </cell>
          <cell r="B383" t="str">
            <v>FORNECIMENTO E ASSENTAMENTO DE TUBO DRENO DE CONCRETO FURADO - DIÂMETRO 20,0CM</v>
          </cell>
          <cell r="C383" t="str">
            <v>M</v>
          </cell>
          <cell r="D383">
            <v>46.04</v>
          </cell>
          <cell r="E383" t="str">
            <v>INFRA Jul/23</v>
          </cell>
        </row>
        <row r="384">
          <cell r="A384">
            <v>62901</v>
          </cell>
          <cell r="B384" t="str">
            <v>FORNECIMENTO E ASSENTAMENTO DE TUBO DE PEAD CORRUGADO E PERFURADOPARA DRENAGEM - DIÂMETRO 2,5" (EM ACORDO COM AS NORMAS DNIT 093/06, NBR 15073 E NBR 14692)</v>
          </cell>
          <cell r="C384" t="str">
            <v>M</v>
          </cell>
          <cell r="D384">
            <v>19.329999999999998</v>
          </cell>
          <cell r="E384" t="str">
            <v>INFRA Jul/23</v>
          </cell>
        </row>
        <row r="385">
          <cell r="A385">
            <v>62902</v>
          </cell>
          <cell r="B385" t="str">
            <v>FORNECIMENTO E ASSENTAMENTO DE TUBO DE PEAD CORRUGADO E PERFURADOPARA DRENAGEM - DIÂMETRO 3,0" (EM ACORDO COM AS NORMAS DNIT 093/06, NBR 15073 E NBR 14692)</v>
          </cell>
          <cell r="C385" t="str">
            <v>M</v>
          </cell>
          <cell r="D385">
            <v>20.100000000000001</v>
          </cell>
          <cell r="E385" t="str">
            <v>INFRA Jul/23</v>
          </cell>
        </row>
        <row r="386">
          <cell r="A386">
            <v>62903</v>
          </cell>
          <cell r="B386" t="str">
            <v>FORNECIMENTO E ASSENTAMENTO DE TUBO DE PEAD CORRUGADO E PERFURADOPARA DRENAGEM - DIÂMETRO 4,0" (EM ACORDO COM AS NORMAS DNIT 093/06, NBR 15073 E NBR 14692)</v>
          </cell>
          <cell r="C386" t="str">
            <v>M</v>
          </cell>
          <cell r="D386">
            <v>22.94</v>
          </cell>
          <cell r="E386" t="str">
            <v>INFRA Jul/23</v>
          </cell>
        </row>
        <row r="387">
          <cell r="A387">
            <v>62904</v>
          </cell>
          <cell r="B387" t="str">
            <v>FORNECIMENTO E ASSENTAMENTO DE TUBO DE PEAD CORRUGADO E PERFURADOPARA DRENAGEM - DIÂMETRO 6,0" (EM ACORDO COM AS NORMAS DNIT 093/06, NBR 15073 E NBR 14692)</v>
          </cell>
          <cell r="C387" t="str">
            <v>M</v>
          </cell>
          <cell r="D387">
            <v>37.29</v>
          </cell>
          <cell r="E387" t="str">
            <v>INFRA Jul/23</v>
          </cell>
        </row>
        <row r="388">
          <cell r="A388">
            <v>63100</v>
          </cell>
          <cell r="B388" t="str">
            <v>FORNECIMENTO E ASSENTAMENTO DE MANILHA DE CERÂMICA - DIÂMETRO 4" X 60CM</v>
          </cell>
          <cell r="C388" t="str">
            <v>M</v>
          </cell>
          <cell r="D388">
            <v>27.55</v>
          </cell>
          <cell r="E388" t="str">
            <v>INFRA Jul/23</v>
          </cell>
        </row>
        <row r="389">
          <cell r="A389">
            <v>63200</v>
          </cell>
          <cell r="B389" t="str">
            <v>FORNECIMENTO E ASSENTAMENTO DE MANILHA DE CERÂMICA - DIÂMETRO 6" X 1M</v>
          </cell>
          <cell r="C389" t="str">
            <v>M</v>
          </cell>
          <cell r="D389">
            <v>29.27</v>
          </cell>
          <cell r="E389" t="str">
            <v>INFRA Jul/23</v>
          </cell>
        </row>
        <row r="390">
          <cell r="A390">
            <v>63300</v>
          </cell>
          <cell r="B390" t="str">
            <v>FORNECIMENTO E ASSENTAMENTO DE MANILHA DE CERÂMICA - DIÂMETRO 8" X 1M</v>
          </cell>
          <cell r="C390" t="str">
            <v>M</v>
          </cell>
          <cell r="D390">
            <v>45.76</v>
          </cell>
          <cell r="E390" t="str">
            <v>INFRA Jul/23</v>
          </cell>
        </row>
        <row r="391">
          <cell r="A391">
            <v>63400</v>
          </cell>
          <cell r="B391" t="str">
            <v>FORNECIMENTO E ASSENTAMENTO DE MANILHA DE CERÂMICA - DIÂMETRO 12" X 1M</v>
          </cell>
          <cell r="C391" t="str">
            <v>M</v>
          </cell>
          <cell r="D391">
            <v>134.76</v>
          </cell>
          <cell r="E391" t="str">
            <v>INFRA Jul/23</v>
          </cell>
        </row>
        <row r="392">
          <cell r="A392">
            <v>63500</v>
          </cell>
          <cell r="B392" t="str">
            <v>LIGAÇÃO DOMICILIAR DE ESGOTO COM MANILHA DE CERÂMICA TIPO SABESP - DIÂMETRO 4"</v>
          </cell>
          <cell r="C392" t="str">
            <v>M</v>
          </cell>
          <cell r="D392">
            <v>77.73</v>
          </cell>
          <cell r="E392" t="str">
            <v>INFRA Jul/23</v>
          </cell>
        </row>
        <row r="393">
          <cell r="A393">
            <v>63700</v>
          </cell>
          <cell r="B393" t="str">
            <v>ASSENTAMENTO DE MANILHA DE CERÂMICA - DIÂMETRO 4"</v>
          </cell>
          <cell r="C393" t="str">
            <v>M</v>
          </cell>
          <cell r="D393">
            <v>8.61</v>
          </cell>
          <cell r="E393" t="str">
            <v>INFRA Jul/23</v>
          </cell>
        </row>
        <row r="394">
          <cell r="A394">
            <v>63800</v>
          </cell>
          <cell r="B394" t="str">
            <v>ASSENTAMENTO DE MANILHA DE CERÂMICA - DIÂMETRO 6"</v>
          </cell>
          <cell r="C394" t="str">
            <v>M</v>
          </cell>
          <cell r="D394">
            <v>8.75</v>
          </cell>
          <cell r="E394" t="str">
            <v>INFRA Jul/23</v>
          </cell>
        </row>
        <row r="395">
          <cell r="A395">
            <v>63900</v>
          </cell>
          <cell r="B395" t="str">
            <v>ASSENTAMENTO DE MANILHA DE CERÂMICA - DIÂMETRO 8"</v>
          </cell>
          <cell r="C395" t="str">
            <v>M</v>
          </cell>
          <cell r="D395">
            <v>10.98</v>
          </cell>
          <cell r="E395" t="str">
            <v>INFRA Jul/23</v>
          </cell>
        </row>
        <row r="396">
          <cell r="A396">
            <v>64000</v>
          </cell>
          <cell r="B396" t="str">
            <v>ASSENTAMENTO DE MANILHA DE CERÂMICA - DIÂMETRO 12"</v>
          </cell>
          <cell r="C396" t="str">
            <v>M</v>
          </cell>
          <cell r="D396">
            <v>11.26</v>
          </cell>
          <cell r="E396" t="str">
            <v>INFRA Jul/23</v>
          </cell>
        </row>
        <row r="397">
          <cell r="A397">
            <v>64100</v>
          </cell>
          <cell r="B397" t="str">
            <v>ASSENTAMENTO DE TUBULAÇÃO DE FERRO FUNDIDO TIPO SABESP - DIÂMETRO 75MM</v>
          </cell>
          <cell r="C397" t="str">
            <v>M</v>
          </cell>
          <cell r="D397">
            <v>11.48</v>
          </cell>
          <cell r="E397" t="str">
            <v>INFRA Jul/23</v>
          </cell>
        </row>
        <row r="398">
          <cell r="A398">
            <v>64200</v>
          </cell>
          <cell r="B398" t="str">
            <v>ASSENTAMENTO DE TUBULAÇÃO DE FERRO FUNDIDO TIPO SABESP - DIÂMETRO 100MM</v>
          </cell>
          <cell r="C398" t="str">
            <v>M</v>
          </cell>
          <cell r="D398">
            <v>13.05</v>
          </cell>
          <cell r="E398" t="str">
            <v>INFRA Jul/23</v>
          </cell>
        </row>
        <row r="399">
          <cell r="A399">
            <v>64400</v>
          </cell>
          <cell r="B399" t="str">
            <v>ENSECADEIRA DE MADEIRA EM PAREDES SIMPLES, COM POSTERIOR RETIRADA DO MATERIAL</v>
          </cell>
          <cell r="C399" t="str">
            <v>M2</v>
          </cell>
          <cell r="D399">
            <v>165.57</v>
          </cell>
          <cell r="E399" t="str">
            <v>INFRA Jul/23</v>
          </cell>
        </row>
        <row r="400">
          <cell r="A400">
            <v>64500</v>
          </cell>
          <cell r="B400" t="str">
            <v>ENSECADEIRA DE MADEIRA EM PAREDES DUPLAS, COM POSTERIOR RETIRADA DO MATERIAL</v>
          </cell>
          <cell r="C400" t="str">
            <v>M2</v>
          </cell>
          <cell r="D400">
            <v>274.95</v>
          </cell>
          <cell r="E400" t="str">
            <v>INFRA Jul/23</v>
          </cell>
        </row>
        <row r="401">
          <cell r="A401">
            <v>64600</v>
          </cell>
          <cell r="B401" t="str">
            <v>FORNECIMENTO E ASSENTAMENTO DE CANALETA (MEIO TUBO) DE CONCRETO - DIÂMETRO 30CM</v>
          </cell>
          <cell r="C401" t="str">
            <v>M</v>
          </cell>
          <cell r="D401">
            <v>37.700000000000003</v>
          </cell>
          <cell r="E401" t="str">
            <v>INFRA Jul/23</v>
          </cell>
        </row>
        <row r="402">
          <cell r="A402">
            <v>64700</v>
          </cell>
          <cell r="B402" t="str">
            <v>FORNECIMENTO E ASSENTAMENTO DE CANALETA (MEIO TUBO) DE CONCRETO - DIÂMETRO 40CM</v>
          </cell>
          <cell r="C402" t="str">
            <v>M</v>
          </cell>
          <cell r="D402">
            <v>46.65</v>
          </cell>
          <cell r="E402" t="str">
            <v>INFRA Jul/23</v>
          </cell>
        </row>
        <row r="403">
          <cell r="A403">
            <v>64800</v>
          </cell>
          <cell r="B403" t="str">
            <v>FORNECIMENTO E ASSENTAMENTO DE CANALETA (MEIO TUBO) DE CONCRETO - DIÂMETRO 50CM</v>
          </cell>
          <cell r="C403" t="str">
            <v>M</v>
          </cell>
          <cell r="D403">
            <v>60.87</v>
          </cell>
          <cell r="E403" t="str">
            <v>INFRA Jul/23</v>
          </cell>
        </row>
        <row r="404">
          <cell r="A404">
            <v>64900</v>
          </cell>
          <cell r="B404" t="str">
            <v>ESGOTAMENTO D'ÁGUA COM BOMBA SUBMERSA - POTÊNCIA ATÉ 5HP</v>
          </cell>
          <cell r="C404" t="str">
            <v>HPXH</v>
          </cell>
          <cell r="D404">
            <v>2.04</v>
          </cell>
          <cell r="E404" t="str">
            <v>INFRA Jul/23</v>
          </cell>
        </row>
        <row r="405">
          <cell r="A405">
            <v>65000</v>
          </cell>
          <cell r="B405" t="str">
            <v>ASSENTAMENTO DE TUBOS DE CONCRETO EXISTENTE - DIÂMETRO 30CM</v>
          </cell>
          <cell r="C405" t="str">
            <v>M</v>
          </cell>
          <cell r="D405">
            <v>4.62</v>
          </cell>
          <cell r="E405" t="str">
            <v>INFRA Jul/23</v>
          </cell>
        </row>
        <row r="406">
          <cell r="A406">
            <v>65100</v>
          </cell>
          <cell r="B406" t="str">
            <v>ASSENTAMENTO DE TUBOS DE CONCRETO EXISTENTE - DIÂMETRO 40CM</v>
          </cell>
          <cell r="C406" t="str">
            <v>M</v>
          </cell>
          <cell r="D406">
            <v>14.73</v>
          </cell>
          <cell r="E406" t="str">
            <v>INFRA Jul/23</v>
          </cell>
        </row>
        <row r="407">
          <cell r="A407">
            <v>65200</v>
          </cell>
          <cell r="B407" t="str">
            <v>ASSENTAMENTO DE TUBOS DE CONCRETO EXISTENTE - DIÂMETRO 50CM</v>
          </cell>
          <cell r="C407" t="str">
            <v>M</v>
          </cell>
          <cell r="D407">
            <v>20.18</v>
          </cell>
          <cell r="E407" t="str">
            <v>INFRA Jul/23</v>
          </cell>
        </row>
        <row r="408">
          <cell r="A408">
            <v>65300</v>
          </cell>
          <cell r="B408" t="str">
            <v>ASSENTAMENTO DE TUBOS DE CONCRETO EXISTENTE - DIÂMETRO 60CM</v>
          </cell>
          <cell r="C408" t="str">
            <v>M</v>
          </cell>
          <cell r="D408">
            <v>25.58</v>
          </cell>
          <cell r="E408" t="str">
            <v>INFRA Jul/23</v>
          </cell>
        </row>
        <row r="409">
          <cell r="A409">
            <v>65400</v>
          </cell>
          <cell r="B409" t="str">
            <v>ASSENTAMENTO DE TUBOS DE CONCRETO EXISTENTE -  DIÂMETRO 70CM</v>
          </cell>
          <cell r="C409" t="str">
            <v>M</v>
          </cell>
          <cell r="D409">
            <v>31.05</v>
          </cell>
          <cell r="E409" t="str">
            <v>INFRA Jul/23</v>
          </cell>
        </row>
        <row r="410">
          <cell r="A410">
            <v>65500</v>
          </cell>
          <cell r="B410" t="str">
            <v>ASSENTAMENTO DE TUBOS DE CONCRETO EXISTENTE - DIÂMETRO 80CM</v>
          </cell>
          <cell r="C410" t="str">
            <v>M</v>
          </cell>
          <cell r="D410">
            <v>38.799999999999997</v>
          </cell>
          <cell r="E410" t="str">
            <v>INFRA Jul/23</v>
          </cell>
        </row>
        <row r="411">
          <cell r="A411">
            <v>65600</v>
          </cell>
          <cell r="B411" t="str">
            <v>ASSENTAMENTO DE TUBOS DE CONCRETO EXISTENTE - DIÂMETRO 90CM</v>
          </cell>
          <cell r="C411" t="str">
            <v>M</v>
          </cell>
          <cell r="D411">
            <v>37.950000000000003</v>
          </cell>
          <cell r="E411" t="str">
            <v>INFRA Jul/23</v>
          </cell>
        </row>
        <row r="412">
          <cell r="A412">
            <v>65700</v>
          </cell>
          <cell r="B412" t="str">
            <v>ASSENTAMENTO DE TUBOS DE CONCRETO EXISTENTE - DIÂMETRO 100CM</v>
          </cell>
          <cell r="C412" t="str">
            <v>M</v>
          </cell>
          <cell r="D412">
            <v>52.57</v>
          </cell>
          <cell r="E412" t="str">
            <v>INFRA Jul/23</v>
          </cell>
        </row>
        <row r="413">
          <cell r="A413">
            <v>65800</v>
          </cell>
          <cell r="B413" t="str">
            <v>ASSENTAMENTO DE TUBOS DE CONCRETO EXISTENTE - DIÂMETRO 110CM</v>
          </cell>
          <cell r="C413" t="str">
            <v>M</v>
          </cell>
          <cell r="D413">
            <v>69.02</v>
          </cell>
          <cell r="E413" t="str">
            <v>INFRA Jul/23</v>
          </cell>
        </row>
        <row r="414">
          <cell r="A414">
            <v>65900</v>
          </cell>
          <cell r="B414" t="str">
            <v>ASSENTAMENTO DE TUBOS DE CONCRETO EXISTENTE - DIÂMETRO 120CM</v>
          </cell>
          <cell r="C414" t="str">
            <v>M</v>
          </cell>
          <cell r="D414">
            <v>85.47</v>
          </cell>
          <cell r="E414" t="str">
            <v>INFRA Jul/23</v>
          </cell>
        </row>
        <row r="415">
          <cell r="A415">
            <v>66000</v>
          </cell>
          <cell r="B415" t="str">
            <v>ASSENTAMENTO DE TUBOS DE CONCRETO EXISTENTE - DIÂMETRO 150CM</v>
          </cell>
          <cell r="C415" t="str">
            <v>M</v>
          </cell>
          <cell r="D415">
            <v>103.34</v>
          </cell>
          <cell r="E415" t="str">
            <v>INFRA Jul/23</v>
          </cell>
        </row>
        <row r="416">
          <cell r="A416">
            <v>66500</v>
          </cell>
          <cell r="B416" t="str">
            <v>BOCA DE LEÃO</v>
          </cell>
          <cell r="C416" t="str">
            <v>.</v>
          </cell>
          <cell r="D416" t="str">
            <v>.</v>
          </cell>
          <cell r="E416" t="str">
            <v>INFRA Jul/23</v>
          </cell>
        </row>
        <row r="417">
          <cell r="A417">
            <v>66505</v>
          </cell>
          <cell r="B417" t="str">
            <v>INSTALAÇÃO DE BOCA DE LEÃO SIMPLES COM GRELHA ARTICULADA, EXCETO FORNECIMENTO DA GRELHA</v>
          </cell>
          <cell r="C417" t="str">
            <v>UN</v>
          </cell>
          <cell r="D417">
            <v>2458.27</v>
          </cell>
          <cell r="E417" t="str">
            <v>INFRA Jul/23</v>
          </cell>
        </row>
        <row r="418">
          <cell r="A418">
            <v>66506</v>
          </cell>
          <cell r="B418" t="str">
            <v>INSTALAÇÃO DE BOCA DE LEÃO SIMPLES COM GRELHA NÃO-ARTICULADA, EXCETO FORNECIMENTO DA GRELHA</v>
          </cell>
          <cell r="C418" t="str">
            <v>UN</v>
          </cell>
          <cell r="D418">
            <v>2458.2600000000002</v>
          </cell>
          <cell r="E418" t="str">
            <v>INFRA Jul/23</v>
          </cell>
        </row>
        <row r="419">
          <cell r="A419">
            <v>66507</v>
          </cell>
          <cell r="B419" t="str">
            <v>INSTALAÇÃO DE BOCA DE LEÃO DUPLA COM GRELHA ARTICULADA, EXCETO O FORNECIMENTO DA GRELHA</v>
          </cell>
          <cell r="C419" t="str">
            <v>UN</v>
          </cell>
          <cell r="D419">
            <v>3927.88</v>
          </cell>
          <cell r="E419" t="str">
            <v>INFRA Jul/23</v>
          </cell>
        </row>
        <row r="420">
          <cell r="A420">
            <v>66508</v>
          </cell>
          <cell r="B420" t="str">
            <v>INSTALAÇÃO DE BOCA DE LEÃO DUPLA COM GRELHA NÃO-ARTICULADA, EXCETO O FORNECIMENTO DA GRELHA</v>
          </cell>
          <cell r="C420" t="str">
            <v>UN</v>
          </cell>
          <cell r="D420">
            <v>3927.88</v>
          </cell>
          <cell r="E420" t="str">
            <v>INFRA Jul/23</v>
          </cell>
        </row>
        <row r="421">
          <cell r="A421">
            <v>66521</v>
          </cell>
          <cell r="B421" t="str">
            <v>FORNECIMENTO DE GRELHA TIPO "BOCA DE LEÃO" DE FERRO FUND. DÚCTIL CL. MÍN.250 - 25T - DIM. APR=810X270MM - NBR 10160 - T. ARTICU. - P/ GAL. ÁGUAS PLUV.</v>
          </cell>
          <cell r="C421" t="str">
            <v>UN</v>
          </cell>
          <cell r="D421">
            <v>336.19</v>
          </cell>
          <cell r="E421" t="str">
            <v>INFRA Jul/23</v>
          </cell>
        </row>
        <row r="422">
          <cell r="A422">
            <v>66522</v>
          </cell>
          <cell r="B422" t="str">
            <v>FORNECIMENTO DE GRELHA TIPO "BOCA DE LEÃO" DE FERRO FUND. DÚCTIL CL. MÍN.250 - 25T - DIM. APR=810X270MM - NBR 10160 - T. NÃO ARTICU. - P/ GAL. ÁGUAS PLUV.</v>
          </cell>
          <cell r="C422" t="str">
            <v>UN</v>
          </cell>
          <cell r="D422">
            <v>329.62</v>
          </cell>
          <cell r="E422" t="str">
            <v>INFRA Jul/23</v>
          </cell>
        </row>
        <row r="423">
          <cell r="A423">
            <v>66523</v>
          </cell>
          <cell r="B423" t="str">
            <v>FORNECIMENTO DE GRELHA TIPO "BOCA DE LEÃO" DE FERRO FUND. DÚCTIL CL. MÍN.D400 - 40T - DIM. APR=810X270MM - NBR 10160 - T. ARTICU. - P/ GAL. ÁGUAS PLUV.</v>
          </cell>
          <cell r="C423" t="str">
            <v>UN</v>
          </cell>
          <cell r="D423">
            <v>469.34</v>
          </cell>
          <cell r="E423" t="str">
            <v>INFRA Jul/23</v>
          </cell>
        </row>
        <row r="424">
          <cell r="A424">
            <v>66524</v>
          </cell>
          <cell r="B424" t="str">
            <v>FORNECIMENTO DE GRELHA TIPO "BOCA DE LEÃO" DE FERRO FUND. DÚCTIL CL. MÍN.D400 - 40T - DIM. APR=810X270MM - NBR 10160 - T. NÃO ARTICU. - P/ GAL. ÁGUAS PLUV.</v>
          </cell>
          <cell r="C424" t="str">
            <v>UN</v>
          </cell>
          <cell r="D424">
            <v>448.78</v>
          </cell>
          <cell r="E424" t="str">
            <v>INFRA Jul/23</v>
          </cell>
        </row>
        <row r="425">
          <cell r="A425">
            <v>66525</v>
          </cell>
          <cell r="B425" t="str">
            <v>FORNECIMENTO DE GRELHA TIPO "BOCA DE LEÃO" DE FERRO FUND. DÚCTIL CL. MÍN.D400 - 40T - DIM. APR=500X500MM - NBR 10160 - T. ARTICU. - P/ GAL. ÁGUAS PLUV.</v>
          </cell>
          <cell r="C425" t="str">
            <v>UN</v>
          </cell>
          <cell r="D425">
            <v>511.97</v>
          </cell>
          <cell r="E425" t="str">
            <v>INFRA Jul/23</v>
          </cell>
        </row>
        <row r="426">
          <cell r="A426">
            <v>66527</v>
          </cell>
          <cell r="B426" t="str">
            <v>FORNECIMENTO DE GRELHA TIPO "BOCA DE LEÃO" DE PLÁSTICO CL. MÍNIMA 250 - 25T - DIM.APR=810X270MM - ABNT - T. ARTICU. P/ GAL. ÁGUAS PLUV.</v>
          </cell>
          <cell r="C426" t="str">
            <v>UN</v>
          </cell>
          <cell r="D426">
            <v>1123.1099999999999</v>
          </cell>
          <cell r="E426" t="str">
            <v>INFRA Jul/23</v>
          </cell>
        </row>
        <row r="427">
          <cell r="A427">
            <v>66600</v>
          </cell>
          <cell r="B427" t="str">
            <v>REFORMA DE BOCA DE LEÃO</v>
          </cell>
          <cell r="C427" t="str">
            <v>.</v>
          </cell>
          <cell r="D427" t="str">
            <v>.</v>
          </cell>
          <cell r="E427" t="str">
            <v>INFRA Jul/23</v>
          </cell>
        </row>
        <row r="428">
          <cell r="A428">
            <v>66601</v>
          </cell>
          <cell r="B428" t="str">
            <v>REFORMA DE BOCA DE LEÃO SIMPLES</v>
          </cell>
          <cell r="C428" t="str">
            <v>UN</v>
          </cell>
          <cell r="D428">
            <v>1096.5999999999999</v>
          </cell>
          <cell r="E428" t="str">
            <v>INFRA Jul/23</v>
          </cell>
        </row>
        <row r="429">
          <cell r="A429">
            <v>66602</v>
          </cell>
          <cell r="B429" t="str">
            <v>REFORMA DE BOCA DE LEÃO DUPLA</v>
          </cell>
          <cell r="C429" t="str">
            <v>UN</v>
          </cell>
          <cell r="D429">
            <v>1258.99</v>
          </cell>
          <cell r="E429" t="str">
            <v>INFRA Jul/23</v>
          </cell>
        </row>
        <row r="430">
          <cell r="A430">
            <v>66605</v>
          </cell>
          <cell r="B430" t="str">
            <v>SUBSTITUIÇÃO DA GRELHA TIPO "BOCA DE LEÃO" - TIPO ARTICULADA, EXCETO O FORNECIMENTO DA GRELHA</v>
          </cell>
          <cell r="C430" t="str">
            <v>UN</v>
          </cell>
          <cell r="D430">
            <v>82.28</v>
          </cell>
          <cell r="E430" t="str">
            <v>INFRA Jul/23</v>
          </cell>
        </row>
        <row r="431">
          <cell r="A431">
            <v>66606</v>
          </cell>
          <cell r="B431" t="str">
            <v>SUBSTITUIÇÃO DE GRELHA TIPO "BOCA DE LEÃO" - TIPO NÃO-ARTICULADA, EXCETO O FORNECIMENTO DA GRELHA</v>
          </cell>
          <cell r="C431" t="str">
            <v>UN</v>
          </cell>
          <cell r="D431">
            <v>82.28</v>
          </cell>
          <cell r="E431" t="str">
            <v>INFRA Jul/23</v>
          </cell>
        </row>
        <row r="432">
          <cell r="A432">
            <v>66800</v>
          </cell>
          <cell r="B432" t="str">
            <v>FORNECIMENTO E ASSENTAMENTO DE TUBO DE PVC RÍGIDO, COR BRANCA, PARA ESGOTO, JUNTAS SOLDADAS</v>
          </cell>
          <cell r="C432" t="str">
            <v>.</v>
          </cell>
          <cell r="D432" t="str">
            <v>.</v>
          </cell>
          <cell r="E432" t="str">
            <v>INFRA Jul/23</v>
          </cell>
        </row>
        <row r="433">
          <cell r="A433">
            <v>66801</v>
          </cell>
          <cell r="B433" t="str">
            <v>FORNECIMENTO E ASSENTAMENTO DE TUBO DE PVC RÍGIDO, COR BRANCA, PARA ESGOTO, PONTA E BOLSA - DIÂMETRO 50MM (2")</v>
          </cell>
          <cell r="C433" t="str">
            <v>M</v>
          </cell>
          <cell r="D433">
            <v>26.26</v>
          </cell>
          <cell r="E433" t="str">
            <v>INFRA Jul/23</v>
          </cell>
        </row>
        <row r="434">
          <cell r="A434">
            <v>66802</v>
          </cell>
          <cell r="B434" t="str">
            <v>FORNECIMENTO E ASSENTAMENTO DE TUBO DE PVC RÍGIDO, COR BRANCA, PARA ESGOTO, PONTA E BOLSA - DIÂMETRO 75MM (3")</v>
          </cell>
          <cell r="C434" t="str">
            <v>M</v>
          </cell>
          <cell r="D434">
            <v>37.31</v>
          </cell>
          <cell r="E434" t="str">
            <v>INFRA Jul/23</v>
          </cell>
        </row>
        <row r="435">
          <cell r="A435">
            <v>66803</v>
          </cell>
          <cell r="B435" t="str">
            <v>FORNECIMENTO E ASSENTAMENTO DE TUBO DE PVC RÍGIDO, COR BRANCA, PARA ESGOTO, PONTA E BOLSA - DIÂMETRO 100MM (4")</v>
          </cell>
          <cell r="C435" t="str">
            <v>M</v>
          </cell>
          <cell r="D435">
            <v>42.53</v>
          </cell>
          <cell r="E435" t="str">
            <v>INFRA Jul/23</v>
          </cell>
        </row>
        <row r="436">
          <cell r="A436">
            <v>66901</v>
          </cell>
          <cell r="B436" t="str">
            <v>FORNECIMENTO E COLOCAÇÃO DE MANTA GEOTÊXTIL COM  RESISTÊNCIA  À TRAÇÃO LONGITUDINAL  DE 7KN/M E TRAÇÃO TRANSVERSAL DE 6KN/M</v>
          </cell>
          <cell r="C436" t="str">
            <v>M2</v>
          </cell>
          <cell r="D436">
            <v>4.3600000000000003</v>
          </cell>
          <cell r="E436" t="str">
            <v>INFRA Jul/23</v>
          </cell>
        </row>
        <row r="437">
          <cell r="A437">
            <v>66902</v>
          </cell>
          <cell r="B437" t="str">
            <v>FORNECIMENTO E COLOCAÇÃO DE MANTA GEOTÊXTIL COM RESISTÊNCIA À TRAÇÃO LONGITUDINAL DE 8KN/M E TRAÇÃO TRANSVERSAL DE 7KN/M</v>
          </cell>
          <cell r="C437" t="str">
            <v>M2</v>
          </cell>
          <cell r="D437">
            <v>5.09</v>
          </cell>
          <cell r="E437" t="str">
            <v>INFRA Jul/23</v>
          </cell>
        </row>
        <row r="438">
          <cell r="A438">
            <v>66903</v>
          </cell>
          <cell r="B438" t="str">
            <v>FORNECIMENTO E COLOCAÇÃO DE MANTA GEOTÊXTIL COM RESISTÊNCIA À TRAÇÃO LONGITUDINAL DE 9KN/M E TRAÇÃO TRANSVERSAL DE 8KN/M</v>
          </cell>
          <cell r="C438" t="str">
            <v>M2</v>
          </cell>
          <cell r="D438">
            <v>5.92</v>
          </cell>
          <cell r="E438" t="str">
            <v>INFRA Jul/23</v>
          </cell>
        </row>
        <row r="439">
          <cell r="A439">
            <v>66904</v>
          </cell>
          <cell r="B439" t="str">
            <v>FORNECIMENTO E COLOCAÇÃO DE MANTA GEOTÊXTIL COM RESISTÊNCIA À TRAÇÃO LONGITUDINAL DE 10KN/M E TRAÇÃO TRANSVERSAL DE 9KN/M</v>
          </cell>
          <cell r="C439" t="str">
            <v>M2</v>
          </cell>
          <cell r="D439">
            <v>6.79</v>
          </cell>
          <cell r="E439" t="str">
            <v>INFRA Jul/23</v>
          </cell>
        </row>
        <row r="440">
          <cell r="A440">
            <v>66905</v>
          </cell>
          <cell r="B440" t="str">
            <v>FORNECIMENTO E COLOCAÇÃO DE MANTA GEOTÊXTIL COM RESISTÊNCIA À TRAÇÃO LONGITUDINAL DE 14KN/M E TRAÇÃO TRANSVERSAL DE 12KN/M</v>
          </cell>
          <cell r="C440" t="str">
            <v>M2</v>
          </cell>
          <cell r="D440">
            <v>7.97</v>
          </cell>
          <cell r="E440" t="str">
            <v>INFRA Jul/23</v>
          </cell>
        </row>
        <row r="441">
          <cell r="A441">
            <v>66906</v>
          </cell>
          <cell r="B441" t="str">
            <v>FORNECIMENTO E COLOCAÇÃO DE MANTA GEOTÊXTIL COM RESISTÊNCIA À TRAÇÃO LONGITUDINAL DE 16KN/M E TRAÇÃO TRANSVERSAL DE 14KN/M</v>
          </cell>
          <cell r="C441" t="str">
            <v>M2</v>
          </cell>
          <cell r="D441">
            <v>9.2799999999999994</v>
          </cell>
          <cell r="E441" t="str">
            <v>INFRA Jul/23</v>
          </cell>
        </row>
        <row r="442">
          <cell r="A442">
            <v>66907</v>
          </cell>
          <cell r="B442" t="str">
            <v>FORNECIMENTO E COLOCAÇÃO DE MANTA GEOTÊXTIL COM RESISTÊNCIA À TRAÇÃO LONGITUDINAL DE 21KN/M E TRAÇÃO TRANSVERSAL DE 19KN/M</v>
          </cell>
          <cell r="C442" t="str">
            <v>M2</v>
          </cell>
          <cell r="D442">
            <v>12.07</v>
          </cell>
          <cell r="E442" t="str">
            <v>INFRA Jul/23</v>
          </cell>
        </row>
        <row r="443">
          <cell r="A443">
            <v>66908</v>
          </cell>
          <cell r="B443" t="str">
            <v>FORNECIMENTO E COLOCAÇÃO DE MANTA GEOTÊXTIL COM RESISTÊNCIA À TRAÇÃO LONGITUDINAL DE 26KN/M E TRAÇÃO TRANSVERSAL DE 23KN/M</v>
          </cell>
          <cell r="C443" t="str">
            <v>M2</v>
          </cell>
          <cell r="D443">
            <v>12.71</v>
          </cell>
          <cell r="E443" t="str">
            <v>INFRA Jul/23</v>
          </cell>
        </row>
        <row r="444">
          <cell r="A444">
            <v>66909</v>
          </cell>
          <cell r="B444" t="str">
            <v>FORNECIMENTO E COLOCAÇÃO DE MANTA GEOTÊXTIL COM RESISTÊNCIA À TRAÇÃO LONGITUDINAL DE 31KN/M E TRAÇÃO TRANSVERSAL DE 27KN/M</v>
          </cell>
          <cell r="C444" t="str">
            <v>M2</v>
          </cell>
          <cell r="D444">
            <v>17.64</v>
          </cell>
          <cell r="E444" t="str">
            <v>INFRA Jul/23</v>
          </cell>
        </row>
        <row r="445">
          <cell r="A445">
            <v>67001</v>
          </cell>
          <cell r="B445" t="str">
            <v>FORNECIMENTO E APLICAÇÃO DE GEOMEMBRANA DE PEAD - 1MM DE ESPESSURA</v>
          </cell>
          <cell r="C445" t="str">
            <v>M2</v>
          </cell>
          <cell r="D445">
            <v>34.979999999999997</v>
          </cell>
          <cell r="E445" t="str">
            <v>INFRA Jul/23</v>
          </cell>
        </row>
        <row r="446">
          <cell r="A446">
            <v>67002</v>
          </cell>
          <cell r="B446" t="str">
            <v>FORNECIMENTO E APLICAÇÃO DE MANTA FORMADA PELA ASSOCIAÇÃO DE UM TECIDO TÉCNICO DE POLIESTER COM FILME DE POLIETILENO DE BAIXA DENSIDADE EM ACORDO COM A NBR12824</v>
          </cell>
          <cell r="C446" t="str">
            <v>M2</v>
          </cell>
          <cell r="D446">
            <v>25.29</v>
          </cell>
          <cell r="E446" t="str">
            <v>INFRA Jul/23</v>
          </cell>
        </row>
        <row r="447">
          <cell r="A447">
            <v>67003</v>
          </cell>
          <cell r="B447" t="str">
            <v>FORNECIMENTO E APLICAÇÃO DE GEOCOMPOSTO FORMADO POR NÚCLEO TRIDIMENSIONAL, FLEXÍVEL DE FILAMENTO DE POLIPROPILENO, ASSOCIADO ÀS SUAS DUAS SUPERFÍCIES GEOTEXTEIS NÃO TECIDOS</v>
          </cell>
          <cell r="C447" t="str">
            <v>M2</v>
          </cell>
          <cell r="D447">
            <v>34.08</v>
          </cell>
          <cell r="E447" t="str">
            <v>INFRA Jul/23</v>
          </cell>
        </row>
        <row r="448">
          <cell r="A448">
            <v>67100</v>
          </cell>
          <cell r="B448" t="str">
            <v>SERVIÇOS DE LIMPEZA MECÂNICA DOS SISTEMAS DE DRENAGEM (GALERIAS, BOCA DE LOBO, PV, ETC), COM UTILIZAÇÃO DE EQUIPAMENTO COMBINADO HIDROJATO/ SUGADOR</v>
          </cell>
          <cell r="C448" t="str">
            <v>H</v>
          </cell>
          <cell r="D448">
            <v>440.04</v>
          </cell>
          <cell r="E448" t="str">
            <v>INFRA Jul/23</v>
          </cell>
        </row>
        <row r="449">
          <cell r="A449">
            <v>67200</v>
          </cell>
          <cell r="B449" t="str">
            <v>SERVIÇOS DE LIMPEZA MECÂNICA DOS SISTEMAS DE DRENAGEM (GALERIAS, BOCA DE LOBO, PV, ETC), COM UTILIZAÇÃO DE EQUIPAMENTO COMBINADO HIDROJATO/ SUGADOR/ RECICLADOR</v>
          </cell>
          <cell r="C449" t="str">
            <v>H</v>
          </cell>
          <cell r="D449">
            <v>486.68</v>
          </cell>
          <cell r="E449" t="str">
            <v>INFRA Jul/23</v>
          </cell>
        </row>
        <row r="450">
          <cell r="A450">
            <v>70000</v>
          </cell>
          <cell r="B450" t="str">
            <v>GALERIAS MOLDADAS, CÓRREGOS E DRENAGEM</v>
          </cell>
          <cell r="C450"/>
          <cell r="D450"/>
          <cell r="E450" t="str">
            <v>INFRA Jul/23</v>
          </cell>
        </row>
        <row r="451">
          <cell r="A451">
            <v>70100</v>
          </cell>
          <cell r="B451" t="str">
            <v>ESCORAMENTO CONTÍNUO DE MADEIRA PARA GALERIAS MOLDADAS, COM REAPROVEITAMENTO</v>
          </cell>
          <cell r="C451" t="str">
            <v>M2</v>
          </cell>
          <cell r="D451">
            <v>127.79</v>
          </cell>
          <cell r="E451" t="str">
            <v>INFRA Jul/23</v>
          </cell>
        </row>
        <row r="452">
          <cell r="A452">
            <v>70300</v>
          </cell>
          <cell r="B452" t="str">
            <v>ESCORAMENTO PARA GALERIAS MOLDADAS UTILIZANDO PERFIS METÁLICOS, COM REAPROVEITAMENTO</v>
          </cell>
          <cell r="C452" t="str">
            <v>.</v>
          </cell>
          <cell r="D452" t="str">
            <v>.</v>
          </cell>
          <cell r="E452" t="str">
            <v>INFRA Jul/23</v>
          </cell>
        </row>
        <row r="453">
          <cell r="A453">
            <v>70301</v>
          </cell>
          <cell r="B453" t="str">
            <v>ESCORAMENTO PARA GALERIAS MOLDADAS, UTILIZANDO PERFIS METÁLICOS, COM REAPROVEITAMENTO - PROFUNDIDADE &lt; OU = 4M, COM BOCA DE 3 À 5M</v>
          </cell>
          <cell r="C453" t="str">
            <v>M2</v>
          </cell>
          <cell r="D453">
            <v>359.85</v>
          </cell>
          <cell r="E453" t="str">
            <v>INFRA Jul/23</v>
          </cell>
        </row>
        <row r="454">
          <cell r="A454">
            <v>70302</v>
          </cell>
          <cell r="B454" t="str">
            <v>ESCORAMENTO PARA GALERIAS MOLDADAS, UTILIZANDO PERFIS METÁLICOS, COM REAPROVEITAMENTO - PROFUNDIDADE &lt; OU = 4M, COM BOCA DE 5 À 8M</v>
          </cell>
          <cell r="C454" t="str">
            <v>M2</v>
          </cell>
          <cell r="D454">
            <v>395.42</v>
          </cell>
          <cell r="E454" t="str">
            <v>INFRA Jul/23</v>
          </cell>
        </row>
        <row r="455">
          <cell r="A455">
            <v>70303</v>
          </cell>
          <cell r="B455" t="str">
            <v>ESCORAMENTO PARA GALERIAS MOLDADAS, UTILIZANDO PERFIS METÁLICOS, COM REAPROVEITAMENTO - PROFUNDIDADE &gt; 4M, &lt; OU = 6M, COM BOCA DE 3 À 5M</v>
          </cell>
          <cell r="C455" t="str">
            <v>M2</v>
          </cell>
          <cell r="D455">
            <v>384.02</v>
          </cell>
          <cell r="E455" t="str">
            <v>INFRA Jul/23</v>
          </cell>
        </row>
        <row r="456">
          <cell r="A456">
            <v>70304</v>
          </cell>
          <cell r="B456" t="str">
            <v>ESCORAMENTO PARA GALERIAS MOLDADAS, UTILIZANDO PERFIS METÁLICOS, COM REAPROVEITAMENTO - PROFUNDIDADE &gt; 4M, &lt; OU = 6M, COM BOCA DE 5 À 8M</v>
          </cell>
          <cell r="C456" t="str">
            <v>M2</v>
          </cell>
          <cell r="D456">
            <v>421.13</v>
          </cell>
          <cell r="E456" t="str">
            <v>INFRA Jul/23</v>
          </cell>
        </row>
        <row r="457">
          <cell r="A457">
            <v>70305</v>
          </cell>
          <cell r="B457" t="str">
            <v>ESCORAMENTO PARA GALERIAS MOLDADAS, UTILIZANDO PERFIS METÁLICOS, COM REAPROVEITAMENTO - PROFUNDIDADE &gt; 6M, &lt; OU = 8M, COM BOCA DE 3 À 5M</v>
          </cell>
          <cell r="C457" t="str">
            <v>M2</v>
          </cell>
          <cell r="D457">
            <v>544.26</v>
          </cell>
          <cell r="E457" t="str">
            <v>INFRA Jul/23</v>
          </cell>
        </row>
        <row r="458">
          <cell r="A458">
            <v>70306</v>
          </cell>
          <cell r="B458" t="str">
            <v>ESCORAMENTO PARA GALERIAS MOLDADAS, UTILIZANDO PERFIS METÁLICOS, COM REAPROVEITAMENTO - PROFUNDIDADE &gt; 6M, &lt; OU = 8M, COM BOCA DE 5 À 8M</v>
          </cell>
          <cell r="C458" t="str">
            <v>M2</v>
          </cell>
          <cell r="D458">
            <v>620.84</v>
          </cell>
          <cell r="E458" t="str">
            <v>INFRA Jul/23</v>
          </cell>
        </row>
        <row r="459">
          <cell r="A459">
            <v>70500</v>
          </cell>
          <cell r="B459" t="str">
            <v>PERFIS METÁLICOS PERDIDOS EM ESCORAMENTOS, NO CASO DE IMPOSSIBILIDADE DO REAPROVEITAMENTO PREVISTO NOS ITENS 7.3.</v>
          </cell>
          <cell r="C459" t="str">
            <v>M2</v>
          </cell>
          <cell r="D459">
            <v>450.88</v>
          </cell>
          <cell r="E459" t="str">
            <v>INFRA Jul/23</v>
          </cell>
        </row>
        <row r="460">
          <cell r="A460">
            <v>70600</v>
          </cell>
          <cell r="B460" t="str">
            <v>CIMBRAMENTO EM GALERIA MOLDADA</v>
          </cell>
          <cell r="C460" t="str">
            <v>M3</v>
          </cell>
          <cell r="D460">
            <v>61.71</v>
          </cell>
          <cell r="E460" t="str">
            <v>INFRA Jul/23</v>
          </cell>
        </row>
        <row r="461">
          <cell r="A461">
            <v>70700</v>
          </cell>
          <cell r="B461" t="str">
            <v>FORMA PARA GALERIA MOLDADA</v>
          </cell>
          <cell r="C461" t="str">
            <v>M2</v>
          </cell>
          <cell r="D461">
            <v>67.430000000000007</v>
          </cell>
          <cell r="E461" t="str">
            <v>INFRA Jul/23</v>
          </cell>
        </row>
        <row r="462">
          <cell r="A462">
            <v>70800</v>
          </cell>
          <cell r="B462" t="str">
            <v>FORNECIMENTO E APLICAÇÃO DE AÇO CA-25</v>
          </cell>
          <cell r="C462" t="str">
            <v>KG</v>
          </cell>
          <cell r="D462">
            <v>15.55</v>
          </cell>
          <cell r="E462" t="str">
            <v>INFRA Jul/23</v>
          </cell>
        </row>
        <row r="463">
          <cell r="A463">
            <v>70900</v>
          </cell>
          <cell r="B463" t="str">
            <v>FORNECIMENTO E APLICAÇÃO DE AÇO CA-50 - DIÂMETRO &lt;  1/2"</v>
          </cell>
          <cell r="C463" t="str">
            <v>KG</v>
          </cell>
          <cell r="D463">
            <v>12.62</v>
          </cell>
          <cell r="E463" t="str">
            <v>INFRA Jul/23</v>
          </cell>
        </row>
        <row r="464">
          <cell r="A464">
            <v>71000</v>
          </cell>
          <cell r="B464" t="str">
            <v>FORNECIMENTO E APLICAÇÃO DE AÇO CA-50 - DIÂMETRO &gt; OU = 1/2"</v>
          </cell>
          <cell r="C464" t="str">
            <v>KG</v>
          </cell>
          <cell r="D464">
            <v>12.43</v>
          </cell>
          <cell r="E464" t="str">
            <v>INFRA Jul/23</v>
          </cell>
        </row>
        <row r="465">
          <cell r="A465">
            <v>71100</v>
          </cell>
          <cell r="B465" t="str">
            <v>FORNECIMENTO E APLICAÇÃO DE AÇO CA-60</v>
          </cell>
          <cell r="C465" t="str">
            <v>KG</v>
          </cell>
          <cell r="D465">
            <v>13.19</v>
          </cell>
          <cell r="E465" t="str">
            <v>INFRA Jul/23</v>
          </cell>
        </row>
        <row r="466">
          <cell r="A466">
            <v>71200</v>
          </cell>
          <cell r="B466" t="str">
            <v>FORNECIMENTO E APLICAÇÃO DE TELA DE AÇO</v>
          </cell>
          <cell r="C466" t="str">
            <v>KG</v>
          </cell>
          <cell r="D466">
            <v>11.33</v>
          </cell>
          <cell r="E466" t="str">
            <v>INFRA Jul/23</v>
          </cell>
        </row>
        <row r="467">
          <cell r="A467">
            <v>71300</v>
          </cell>
          <cell r="B467" t="str">
            <v>FORNECIMENTO E APLICAÇÃO DE CONCRETO USINADO FCK=10MPA</v>
          </cell>
          <cell r="C467" t="str">
            <v>M3</v>
          </cell>
          <cell r="D467">
            <v>466.89</v>
          </cell>
          <cell r="E467" t="str">
            <v>INFRA Jul/23</v>
          </cell>
        </row>
        <row r="468">
          <cell r="A468">
            <v>71400</v>
          </cell>
          <cell r="B468" t="str">
            <v>FORNECIMENTO E APLICAÇÃO DE CONCRETO USINADO FCK=15,0MPA</v>
          </cell>
          <cell r="C468" t="str">
            <v>M3</v>
          </cell>
          <cell r="D468">
            <v>485.69</v>
          </cell>
          <cell r="E468" t="str">
            <v>INFRA Jul/23</v>
          </cell>
        </row>
        <row r="469">
          <cell r="A469">
            <v>71500</v>
          </cell>
          <cell r="B469" t="str">
            <v>FORNECIMENTO E APLICAÇÃO DE CONCRETO USINADO FCK=20,0MPA</v>
          </cell>
          <cell r="C469" t="str">
            <v>M3</v>
          </cell>
          <cell r="D469">
            <v>505.38</v>
          </cell>
          <cell r="E469" t="str">
            <v>INFRA Jul/23</v>
          </cell>
        </row>
        <row r="470">
          <cell r="A470">
            <v>71600</v>
          </cell>
          <cell r="B470" t="str">
            <v>FORNECIMENTO E APLICAÇÃO DE CONCRETO USINADO FCK=25MPA</v>
          </cell>
          <cell r="C470" t="str">
            <v>M3</v>
          </cell>
          <cell r="D470">
            <v>526.03</v>
          </cell>
          <cell r="E470" t="str">
            <v>INFRA Jul/23</v>
          </cell>
        </row>
        <row r="471">
          <cell r="A471">
            <v>71700</v>
          </cell>
          <cell r="B471" t="str">
            <v>FORNECIMENTO E APLICAÇÃO DE CONCRETO USINADO FCK=30,0MPA</v>
          </cell>
          <cell r="C471" t="str">
            <v>M3</v>
          </cell>
          <cell r="D471">
            <v>547.66</v>
          </cell>
          <cell r="E471" t="str">
            <v>INFRA Jul/23</v>
          </cell>
        </row>
        <row r="472">
          <cell r="A472">
            <v>71800</v>
          </cell>
          <cell r="B472" t="str">
            <v>ENROCAMENTO DE PEDRA EM TALUDES</v>
          </cell>
          <cell r="C472" t="str">
            <v>M3</v>
          </cell>
          <cell r="D472">
            <v>443.14</v>
          </cell>
          <cell r="E472" t="str">
            <v>INFRA Jul/23</v>
          </cell>
        </row>
        <row r="473">
          <cell r="A473">
            <v>71900</v>
          </cell>
          <cell r="B473" t="str">
            <v>BARBACANS DE TUBOS DE PVC - DIÂMETRO 4"</v>
          </cell>
          <cell r="C473" t="str">
            <v>UN</v>
          </cell>
          <cell r="D473">
            <v>53.7</v>
          </cell>
          <cell r="E473" t="str">
            <v>INFRA Jul/23</v>
          </cell>
        </row>
        <row r="474">
          <cell r="A474">
            <v>72000</v>
          </cell>
          <cell r="B474" t="str">
            <v>MURO DE ARRIMO DE RACHÃO COM ARGAMASSA DE CIMENTO E AREIA 1:3</v>
          </cell>
          <cell r="C474" t="str">
            <v>M3</v>
          </cell>
          <cell r="D474">
            <v>789.39</v>
          </cell>
          <cell r="E474" t="str">
            <v>INFRA Jul/23</v>
          </cell>
        </row>
        <row r="475">
          <cell r="A475">
            <v>72200</v>
          </cell>
          <cell r="B475" t="str">
            <v>DESASSOREAMENTO, LIMPEZA E REMOÇÃO DE MATERIAL DE GALERIA MOLDADA</v>
          </cell>
          <cell r="C475" t="str">
            <v>M3</v>
          </cell>
          <cell r="D475">
            <v>224.24</v>
          </cell>
          <cell r="E475" t="str">
            <v>INFRA Jul/23</v>
          </cell>
        </row>
        <row r="476">
          <cell r="A476">
            <v>72300</v>
          </cell>
          <cell r="B476" t="str">
            <v>FORNECIMENTO E COLOCAÇÃO DE GABIÃO TIPO CAIXA, H = 0,50 M, DE MALHA 8 X 10CM, GALVANIZADO, DE FIO Ø = 2,7MM</v>
          </cell>
          <cell r="C476" t="str">
            <v>M3</v>
          </cell>
          <cell r="D476">
            <v>870.58</v>
          </cell>
          <cell r="E476" t="str">
            <v>INFRA Jul/23</v>
          </cell>
        </row>
        <row r="477">
          <cell r="A477">
            <v>72400</v>
          </cell>
          <cell r="B477" t="str">
            <v>FORNECIMENTO E COLOCAÇÃO DE GABIÃO TIPO CAIXA, H = 1,00M, DE MALHA 8 X 10CM, GALVANIZADO, DE FIO Ø = 2,7MM</v>
          </cell>
          <cell r="C477" t="str">
            <v>M3</v>
          </cell>
          <cell r="D477">
            <v>724.47</v>
          </cell>
          <cell r="E477" t="str">
            <v>INFRA Jul/23</v>
          </cell>
        </row>
        <row r="478">
          <cell r="A478">
            <v>72500</v>
          </cell>
          <cell r="B478" t="str">
            <v>FORNECIMENTO E COLOCAÇÃO DE GABIÃO TIPO CAIXA, H = 0,50M, DE MALHA 8 X 10CM, GALVANIZADO E REVESTIDO EM PVC, DE FIO Ø = 2,4MM</v>
          </cell>
          <cell r="C478" t="str">
            <v>M3</v>
          </cell>
          <cell r="D478">
            <v>895.43</v>
          </cell>
          <cell r="E478" t="str">
            <v>INFRA Jul/23</v>
          </cell>
        </row>
        <row r="479">
          <cell r="A479">
            <v>72600</v>
          </cell>
          <cell r="B479" t="str">
            <v>FORNECIMENTO E COLOCAÇÃO DE GABIÃO TIPO CAIXA, H = 1,00M, DE MALHA 8 X 10CM, GALVANIZADO E REVESTIDO EM PVC, DE FIO Ø = 2,4MM</v>
          </cell>
          <cell r="C479" t="str">
            <v>M3</v>
          </cell>
          <cell r="D479">
            <v>759.27</v>
          </cell>
          <cell r="E479" t="str">
            <v>INFRA Jul/23</v>
          </cell>
        </row>
        <row r="480">
          <cell r="A480">
            <v>73000</v>
          </cell>
          <cell r="B480" t="str">
            <v>FORNECIMENTO  E COLOCAÇÃO DE GABIÃO TIPO COLCHÃO RENO, H = 0,17M, DE MALHA 6 X 8CM, GALVANIZADO, REVESTIDO EM PVC, DE FIO Ø = 2,0MM</v>
          </cell>
          <cell r="C480" t="str">
            <v>M2</v>
          </cell>
          <cell r="D480">
            <v>239.19</v>
          </cell>
          <cell r="E480" t="str">
            <v>INFRA Jul/23</v>
          </cell>
        </row>
        <row r="481">
          <cell r="A481">
            <v>73100</v>
          </cell>
          <cell r="B481" t="str">
            <v>FORNECIMENTO  E COLOCAÇÃO DE GABIÃO TIPO COLCHÃO RENO, H = 0,23M, DE MALHA 6 X 8CM, GALVANIZADO, REVESTIDO EM PVC, DE FIO Ø = 2,0MM</v>
          </cell>
          <cell r="C481" t="str">
            <v>M2</v>
          </cell>
          <cell r="D481">
            <v>276.29000000000002</v>
          </cell>
          <cell r="E481" t="str">
            <v>INFRA Jul/23</v>
          </cell>
        </row>
        <row r="482">
          <cell r="A482">
            <v>73200</v>
          </cell>
          <cell r="B482" t="str">
            <v>FORNECIMENTO  E COLOCAÇÃO DE GABIÃO TIPO COLCHÃO RENO, H = 0,30M, DE MALHA 6 X 8CM, GALVANIZADO, REVESTIDO EM PVC, DE FIO Ø = 2,0MM</v>
          </cell>
          <cell r="C482" t="str">
            <v>M2</v>
          </cell>
          <cell r="D482">
            <v>300.18</v>
          </cell>
          <cell r="E482" t="str">
            <v>INFRA Jul/23</v>
          </cell>
        </row>
        <row r="483">
          <cell r="A483">
            <v>73400</v>
          </cell>
          <cell r="B483" t="str">
            <v>FORNECIMENTO E COLOCAÇÃO DE GABIÃO TIPO SACO, D = 0,65M, DE MALHA 8 X 10CM, GALVANIZADO, REVESTIDO EM PVC, DE FIO Ø = 2,4MM</v>
          </cell>
          <cell r="C483" t="str">
            <v>M3</v>
          </cell>
          <cell r="D483">
            <v>703.05</v>
          </cell>
          <cell r="E483" t="str">
            <v>INFRA Jul/23</v>
          </cell>
        </row>
        <row r="484">
          <cell r="A484">
            <v>73500</v>
          </cell>
          <cell r="B484" t="str">
            <v>ESGOTAMENTO D'ÁGUA COM BOMBA SUBMERSA - POTÊNCIA ATÉ 5HP</v>
          </cell>
          <cell r="C484" t="str">
            <v>HPXH</v>
          </cell>
          <cell r="D484">
            <v>2.04</v>
          </cell>
          <cell r="E484" t="str">
            <v>INFRA Jul/23</v>
          </cell>
        </row>
        <row r="485">
          <cell r="A485">
            <v>74001</v>
          </cell>
          <cell r="B485" t="str">
            <v>FORNECIMENTO E COLOCAÇÃO DE MANTA GEOTÊXTIL COM RESISTÊNCIA À TRAÇÃO LONGITUDINAL DE 7KN/M E TRAÇÃO TRANSVERSAL DE 6KN/M EM JUNTA DE DILATAÇÃO</v>
          </cell>
          <cell r="C485" t="str">
            <v>M2</v>
          </cell>
          <cell r="D485">
            <v>12.71</v>
          </cell>
          <cell r="E485" t="str">
            <v>INFRA Jul/23</v>
          </cell>
        </row>
        <row r="486">
          <cell r="A486">
            <v>74002</v>
          </cell>
          <cell r="B486" t="str">
            <v>FORNECIMENTO E COLOCAÇÃO DE MANTA GEOTÊXTIL COM RESISTÊNCIA À TRAÇÃO LONGITUDINAL DE 8KN/M E TRAÇÃO TRANSVERSAL DE 7KN/M EM JUNTA DE DILATAÇÃO</v>
          </cell>
          <cell r="C486" t="str">
            <v>M2</v>
          </cell>
          <cell r="D486">
            <v>13.45</v>
          </cell>
          <cell r="E486" t="str">
            <v>INFRA Jul/23</v>
          </cell>
        </row>
        <row r="487">
          <cell r="A487">
            <v>74003</v>
          </cell>
          <cell r="B487" t="str">
            <v>FORNECIMENTO E COLOCAÇÃO DE MANTA GEOTÊXTIL COM RESISTÊNCIA À TRAÇÃO LONGITUDINAL DE 9KN/M E TRAÇÃO TRANSVERSAL DE 8KN/M EM JUNTA DE DILATAÇÃO</v>
          </cell>
          <cell r="C487" t="str">
            <v>M2</v>
          </cell>
          <cell r="D487">
            <v>14.29</v>
          </cell>
          <cell r="E487" t="str">
            <v>INFRA Jul/23</v>
          </cell>
        </row>
        <row r="488">
          <cell r="A488">
            <v>74004</v>
          </cell>
          <cell r="B488" t="str">
            <v>FORNECIMENTO E COLOCAÇÃO DE MANTA GEOTÊXTIL COM RESISTÊNCIA À TRAÇÃO LONGITUDINAL DE 10KN/M E TRAÇÃO TRANSVERSAL DE 9KN/M EM JUNTA DE DILATAÇÃO</v>
          </cell>
          <cell r="C488" t="str">
            <v>M2</v>
          </cell>
          <cell r="D488">
            <v>15.19</v>
          </cell>
          <cell r="E488" t="str">
            <v>INFRA Jul/23</v>
          </cell>
        </row>
        <row r="489">
          <cell r="A489">
            <v>74005</v>
          </cell>
          <cell r="B489" t="str">
            <v>FORNECIMENTO E COLOCAÇÃO DE MANTA GEOTÊXTIL COM RESISTÊNCIA À TRAÇÃO LONGITUDINAL DE 14KN/M E TRAÇÃO TRANSVERSAL DE 12KN/M EM JUNTA DE DILATAÇÃO</v>
          </cell>
          <cell r="C489" t="str">
            <v>M2</v>
          </cell>
          <cell r="D489">
            <v>16.38</v>
          </cell>
          <cell r="E489" t="str">
            <v>INFRA Jul/23</v>
          </cell>
        </row>
        <row r="490">
          <cell r="A490">
            <v>74006</v>
          </cell>
          <cell r="B490" t="str">
            <v>FORNECIMENTO E COLOCAÇÃO DE MANTA GEOTÊXTIL COM RESISTÊNCIA À TRAÇÃO LONGITUDINAL DE 16KN/M E TRAÇÃO TRANSVERSAL DE 14KN/M EM JUNTA DE DILATAÇÃO</v>
          </cell>
          <cell r="C490" t="str">
            <v>M2</v>
          </cell>
          <cell r="D490">
            <v>17.72</v>
          </cell>
          <cell r="E490" t="str">
            <v>INFRA Jul/23</v>
          </cell>
        </row>
        <row r="491">
          <cell r="A491">
            <v>74007</v>
          </cell>
          <cell r="B491" t="str">
            <v>FORNECIMENTO E COLOCAÇÃO DE MANTA GEOTÊXTIL COM RESISTÊNCIA À TRAÇÃO LONGITUDINAL DE 21KN/M E TRAÇÃO TRANSVERSAL DE 19KN/M EM JUNTA DE DILATAÇÃO</v>
          </cell>
          <cell r="C491" t="str">
            <v>M2</v>
          </cell>
          <cell r="D491">
            <v>20.56</v>
          </cell>
          <cell r="E491" t="str">
            <v>INFRA Jul/23</v>
          </cell>
        </row>
        <row r="492">
          <cell r="A492">
            <v>74008</v>
          </cell>
          <cell r="B492" t="str">
            <v>FORNECIMENTO E COLOCAÇÃO DE MANTA GEOTÊXTIL COM RESISTÊNCIA À TRAÇÃO LONGITUDINAL DE 26KN/M E TRAÇÃO TRANSVERSAL DE 23KN/M EM JUNTA DE DILATAÇÃO</v>
          </cell>
          <cell r="C492" t="str">
            <v>M2</v>
          </cell>
          <cell r="D492">
            <v>21.21</v>
          </cell>
          <cell r="E492" t="str">
            <v>INFRA Jul/23</v>
          </cell>
        </row>
        <row r="493">
          <cell r="A493">
            <v>74009</v>
          </cell>
          <cell r="B493" t="str">
            <v>FORNECIMENTO E COLOCAÇÃO DE MANTA GEOTÊXTIL COM RESISTÊNCIA À TRAÇÃO LONGITUDINAL DE 31KN/M E TRAÇÃO TRANSVERSAL DE 27KN/M EM JUNTA DE DILATAÇÃO</v>
          </cell>
          <cell r="C493" t="str">
            <v>M2</v>
          </cell>
          <cell r="D493">
            <v>26.24</v>
          </cell>
          <cell r="E493" t="str">
            <v>INFRA Jul/23</v>
          </cell>
        </row>
        <row r="494">
          <cell r="A494">
            <v>80000</v>
          </cell>
          <cell r="B494" t="str">
            <v>PONTES E VIADUTOS</v>
          </cell>
          <cell r="C494"/>
          <cell r="D494"/>
          <cell r="E494" t="str">
            <v>INFRA Jul/23</v>
          </cell>
        </row>
        <row r="495">
          <cell r="A495">
            <v>80100</v>
          </cell>
          <cell r="B495" t="str">
            <v>FORNECIMENTO E CRAVAÇÃO DE ESTACAS DE EUCALIPTO - DIÂMETRO 20 À 30CM</v>
          </cell>
          <cell r="C495" t="str">
            <v>M</v>
          </cell>
          <cell r="D495">
            <v>108.42</v>
          </cell>
          <cell r="E495" t="str">
            <v>INFRA Jul/23</v>
          </cell>
        </row>
        <row r="496">
          <cell r="A496">
            <v>80600</v>
          </cell>
          <cell r="B496" t="str">
            <v>FORNECIMENTO E CRAVAÇÃO DE ESTACA METÁLICA - PERFIL DE AÇO LAMINADO W 250X32,7</v>
          </cell>
          <cell r="C496" t="str">
            <v>M</v>
          </cell>
          <cell r="D496">
            <v>440.41</v>
          </cell>
          <cell r="E496" t="str">
            <v>INFRA Jul/23</v>
          </cell>
        </row>
        <row r="497">
          <cell r="A497">
            <v>80700</v>
          </cell>
          <cell r="B497" t="str">
            <v>FORNECIMENTO E CRAVAÇÃO DE ESTACA METÁLICA - PERFIL DE AÇO LAMINADO W 310X52</v>
          </cell>
          <cell r="C497" t="str">
            <v>M</v>
          </cell>
          <cell r="D497">
            <v>671.91</v>
          </cell>
          <cell r="E497" t="str">
            <v>INFRA Jul/23</v>
          </cell>
        </row>
        <row r="498">
          <cell r="A498">
            <v>81300</v>
          </cell>
          <cell r="B498" t="str">
            <v>FORMA PARA SAPATAS E BALDRAMES</v>
          </cell>
          <cell r="C498" t="str">
            <v>M2</v>
          </cell>
          <cell r="D498">
            <v>74.59</v>
          </cell>
          <cell r="E498" t="str">
            <v>INFRA Jul/23</v>
          </cell>
        </row>
        <row r="499">
          <cell r="A499">
            <v>81400</v>
          </cell>
          <cell r="B499" t="str">
            <v>FORMA COMUM</v>
          </cell>
          <cell r="C499" t="str">
            <v>.</v>
          </cell>
          <cell r="D499" t="str">
            <v>.</v>
          </cell>
          <cell r="E499" t="str">
            <v>INFRA Jul/23</v>
          </cell>
        </row>
        <row r="500">
          <cell r="A500">
            <v>81401</v>
          </cell>
          <cell r="B500" t="str">
            <v>FORMA COMUM, INCLUSIVE CIMBRAMENTO</v>
          </cell>
          <cell r="C500" t="str">
            <v>M2</v>
          </cell>
          <cell r="D500">
            <v>97.91</v>
          </cell>
          <cell r="E500" t="str">
            <v>INFRA Jul/23</v>
          </cell>
        </row>
        <row r="501">
          <cell r="A501">
            <v>81402</v>
          </cell>
          <cell r="B501" t="str">
            <v>FORMA COMUM, EXCLUSIVE  CIMBRAMENTO</v>
          </cell>
          <cell r="C501" t="str">
            <v>M2</v>
          </cell>
          <cell r="D501">
            <v>75.91</v>
          </cell>
          <cell r="E501" t="str">
            <v>INFRA Jul/23</v>
          </cell>
        </row>
        <row r="502">
          <cell r="A502">
            <v>81500</v>
          </cell>
          <cell r="B502" t="str">
            <v>FORMA PARA CONCRETO APARENTE</v>
          </cell>
          <cell r="C502" t="str">
            <v>.</v>
          </cell>
          <cell r="D502" t="str">
            <v>.</v>
          </cell>
          <cell r="E502" t="str">
            <v>INFRA Jul/23</v>
          </cell>
        </row>
        <row r="503">
          <cell r="A503">
            <v>81501</v>
          </cell>
          <cell r="B503" t="str">
            <v>FORMA PARA CONCRETO APARENTE, INCLUSIVE CIMBRAMENTO DE ALTURA ATÉ 3M</v>
          </cell>
          <cell r="C503" t="str">
            <v>M2</v>
          </cell>
          <cell r="D503">
            <v>106.24</v>
          </cell>
          <cell r="E503" t="str">
            <v>INFRA Jul/23</v>
          </cell>
        </row>
        <row r="504">
          <cell r="A504">
            <v>81502</v>
          </cell>
          <cell r="B504" t="str">
            <v>FORMA PARA CONCRETO APARENTE, EXCLUSIVE CIMBRAMENTO</v>
          </cell>
          <cell r="C504" t="str">
            <v>M2</v>
          </cell>
          <cell r="D504">
            <v>84.24</v>
          </cell>
          <cell r="E504" t="str">
            <v>INFRA Jul/23</v>
          </cell>
        </row>
        <row r="505">
          <cell r="A505">
            <v>81600</v>
          </cell>
          <cell r="B505" t="str">
            <v>FORMA INTERNA NÃO RECUPERÁVEL, INCLUSIVE CIMBRAMENTO ATÉ 3,00M</v>
          </cell>
          <cell r="C505" t="str">
            <v>M2</v>
          </cell>
          <cell r="D505">
            <v>127.56</v>
          </cell>
          <cell r="E505" t="str">
            <v>INFRA Jul/23</v>
          </cell>
        </row>
        <row r="506">
          <cell r="A506">
            <v>81801</v>
          </cell>
          <cell r="B506" t="str">
            <v>CIMBRAMENTO METÁLICO DE ALTURA MAIOR QUE 3,00M - FORNECIMENTO DOS MATERIAIS</v>
          </cell>
          <cell r="C506" t="str">
            <v>M3XMÊS</v>
          </cell>
          <cell r="D506">
            <v>12.48</v>
          </cell>
          <cell r="E506" t="str">
            <v>INFRA Jul/23</v>
          </cell>
        </row>
        <row r="507">
          <cell r="A507">
            <v>81802</v>
          </cell>
          <cell r="B507" t="str">
            <v>CIMBRAMENTO METÁLICO DE ALTURA MAIOR QUE 3,00M, MONTAGEM E POSTERIOR DESMONTAGEM, INCLUSIVE O TRANSPORTE DOS MATERIAIS</v>
          </cell>
          <cell r="C507" t="str">
            <v>M3</v>
          </cell>
          <cell r="D507">
            <v>29.29</v>
          </cell>
          <cell r="E507" t="str">
            <v>INFRA Jul/23</v>
          </cell>
        </row>
        <row r="508">
          <cell r="A508">
            <v>81900</v>
          </cell>
          <cell r="B508" t="str">
            <v>FORNECIMENTO E APLICAÇÃO DE AÇO CA-25</v>
          </cell>
          <cell r="C508" t="str">
            <v>KG</v>
          </cell>
          <cell r="D508">
            <v>15.55</v>
          </cell>
          <cell r="E508" t="str">
            <v>INFRA Jul/23</v>
          </cell>
        </row>
        <row r="509">
          <cell r="A509">
            <v>82000</v>
          </cell>
          <cell r="B509" t="str">
            <v>FORNECIMENTO E APLICAÇÃO DE AÇO CA-50 - DIÂMETRO MENOR QUE 1/2"</v>
          </cell>
          <cell r="C509" t="str">
            <v>KG</v>
          </cell>
          <cell r="D509">
            <v>12.62</v>
          </cell>
          <cell r="E509" t="str">
            <v>INFRA Jul/23</v>
          </cell>
        </row>
        <row r="510">
          <cell r="A510">
            <v>82100</v>
          </cell>
          <cell r="B510" t="str">
            <v>FORNECIMENTO E APLICAÇÃO DE AÇO CA-50 - DIÂMETRO MAIOR OU IGUAL À 1/2"</v>
          </cell>
          <cell r="C510" t="str">
            <v>KG</v>
          </cell>
          <cell r="D510">
            <v>12.43</v>
          </cell>
          <cell r="E510" t="str">
            <v>INFRA Jul/23</v>
          </cell>
        </row>
        <row r="511">
          <cell r="A511">
            <v>82200</v>
          </cell>
          <cell r="B511" t="str">
            <v>FORNECIMENTO E APLICAÇÃO DE AÇO CA-60</v>
          </cell>
          <cell r="C511" t="str">
            <v>KG</v>
          </cell>
          <cell r="D511">
            <v>13.19</v>
          </cell>
          <cell r="E511" t="str">
            <v>INFRA Jul/23</v>
          </cell>
        </row>
        <row r="512">
          <cell r="A512">
            <v>82300</v>
          </cell>
          <cell r="B512" t="str">
            <v>FORNECIMENTO E APLICAÇÃO DE TELA DE AÇO</v>
          </cell>
          <cell r="C512" t="str">
            <v>KG</v>
          </cell>
          <cell r="D512">
            <v>11.33</v>
          </cell>
          <cell r="E512" t="str">
            <v>INFRA Jul/23</v>
          </cell>
        </row>
        <row r="513">
          <cell r="A513">
            <v>82400</v>
          </cell>
          <cell r="B513" t="str">
            <v>FORNECIMENTO E APLICAÇÃO DE CONCRETO USINADO FCK=10MPA - BOMBEADO</v>
          </cell>
          <cell r="C513" t="str">
            <v>M3</v>
          </cell>
          <cell r="D513">
            <v>502.19</v>
          </cell>
          <cell r="E513" t="str">
            <v>INFRA Jul/23</v>
          </cell>
        </row>
        <row r="514">
          <cell r="A514">
            <v>82500</v>
          </cell>
          <cell r="B514" t="str">
            <v>FORNECIMENTO  E APLICAÇÃO DE CONCRETO USINADO FCK=15,0MPA - BOMBEADO</v>
          </cell>
          <cell r="C514" t="str">
            <v>M3</v>
          </cell>
          <cell r="D514">
            <v>521.30999999999995</v>
          </cell>
          <cell r="E514" t="str">
            <v>INFRA Jul/23</v>
          </cell>
        </row>
        <row r="515">
          <cell r="A515">
            <v>82600</v>
          </cell>
          <cell r="B515" t="str">
            <v>FORNECIMENTO  E APLICAÇÃO DE CONCRETO USINADO FCK=20,0MPA - BOMBEADO</v>
          </cell>
          <cell r="C515" t="str">
            <v>M3</v>
          </cell>
          <cell r="D515">
            <v>541.84</v>
          </cell>
          <cell r="E515" t="str">
            <v>INFRA Jul/23</v>
          </cell>
        </row>
        <row r="516">
          <cell r="A516">
            <v>82700</v>
          </cell>
          <cell r="B516" t="str">
            <v>FORNECIMENTO  E APLICAÇÃO DE CONCRETO USINADO FCK=25MPA  -BOMBEADO</v>
          </cell>
          <cell r="C516" t="str">
            <v>M3</v>
          </cell>
          <cell r="D516">
            <v>562.34</v>
          </cell>
          <cell r="E516" t="str">
            <v>INFRA Jul/23</v>
          </cell>
        </row>
        <row r="517">
          <cell r="A517">
            <v>82800</v>
          </cell>
          <cell r="B517" t="str">
            <v>FORNECIMENTO  E APLICAÇÃO DE CONCRETO USINADO FCK=30,0MPA - BOMBEADO</v>
          </cell>
          <cell r="C517" t="str">
            <v>M3</v>
          </cell>
          <cell r="D517">
            <v>584.33000000000004</v>
          </cell>
          <cell r="E517" t="str">
            <v>INFRA Jul/23</v>
          </cell>
        </row>
        <row r="518">
          <cell r="A518">
            <v>82900</v>
          </cell>
          <cell r="B518" t="str">
            <v>FORNECIMENTO E APLICAÇÃO DE CONCRETO CICLÓPICO, CONTENDO 70% DE CONCRETO FCK=15,0MPA E 30% DE PEDRA AMARROADA</v>
          </cell>
          <cell r="C518" t="str">
            <v>M3</v>
          </cell>
          <cell r="D518">
            <v>715.48</v>
          </cell>
          <cell r="E518" t="str">
            <v>INFRA Jul/23</v>
          </cell>
        </row>
        <row r="519">
          <cell r="A519">
            <v>83000</v>
          </cell>
          <cell r="B519" t="str">
            <v>ALVENARIA DE TIJOLO COMUM PARA FUNDAÇÃO</v>
          </cell>
          <cell r="C519" t="str">
            <v>M3</v>
          </cell>
          <cell r="D519">
            <v>950.46</v>
          </cell>
          <cell r="E519" t="str">
            <v>INFRA Jul/23</v>
          </cell>
        </row>
        <row r="520">
          <cell r="A520">
            <v>83100</v>
          </cell>
          <cell r="B520" t="str">
            <v>ALVENARIA DE UM TIJOLO COMUM</v>
          </cell>
          <cell r="C520" t="str">
            <v>M2</v>
          </cell>
          <cell r="D520">
            <v>234.8</v>
          </cell>
          <cell r="E520" t="str">
            <v>INFRA Jul/23</v>
          </cell>
        </row>
        <row r="521">
          <cell r="A521">
            <v>83200</v>
          </cell>
          <cell r="B521" t="str">
            <v>ALVENARIA DE MEIO TIJOLO COMUM</v>
          </cell>
          <cell r="C521" t="str">
            <v>M2</v>
          </cell>
          <cell r="D521">
            <v>136.30000000000001</v>
          </cell>
          <cell r="E521" t="str">
            <v>INFRA Jul/23</v>
          </cell>
        </row>
        <row r="522">
          <cell r="A522">
            <v>83300</v>
          </cell>
          <cell r="B522" t="str">
            <v>ALVENARIA EM BLOCOS DE CONCRETO 09 X 19 X 39CM</v>
          </cell>
          <cell r="C522" t="str">
            <v>M2</v>
          </cell>
          <cell r="D522">
            <v>76.64</v>
          </cell>
          <cell r="E522" t="str">
            <v>INFRA Jul/23</v>
          </cell>
        </row>
        <row r="523">
          <cell r="A523">
            <v>83400</v>
          </cell>
          <cell r="B523" t="str">
            <v>ALVENARIA EM BLOCOS DE CONCRETO 19 X 19 X 39CM</v>
          </cell>
          <cell r="C523" t="str">
            <v>M2</v>
          </cell>
          <cell r="D523">
            <v>108.03</v>
          </cell>
          <cell r="E523" t="str">
            <v>INFRA Jul/23</v>
          </cell>
        </row>
        <row r="524">
          <cell r="A524">
            <v>83500</v>
          </cell>
          <cell r="B524" t="str">
            <v>ALVENARIA DE PEDRA SECA</v>
          </cell>
          <cell r="C524" t="str">
            <v>M3</v>
          </cell>
          <cell r="D524">
            <v>458.37</v>
          </cell>
          <cell r="E524" t="str">
            <v>INFRA Jul/23</v>
          </cell>
        </row>
        <row r="525">
          <cell r="A525">
            <v>83600</v>
          </cell>
          <cell r="B525" t="str">
            <v>ALVENARIA DE PEDRA ARGAMASSADA</v>
          </cell>
          <cell r="C525" t="str">
            <v>M3</v>
          </cell>
          <cell r="D525">
            <v>722.14</v>
          </cell>
          <cell r="E525" t="str">
            <v>INFRA Jul/23</v>
          </cell>
        </row>
        <row r="526">
          <cell r="A526">
            <v>83700</v>
          </cell>
          <cell r="B526" t="str">
            <v>CHAPISCO COM ARGAMASSA DE CIMENTO E AREIA 1:6</v>
          </cell>
          <cell r="C526" t="str">
            <v>M2</v>
          </cell>
          <cell r="D526">
            <v>11.28</v>
          </cell>
          <cell r="E526" t="str">
            <v>INFRA Jul/23</v>
          </cell>
        </row>
        <row r="527">
          <cell r="A527">
            <v>83800</v>
          </cell>
          <cell r="B527" t="str">
            <v>REVESTIMENTO COM 2CM DE ARGAMASSA, CIMENTO E AREIA 1:3</v>
          </cell>
          <cell r="C527" t="str">
            <v>M2</v>
          </cell>
          <cell r="D527">
            <v>56.9</v>
          </cell>
          <cell r="E527" t="str">
            <v>INFRA Jul/23</v>
          </cell>
        </row>
        <row r="528">
          <cell r="A528">
            <v>83900</v>
          </cell>
          <cell r="B528" t="str">
            <v>EMBOÇO COM ARGAMASSA DE CIMENTO, CAL E AREIA NO TRAÇO 1:2:8</v>
          </cell>
          <cell r="C528" t="str">
            <v>M2</v>
          </cell>
          <cell r="D528">
            <v>32.61</v>
          </cell>
          <cell r="E528" t="str">
            <v>INFRA Jul/23</v>
          </cell>
        </row>
        <row r="529">
          <cell r="A529">
            <v>84000</v>
          </cell>
          <cell r="B529" t="str">
            <v>REBOCO</v>
          </cell>
          <cell r="C529" t="str">
            <v>M2</v>
          </cell>
          <cell r="D529">
            <v>20.2</v>
          </cell>
          <cell r="E529" t="str">
            <v>INFRA Jul/23</v>
          </cell>
        </row>
        <row r="530">
          <cell r="A530">
            <v>84100</v>
          </cell>
          <cell r="B530" t="str">
            <v>IMPERMEABILIZAÇÃO DE CONCRETO EM CONTATO COM A TERRA</v>
          </cell>
          <cell r="C530" t="str">
            <v>M2</v>
          </cell>
          <cell r="D530">
            <v>76.36</v>
          </cell>
          <cell r="E530" t="str">
            <v>INFRA Jul/23</v>
          </cell>
        </row>
        <row r="531">
          <cell r="A531">
            <v>84200</v>
          </cell>
          <cell r="B531" t="str">
            <v>IMPERMEABILIZAÇÃO DE TABULEIROS</v>
          </cell>
          <cell r="C531" t="str">
            <v>M2</v>
          </cell>
          <cell r="D531">
            <v>204.88</v>
          </cell>
          <cell r="E531" t="str">
            <v>INFRA Jul/23</v>
          </cell>
        </row>
        <row r="532">
          <cell r="A532">
            <v>84300</v>
          </cell>
          <cell r="B532" t="str">
            <v>JUNTA TIPO FUNGENBAND O-12 OU SIMILAR</v>
          </cell>
          <cell r="C532" t="str">
            <v>M</v>
          </cell>
          <cell r="D532">
            <v>57.52</v>
          </cell>
          <cell r="E532" t="str">
            <v>INFRA Jul/23</v>
          </cell>
        </row>
        <row r="533">
          <cell r="A533">
            <v>84400</v>
          </cell>
          <cell r="B533" t="str">
            <v>JUNTA TIPO FUNGENBAND O-22 OU SIMILAR</v>
          </cell>
          <cell r="C533" t="str">
            <v>M</v>
          </cell>
          <cell r="D533">
            <v>116.61</v>
          </cell>
          <cell r="E533" t="str">
            <v>INFRA Jul/23</v>
          </cell>
        </row>
        <row r="534">
          <cell r="A534">
            <v>84500</v>
          </cell>
          <cell r="B534" t="str">
            <v>APOIO DE NEOPRENE SIMPLES</v>
          </cell>
          <cell r="C534" t="str">
            <v>DM3</v>
          </cell>
          <cell r="D534">
            <v>85.68</v>
          </cell>
          <cell r="E534" t="str">
            <v>INFRA Jul/23</v>
          </cell>
        </row>
        <row r="535">
          <cell r="A535">
            <v>84600</v>
          </cell>
          <cell r="B535" t="str">
            <v>APOIO DE NEOPRENE FRETADO</v>
          </cell>
          <cell r="C535" t="str">
            <v>DM3</v>
          </cell>
          <cell r="D535">
            <v>145.22</v>
          </cell>
          <cell r="E535" t="str">
            <v>INFRA Jul/23</v>
          </cell>
        </row>
        <row r="536">
          <cell r="A536">
            <v>84800</v>
          </cell>
          <cell r="B536" t="str">
            <v>GRADIL DE FERRO MODELO PMSP</v>
          </cell>
          <cell r="C536" t="str">
            <v>.</v>
          </cell>
          <cell r="D536" t="str">
            <v>.</v>
          </cell>
          <cell r="E536" t="str">
            <v>INFRA Jul/23</v>
          </cell>
        </row>
        <row r="537">
          <cell r="A537">
            <v>84801</v>
          </cell>
          <cell r="B537" t="str">
            <v>GRADIL DE FERRO MODELO PMSP, INCLUI PINTURA</v>
          </cell>
          <cell r="C537" t="str">
            <v>M</v>
          </cell>
          <cell r="D537">
            <v>1158.6400000000001</v>
          </cell>
          <cell r="E537" t="str">
            <v>INFRA Jul/23</v>
          </cell>
        </row>
        <row r="538">
          <cell r="A538">
            <v>84802</v>
          </cell>
          <cell r="B538" t="str">
            <v>PINTURA DE GRADIL DE FERRO, MODELO PMSP</v>
          </cell>
          <cell r="C538" t="str">
            <v>M2</v>
          </cell>
          <cell r="D538">
            <v>75.510000000000005</v>
          </cell>
          <cell r="E538" t="str">
            <v>INFRA Jul/23</v>
          </cell>
        </row>
        <row r="539">
          <cell r="A539">
            <v>84900</v>
          </cell>
          <cell r="B539" t="str">
            <v>DEMOLIÇÃO DE CONCRETO SIMPLES</v>
          </cell>
          <cell r="C539" t="str">
            <v>M3</v>
          </cell>
          <cell r="D539">
            <v>197.16</v>
          </cell>
          <cell r="E539" t="str">
            <v>INFRA Jul/23</v>
          </cell>
        </row>
        <row r="540">
          <cell r="A540">
            <v>85000</v>
          </cell>
          <cell r="B540" t="str">
            <v>DEMOLIÇÃO DE ALVENARIA</v>
          </cell>
          <cell r="C540" t="str">
            <v>M3</v>
          </cell>
          <cell r="D540">
            <v>77.66</v>
          </cell>
          <cell r="E540" t="str">
            <v>INFRA Jul/23</v>
          </cell>
        </row>
        <row r="541">
          <cell r="A541">
            <v>85100</v>
          </cell>
          <cell r="B541" t="str">
            <v>DEMOLIÇÃO DE CONCRETO ARMADO</v>
          </cell>
          <cell r="C541" t="str">
            <v>M3</v>
          </cell>
          <cell r="D541">
            <v>394.32</v>
          </cell>
          <cell r="E541" t="str">
            <v>INFRA Jul/23</v>
          </cell>
        </row>
        <row r="542">
          <cell r="A542">
            <v>85300</v>
          </cell>
          <cell r="B542" t="str">
            <v>CORTE DE PERFIL DE AÇO 10"</v>
          </cell>
          <cell r="C542" t="str">
            <v>UN</v>
          </cell>
          <cell r="D542">
            <v>157.91999999999999</v>
          </cell>
          <cell r="E542" t="str">
            <v>INFRA Jul/23</v>
          </cell>
        </row>
        <row r="543">
          <cell r="A543">
            <v>85400</v>
          </cell>
          <cell r="B543" t="str">
            <v>CORTE DE PERFIL DE AÇO 12"</v>
          </cell>
          <cell r="C543" t="str">
            <v>UN</v>
          </cell>
          <cell r="D543">
            <v>197.79</v>
          </cell>
          <cell r="E543" t="str">
            <v>INFRA Jul/23</v>
          </cell>
        </row>
        <row r="544">
          <cell r="A544">
            <v>85500</v>
          </cell>
          <cell r="B544" t="str">
            <v>EMENDA DE TOPO DE PERFIL DE AÇO 10"</v>
          </cell>
          <cell r="C544" t="str">
            <v>UN</v>
          </cell>
          <cell r="D544">
            <v>537.76</v>
          </cell>
          <cell r="E544" t="str">
            <v>INFRA Jul/23</v>
          </cell>
        </row>
        <row r="545">
          <cell r="A545">
            <v>85600</v>
          </cell>
          <cell r="B545" t="str">
            <v>EMENDA DE TOPO DE PERFIL DE AÇO 12"</v>
          </cell>
          <cell r="C545" t="str">
            <v>UN</v>
          </cell>
          <cell r="D545">
            <v>632.59</v>
          </cell>
          <cell r="E545" t="str">
            <v>INFRA Jul/23</v>
          </cell>
        </row>
        <row r="546">
          <cell r="A546">
            <v>85700</v>
          </cell>
          <cell r="B546" t="str">
            <v>FORNECIMENTO E COLOCAÇÃO DE JUNTA DE DILATAÇÃO DE ELASTÔMERO DE NEOPRENE, TIPO JEENE JJ 2540 VV OU SIMILAR</v>
          </cell>
          <cell r="C546" t="str">
            <v>M</v>
          </cell>
          <cell r="D546">
            <v>566.39</v>
          </cell>
          <cell r="E546" t="str">
            <v>INFRA Jul/23</v>
          </cell>
        </row>
        <row r="547">
          <cell r="A547">
            <v>85800</v>
          </cell>
          <cell r="B547" t="str">
            <v>FORNECIMENTO E COLOCAÇÃO DE JUNTA DE DILATAÇÃO DE ELASTÔMERO DE NEOPRENE, TIPO JEENE JJ 3550 VV OU SIMILAR</v>
          </cell>
          <cell r="C547" t="str">
            <v>M</v>
          </cell>
          <cell r="D547">
            <v>960</v>
          </cell>
          <cell r="E547" t="str">
            <v>INFRA Jul/23</v>
          </cell>
        </row>
        <row r="548">
          <cell r="A548">
            <v>86200</v>
          </cell>
          <cell r="B548" t="str">
            <v>FORNECIMENTO E COLOCAÇÃO DE AÇO DE PROTENSÃO CP-190-RB - 4 Ø=1/2" INCLUINDO BAINHA, PROTENSÃO E INJEÇÃO</v>
          </cell>
          <cell r="C548" t="str">
            <v>KG</v>
          </cell>
          <cell r="D548">
            <v>35.99</v>
          </cell>
          <cell r="E548" t="str">
            <v>INFRA Jul/23</v>
          </cell>
        </row>
        <row r="549">
          <cell r="A549">
            <v>86300</v>
          </cell>
          <cell r="B549" t="str">
            <v>FORNECIMENTO E COLOCAÇÃO DE AÇO DE PROTENSÃO CP-190-RB 6 Ø = 1/2"   INCLUINDO BAINHA, PROTENSÃO E INJEÇÃO</v>
          </cell>
          <cell r="C549" t="str">
            <v>KG</v>
          </cell>
          <cell r="D549">
            <v>35.01</v>
          </cell>
          <cell r="E549" t="str">
            <v>INFRA Jul/23</v>
          </cell>
        </row>
        <row r="550">
          <cell r="A550">
            <v>86400</v>
          </cell>
          <cell r="B550" t="str">
            <v>FORNECIMENTO E COLOCAÇÃO DE AÇO DE PROTENSÃO CP-190-RB - 12 Ø = 1/2" INCLUINDO BAINHA, PROTENSÃO E INJEÇÃO</v>
          </cell>
          <cell r="C550" t="str">
            <v>KG</v>
          </cell>
          <cell r="D550">
            <v>30.13</v>
          </cell>
          <cell r="E550" t="str">
            <v>INFRA Jul/23</v>
          </cell>
        </row>
        <row r="551">
          <cell r="A551">
            <v>86500</v>
          </cell>
          <cell r="B551" t="str">
            <v>ANCORAGEM ATIVA SÉRIE V- 4 Ø = 1/2"</v>
          </cell>
          <cell r="C551" t="str">
            <v>UN</v>
          </cell>
          <cell r="D551">
            <v>493.32</v>
          </cell>
          <cell r="E551" t="str">
            <v>INFRA Jul/23</v>
          </cell>
        </row>
        <row r="552">
          <cell r="A552">
            <v>86600</v>
          </cell>
          <cell r="B552" t="str">
            <v>ANCORAGEM ATIVA SÉRIE V-6 - Ø = 1/2"</v>
          </cell>
          <cell r="C552" t="str">
            <v>UN</v>
          </cell>
          <cell r="D552">
            <v>807.26</v>
          </cell>
          <cell r="E552" t="str">
            <v>INFRA Jul/23</v>
          </cell>
        </row>
        <row r="553">
          <cell r="A553">
            <v>86700</v>
          </cell>
          <cell r="B553" t="str">
            <v>ANCORAGEM ATIVA SÉRIE V-12 - Ø = 1/2"</v>
          </cell>
          <cell r="C553" t="str">
            <v>UN</v>
          </cell>
          <cell r="D553">
            <v>1608.45</v>
          </cell>
          <cell r="E553" t="str">
            <v>INFRA Jul/23</v>
          </cell>
        </row>
        <row r="554">
          <cell r="A554">
            <v>86800</v>
          </cell>
          <cell r="B554" t="str">
            <v>BROCA, DIÂMETRO 25CM, PROFUNDIDADE ATÉ 4M</v>
          </cell>
          <cell r="C554" t="str">
            <v>M</v>
          </cell>
          <cell r="D554">
            <v>90.15</v>
          </cell>
          <cell r="E554" t="str">
            <v>INFRA Jul/23</v>
          </cell>
        </row>
        <row r="555">
          <cell r="A555">
            <v>87000</v>
          </cell>
          <cell r="B555" t="str">
            <v>ALVENARIA DE BLOCOS DE CONCRETO 14 X 19 X 39CM</v>
          </cell>
          <cell r="C555" t="str">
            <v>M2</v>
          </cell>
          <cell r="D555">
            <v>89.88</v>
          </cell>
          <cell r="E555" t="str">
            <v>INFRA Jul/23</v>
          </cell>
        </row>
        <row r="556">
          <cell r="A556">
            <v>87100</v>
          </cell>
          <cell r="B556" t="str">
            <v>FORNECIMENTO E COLOCAÇÃO DE JUNTA DE DILATAÇÃO DE ELASTÔMERO DE NEOPRENE, TIPO JEENE JJ6080VV OU SIMILAR</v>
          </cell>
          <cell r="C556" t="str">
            <v>M</v>
          </cell>
          <cell r="D556">
            <v>1169.44</v>
          </cell>
          <cell r="E556" t="str">
            <v>INFRA Jul/23</v>
          </cell>
        </row>
        <row r="557">
          <cell r="A557">
            <v>87200</v>
          </cell>
          <cell r="B557" t="str">
            <v>FORNECIMENTO E COLOCAÇÃO DE JUNTA DE DILATAÇÃO DE ELASTÔMERO DE NEOPRENE, TIPO JEENE JJ 99120 VV OU SIMILAR</v>
          </cell>
          <cell r="C557" t="str">
            <v>M</v>
          </cell>
          <cell r="D557">
            <v>1446.77</v>
          </cell>
          <cell r="E557" t="str">
            <v>INFRA Jul/23</v>
          </cell>
        </row>
        <row r="558">
          <cell r="A558">
            <v>87300</v>
          </cell>
          <cell r="B558" t="str">
            <v>FORNECIMENTO E COLOCAÇÃO DE AÇO DE PROTENSÃO CP-190 RB 12 DIÂMETRO 5/8", INCLUIDO BAINHA, PROTENSÃO E INJEÇÃO</v>
          </cell>
          <cell r="C558" t="str">
            <v>KG</v>
          </cell>
          <cell r="D558">
            <v>28.01</v>
          </cell>
          <cell r="E558" t="str">
            <v>INFRA Jul/23</v>
          </cell>
        </row>
        <row r="559">
          <cell r="A559">
            <v>87600</v>
          </cell>
          <cell r="B559" t="str">
            <v>FORNECIMENTO E COLOCAÇÃO DE JUNTA DE DILATAÇÃO DE ELASTÔMERO DE NEOPRENE, TIPO JEENE JJ 0411 M OU SIMILAR</v>
          </cell>
          <cell r="C559" t="str">
            <v>M</v>
          </cell>
          <cell r="D559">
            <v>38.67</v>
          </cell>
          <cell r="E559" t="str">
            <v>INFRA Jul/23</v>
          </cell>
        </row>
        <row r="560">
          <cell r="A560">
            <v>87700</v>
          </cell>
          <cell r="B560" t="str">
            <v>FORNECIMENTO E COLOCAÇÃO DE JUNTA DILATAÇÃO ELASTÔMERO NEOPRENE, JEENE JJ2027M OU SIMILAR</v>
          </cell>
          <cell r="C560" t="str">
            <v>M</v>
          </cell>
          <cell r="D560">
            <v>164</v>
          </cell>
          <cell r="E560" t="str">
            <v>INFRA Jul/23</v>
          </cell>
        </row>
        <row r="561">
          <cell r="A561">
            <v>87800</v>
          </cell>
          <cell r="B561" t="str">
            <v>FORNECIMENTO E COLOCAÇÃO DE JUNTA DE DILATAÇÃO DE ELASTÔMERO DE NEOPRENE, TIPO JEENE JJ5070 OU SIMILAR</v>
          </cell>
          <cell r="C561" t="str">
            <v>M</v>
          </cell>
          <cell r="D561">
            <v>1073.47</v>
          </cell>
          <cell r="E561" t="str">
            <v>INFRA Jul/23</v>
          </cell>
        </row>
        <row r="562">
          <cell r="A562">
            <v>87900</v>
          </cell>
          <cell r="B562" t="str">
            <v>ANCORAGEM ATIVA SÉRIE V 12 Ø = 5/8 "</v>
          </cell>
          <cell r="C562" t="str">
            <v>UN</v>
          </cell>
          <cell r="D562">
            <v>2836.36</v>
          </cell>
          <cell r="E562" t="str">
            <v>INFRA Jul/23</v>
          </cell>
        </row>
        <row r="563">
          <cell r="A563">
            <v>88000</v>
          </cell>
          <cell r="B563" t="str">
            <v>CARGA E REMOÇÃO DE ENTULHO ATÉ A DISTÂNCIA MÉDIA DE IDA E VOLTA DE 1KM</v>
          </cell>
          <cell r="C563" t="str">
            <v>M3</v>
          </cell>
          <cell r="D563">
            <v>12.68</v>
          </cell>
          <cell r="E563" t="str">
            <v>INFRA Jul/23</v>
          </cell>
        </row>
        <row r="564">
          <cell r="A564">
            <v>88600</v>
          </cell>
          <cell r="B564" t="str">
            <v>REMOÇÃO DE ENTULHO ALÉM DO PRIMEIRO KM</v>
          </cell>
          <cell r="C564" t="str">
            <v>M3XKM</v>
          </cell>
          <cell r="D564">
            <v>2.11</v>
          </cell>
          <cell r="E564" t="str">
            <v>INFRA Jul/23</v>
          </cell>
        </row>
        <row r="565">
          <cell r="A565">
            <v>88700</v>
          </cell>
          <cell r="B565" t="str">
            <v>BRITAGEM DOS MATERIAIS PROVENIENTES DOS RESÍDUOS DA CONSTRUÇÃO CIVIL</v>
          </cell>
          <cell r="C565" t="str">
            <v>M3</v>
          </cell>
          <cell r="D565">
            <v>25.98</v>
          </cell>
          <cell r="E565" t="str">
            <v>INFRA Jul/23</v>
          </cell>
        </row>
        <row r="566">
          <cell r="A566">
            <v>90000</v>
          </cell>
          <cell r="B566" t="str">
            <v>FRESAGEM</v>
          </cell>
          <cell r="C566"/>
          <cell r="D566"/>
          <cell r="E566" t="str">
            <v>INFRA Jul/23</v>
          </cell>
        </row>
        <row r="567">
          <cell r="A567">
            <v>90100</v>
          </cell>
          <cell r="B567" t="str">
            <v>FRESAGEM DE PAVIMENTO ASFÁLTICO COM ESPESSURA ATÉ 3CM, EM VIAS EXPRESSAS, INCLUSIVE REMOÇÃO DO MATERIAL FRESADO ATÉ 10KM E VARRIÇÃO</v>
          </cell>
          <cell r="C567" t="str">
            <v>M2</v>
          </cell>
          <cell r="D567">
            <v>13.41</v>
          </cell>
          <cell r="E567" t="str">
            <v>INFRA Jul/23</v>
          </cell>
        </row>
        <row r="568">
          <cell r="A568">
            <v>90200</v>
          </cell>
          <cell r="B568" t="str">
            <v>FRESAGEM DE PAVIMENTO ASFÁLTICO COM ESPESSURA ATÉ 3CM, EM VIAS ARTERIAIS, INCLUSIVE REMOÇÃO DO MATERIAL FRESADO ATÉ 10KM E VARRIÇÃO</v>
          </cell>
          <cell r="C568" t="str">
            <v>M2</v>
          </cell>
          <cell r="D568">
            <v>15.67</v>
          </cell>
          <cell r="E568" t="str">
            <v>INFRA Jul/23</v>
          </cell>
        </row>
        <row r="569">
          <cell r="A569">
            <v>90300</v>
          </cell>
          <cell r="B569" t="str">
            <v>FRESAGEM DE PAVIMENTO ASFÁLTICO COM ESPESSURA ATÉ 5CM, EM VIAS EXPRESSAS, INCLUSIVE REMOÇÃO DO MATERIAL FRESADO ATÉ 10KM E VARRIÇÃO</v>
          </cell>
          <cell r="C569" t="str">
            <v>M2</v>
          </cell>
          <cell r="D569">
            <v>17.18</v>
          </cell>
          <cell r="E569" t="str">
            <v>INFRA Jul/23</v>
          </cell>
        </row>
        <row r="570">
          <cell r="A570">
            <v>90400</v>
          </cell>
          <cell r="B570" t="str">
            <v>FRESAGEM DE PAVIMENTO ASFÁLTICO COM ESPESSURA ATÉ 5CM, EM VIAS ARTERIAIS, INCLUSIVE REMOÇÃO DO MATERIAL FRESADO ATÉ 10KM E VARRIÇÃO</v>
          </cell>
          <cell r="C570" t="str">
            <v>M2</v>
          </cell>
          <cell r="D570">
            <v>18.87</v>
          </cell>
          <cell r="E570" t="str">
            <v>INFRA Jul/23</v>
          </cell>
        </row>
        <row r="571">
          <cell r="A571">
            <v>100000</v>
          </cell>
          <cell r="B571" t="str">
            <v>RECUPERAÇÃO ESTRUTURAL DE OBRAS DE ARTE (PONTES E VIADUTOS)</v>
          </cell>
          <cell r="C571"/>
          <cell r="D571"/>
          <cell r="E571" t="str">
            <v>INFRA Jul/23</v>
          </cell>
        </row>
        <row r="572">
          <cell r="A572">
            <v>100100</v>
          </cell>
          <cell r="B572" t="str">
            <v>ANDAIMES METÁLICOS</v>
          </cell>
          <cell r="C572" t="str">
            <v>.</v>
          </cell>
          <cell r="D572" t="str">
            <v>.</v>
          </cell>
          <cell r="E572" t="str">
            <v>INFRA Jul/23</v>
          </cell>
        </row>
        <row r="573">
          <cell r="A573">
            <v>100101</v>
          </cell>
          <cell r="B573" t="str">
            <v>ANDAIMES METÁLICOS - FORNECIMENTO</v>
          </cell>
          <cell r="C573" t="str">
            <v>M3XMES</v>
          </cell>
          <cell r="D573">
            <v>10.67</v>
          </cell>
          <cell r="E573" t="str">
            <v>INFRA Jul/23</v>
          </cell>
        </row>
        <row r="574">
          <cell r="A574">
            <v>100102</v>
          </cell>
          <cell r="B574" t="str">
            <v>ANDAIMES METÁLICOS - MONTAGEM E DESMONTAGEM</v>
          </cell>
          <cell r="C574" t="str">
            <v>M3</v>
          </cell>
          <cell r="D574">
            <v>5.71</v>
          </cell>
          <cell r="E574" t="str">
            <v>INFRA Jul/23</v>
          </cell>
        </row>
        <row r="575">
          <cell r="A575">
            <v>100200</v>
          </cell>
          <cell r="B575" t="str">
            <v>PLATAFORMA DE MADEIRA A SEREM ARMADAS SOBRE ANDAIMES METÁLICOS</v>
          </cell>
          <cell r="C575" t="str">
            <v>M2</v>
          </cell>
          <cell r="D575">
            <v>10.93</v>
          </cell>
          <cell r="E575" t="str">
            <v>INFRA Jul/23</v>
          </cell>
        </row>
        <row r="576">
          <cell r="A576">
            <v>100300</v>
          </cell>
          <cell r="B576" t="str">
            <v>APICOAMENTO DE SUPERFÍCIES DE CONCRETO (COM EQUIPAMENTO PNEUMÁTICO)</v>
          </cell>
          <cell r="C576" t="str">
            <v>M2</v>
          </cell>
          <cell r="D576">
            <v>39.51</v>
          </cell>
          <cell r="E576" t="str">
            <v>INFRA Jul/23</v>
          </cell>
        </row>
        <row r="577">
          <cell r="A577">
            <v>100400</v>
          </cell>
          <cell r="B577" t="str">
            <v>CORTE SUPERFICIAL DE CONCRETO ATÉ 3 CM DE PROFUNDIDADE</v>
          </cell>
          <cell r="C577" t="str">
            <v>M2</v>
          </cell>
          <cell r="D577">
            <v>82.13</v>
          </cell>
          <cell r="E577" t="str">
            <v>INFRA Jul/23</v>
          </cell>
        </row>
        <row r="578">
          <cell r="A578">
            <v>100500</v>
          </cell>
          <cell r="B578" t="str">
            <v>JATEAMENTO PARA LIMPEZA DE FERRAGENS E SUPERFÍCIES DE CONCRETO</v>
          </cell>
          <cell r="C578" t="str">
            <v>M2</v>
          </cell>
          <cell r="D578">
            <v>116.61</v>
          </cell>
          <cell r="E578" t="str">
            <v>INFRA Jul/23</v>
          </cell>
        </row>
        <row r="579">
          <cell r="A579">
            <v>100600</v>
          </cell>
          <cell r="B579" t="str">
            <v>FORNECIMENTO, PREPARO E APLICAÇÃO DE ADESIVO EPOXÍDICO PARA COLAGEM</v>
          </cell>
          <cell r="C579" t="str">
            <v>M2</v>
          </cell>
          <cell r="D579">
            <v>55.42</v>
          </cell>
          <cell r="E579" t="str">
            <v>INFRA Jul/23</v>
          </cell>
        </row>
        <row r="580">
          <cell r="A580">
            <v>100700</v>
          </cell>
          <cell r="B580" t="str">
            <v>FORNECIMENTO, PREPARO E APLICAÇÃO DE CONCRETO PROJETADO, MEDIDO NO PROJETO</v>
          </cell>
          <cell r="C580" t="str">
            <v>.</v>
          </cell>
          <cell r="D580" t="str">
            <v>.</v>
          </cell>
          <cell r="E580" t="str">
            <v>INFRA Jul/23</v>
          </cell>
        </row>
        <row r="581">
          <cell r="A581">
            <v>100702</v>
          </cell>
          <cell r="B581" t="str">
            <v>FORNECIMENTO, PREPARO E APLICAÇÃO DE CONCRETO PROJETADO, MEDIDO NO PROJETO - FCK = 20MPA - EM OBRAS DE CONTENÇÃO</v>
          </cell>
          <cell r="C581" t="str">
            <v>M3</v>
          </cell>
          <cell r="D581">
            <v>906.78</v>
          </cell>
          <cell r="E581" t="str">
            <v>INFRA Jul/23</v>
          </cell>
        </row>
        <row r="582">
          <cell r="A582">
            <v>100703</v>
          </cell>
          <cell r="B582" t="str">
            <v>FORNECIMENTO, PREPARO E APLICAÇÃO DE CONCRETO PROJETADO, MEDIDO NO PROJETO - FCK = 25MPA - EM OBRAS DE CONTENÇÃO</v>
          </cell>
          <cell r="C582" t="str">
            <v>M3</v>
          </cell>
          <cell r="D582">
            <v>927.3</v>
          </cell>
          <cell r="E582" t="str">
            <v>INFRA Jul/23</v>
          </cell>
        </row>
        <row r="583">
          <cell r="A583">
            <v>100704</v>
          </cell>
          <cell r="B583" t="str">
            <v>FORNECIMENTO, PREPARO E APLICAÇÃO DE CONCRETO PROJETADO, MEDIDO NO PROJETO - FCK = 30MPA - EM OBRAS DE CONTENÇÃO</v>
          </cell>
          <cell r="C583" t="str">
            <v>M3</v>
          </cell>
          <cell r="D583">
            <v>959.94</v>
          </cell>
          <cell r="E583" t="str">
            <v>INFRA Jul/23</v>
          </cell>
        </row>
        <row r="584">
          <cell r="A584">
            <v>100800</v>
          </cell>
          <cell r="B584" t="str">
            <v>GRAUTE</v>
          </cell>
          <cell r="C584" t="str">
            <v>.</v>
          </cell>
          <cell r="D584" t="str">
            <v>.</v>
          </cell>
          <cell r="E584" t="str">
            <v>INFRA Jul/23</v>
          </cell>
        </row>
        <row r="585">
          <cell r="A585">
            <v>100801</v>
          </cell>
          <cell r="B585" t="str">
            <v>GRAUTE COM PEDRISCO - FORNECIMENTO, PREPARO E APLICAÇÃO</v>
          </cell>
          <cell r="C585" t="str">
            <v>M3</v>
          </cell>
          <cell r="D585">
            <v>3951.12</v>
          </cell>
          <cell r="E585" t="str">
            <v>INFRA Jul/23</v>
          </cell>
        </row>
        <row r="586">
          <cell r="A586">
            <v>100802</v>
          </cell>
          <cell r="B586" t="str">
            <v>GRAUTE - FORNECIMENTO, PREPARO E APLICAÇÃO</v>
          </cell>
          <cell r="C586" t="str">
            <v>M3</v>
          </cell>
          <cell r="D586">
            <v>4254.53</v>
          </cell>
          <cell r="E586" t="str">
            <v>INFRA Jul/23</v>
          </cell>
        </row>
        <row r="587">
          <cell r="A587">
            <v>100900</v>
          </cell>
          <cell r="B587" t="str">
            <v>COLMATAÇÃO DE FISSURAS COM FORNECIMENTO E APLICAÇÃO DE ARGAMASSA EPOXÍDICA</v>
          </cell>
          <cell r="C587" t="str">
            <v>M</v>
          </cell>
          <cell r="D587">
            <v>24.78</v>
          </cell>
          <cell r="E587" t="str">
            <v>INFRA Jul/23</v>
          </cell>
        </row>
        <row r="588">
          <cell r="A588">
            <v>101000</v>
          </cell>
          <cell r="B588" t="str">
            <v>BICOS DE INJEÇÃO PARA RESINAS - FORNECIMENTO, INSTALAÇÃO E POSTERIOR CORTE</v>
          </cell>
          <cell r="C588" t="str">
            <v>UN</v>
          </cell>
          <cell r="D588">
            <v>8.76</v>
          </cell>
          <cell r="E588" t="str">
            <v>INFRA Jul/23</v>
          </cell>
        </row>
        <row r="589">
          <cell r="A589">
            <v>101100</v>
          </cell>
          <cell r="B589" t="str">
            <v>TRATAMENTO DE TRINCAS INATIVAS COM INJEÇÃO DE RESINA EPÓXI</v>
          </cell>
          <cell r="C589" t="str">
            <v>KG</v>
          </cell>
          <cell r="D589">
            <v>176.76</v>
          </cell>
          <cell r="E589" t="str">
            <v>INFRA Jul/23</v>
          </cell>
        </row>
        <row r="590">
          <cell r="A590">
            <v>101200</v>
          </cell>
          <cell r="B590" t="str">
            <v>CALDA DE CIMENTO PARA INJEÇÃO - FORNECIMENTO, PREPARO E APLICAÇÃO</v>
          </cell>
          <cell r="C590" t="str">
            <v>L</v>
          </cell>
          <cell r="D590">
            <v>1.33</v>
          </cell>
          <cell r="E590" t="str">
            <v>INFRA Jul/23</v>
          </cell>
        </row>
        <row r="591">
          <cell r="A591">
            <v>101300</v>
          </cell>
          <cell r="B591" t="str">
            <v>TRATAMENTO DE TRINCAS INATIVAS COM INJEÇÃO DE RESINA EPÓXI DE BAIXA VISCOSIDADE, BICOMPONENTE, ISENTA DE SOLVENTES</v>
          </cell>
          <cell r="C591" t="str">
            <v>KG</v>
          </cell>
          <cell r="D591">
            <v>174.63</v>
          </cell>
          <cell r="E591" t="str">
            <v>INFRA Jul/23</v>
          </cell>
        </row>
        <row r="592">
          <cell r="A592">
            <v>101500</v>
          </cell>
          <cell r="B592" t="str">
            <v>CURA QUÍMICA</v>
          </cell>
          <cell r="C592" t="str">
            <v>M2</v>
          </cell>
          <cell r="D592">
            <v>2.36</v>
          </cell>
          <cell r="E592" t="str">
            <v>INFRA Jul/23</v>
          </cell>
        </row>
        <row r="593">
          <cell r="A593">
            <v>101600</v>
          </cell>
          <cell r="B593" t="str">
            <v>SINALIZAÇÃO</v>
          </cell>
          <cell r="C593" t="str">
            <v>.</v>
          </cell>
          <cell r="D593" t="str">
            <v>.</v>
          </cell>
          <cell r="E593" t="str">
            <v>INFRA Jul/23</v>
          </cell>
        </row>
        <row r="594">
          <cell r="A594">
            <v>101601</v>
          </cell>
          <cell r="B594" t="str">
            <v>SINALIZAÇÃO - TAPUME MÓVEL</v>
          </cell>
          <cell r="C594" t="str">
            <v>M2</v>
          </cell>
          <cell r="D594">
            <v>63.31</v>
          </cell>
          <cell r="E594" t="str">
            <v>INFRA Jul/23</v>
          </cell>
        </row>
        <row r="595">
          <cell r="A595">
            <v>101602</v>
          </cell>
          <cell r="B595" t="str">
            <v>SINALIZAÇÃO - ILUMINAÇÃO</v>
          </cell>
          <cell r="C595" t="str">
            <v>M</v>
          </cell>
          <cell r="D595">
            <v>14.9</v>
          </cell>
          <cell r="E595" t="str">
            <v>INFRA Jul/23</v>
          </cell>
        </row>
        <row r="596">
          <cell r="A596">
            <v>101603</v>
          </cell>
          <cell r="B596" t="str">
            <v>PLACA DE OBRA EM CHAPA DE AÇO GALVANIZADO</v>
          </cell>
          <cell r="C596" t="str">
            <v>M2</v>
          </cell>
          <cell r="D596">
            <v>394.75</v>
          </cell>
          <cell r="E596" t="str">
            <v>INFRA Jul/23</v>
          </cell>
        </row>
        <row r="597">
          <cell r="A597">
            <v>101700</v>
          </cell>
          <cell r="B597" t="str">
            <v>HIDROJATEAMENTO DE ALTA PRESSÃO PARA LIMPEZA DE SUPERFÍCIES</v>
          </cell>
          <cell r="C597" t="str">
            <v>M2</v>
          </cell>
          <cell r="D597">
            <v>7.99</v>
          </cell>
          <cell r="E597" t="str">
            <v>INFRA Jul/23</v>
          </cell>
        </row>
        <row r="598">
          <cell r="A598">
            <v>101800</v>
          </cell>
          <cell r="B598" t="str">
            <v>PROTEÇÃO PARA TERCEIROS COM TELA DE NYLON</v>
          </cell>
          <cell r="C598" t="str">
            <v>M2</v>
          </cell>
          <cell r="D598">
            <v>4.2</v>
          </cell>
          <cell r="E598" t="str">
            <v>INFRA Jul/23</v>
          </cell>
        </row>
        <row r="599">
          <cell r="A599">
            <v>101900</v>
          </cell>
          <cell r="B599" t="str">
            <v>LIXAMENTO MECÂNICO DE SUPERFÍCIES DE CONCRETO</v>
          </cell>
          <cell r="C599" t="str">
            <v>M2</v>
          </cell>
          <cell r="D599">
            <v>9.1199999999999992</v>
          </cell>
          <cell r="E599" t="str">
            <v>INFRA Jul/23</v>
          </cell>
        </row>
        <row r="600">
          <cell r="A600">
            <v>102000</v>
          </cell>
          <cell r="B600" t="str">
            <v>FORNECIMENTO E APLICAÇÃO DE RESINA EPOXÍDICA PARA CHUMBAMENTO DE ARMADURAS EM FUROS DE CONCRETO</v>
          </cell>
          <cell r="C600" t="str">
            <v>KG</v>
          </cell>
          <cell r="D600">
            <v>100.71</v>
          </cell>
          <cell r="E600" t="str">
            <v>INFRA Jul/23</v>
          </cell>
        </row>
        <row r="601">
          <cell r="A601">
            <v>102100</v>
          </cell>
          <cell r="B601" t="str">
            <v>CORTE DE CONCRETO COM DISCO DIAMANTADO ATÉ PROFUNDIDADE DE 13CM</v>
          </cell>
          <cell r="C601" t="str">
            <v>M2</v>
          </cell>
          <cell r="D601">
            <v>118.87</v>
          </cell>
          <cell r="E601" t="str">
            <v>INFRA Jul/23</v>
          </cell>
        </row>
        <row r="602">
          <cell r="A602">
            <v>102200</v>
          </cell>
          <cell r="B602" t="str">
            <v>REMOÇÃO DE PINTURA EXISTENTE COM REMOVEDOR "PINTOFF" OU SIMILAR</v>
          </cell>
          <cell r="C602" t="str">
            <v>M2</v>
          </cell>
          <cell r="D602">
            <v>14.79</v>
          </cell>
          <cell r="E602" t="str">
            <v>INFRA Jul/23</v>
          </cell>
        </row>
        <row r="603">
          <cell r="A603">
            <v>102300</v>
          </cell>
          <cell r="B603" t="str">
            <v>TINTA PVA (LÁTEX) - CONCRETO OU REBOCO SEM MASSA CORRIDA</v>
          </cell>
          <cell r="C603" t="str">
            <v>M2</v>
          </cell>
          <cell r="D603">
            <v>27.61</v>
          </cell>
          <cell r="E603" t="str">
            <v>INFRA Jul/23</v>
          </cell>
        </row>
        <row r="604">
          <cell r="A604">
            <v>102400</v>
          </cell>
          <cell r="B604" t="str">
            <v>FURAÇÃO EM CONCRETO ARMADO</v>
          </cell>
          <cell r="C604" t="str">
            <v>.</v>
          </cell>
          <cell r="D604" t="str">
            <v>.</v>
          </cell>
          <cell r="E604" t="str">
            <v>INFRA Jul/23</v>
          </cell>
        </row>
        <row r="605">
          <cell r="A605">
            <v>102401</v>
          </cell>
          <cell r="B605" t="str">
            <v>FURAÇÃO EM CONCRETO - DIÂMETRO 5/8"</v>
          </cell>
          <cell r="C605" t="str">
            <v>CM</v>
          </cell>
          <cell r="D605">
            <v>0.85</v>
          </cell>
          <cell r="E605" t="str">
            <v>INFRA Jul/23</v>
          </cell>
        </row>
        <row r="606">
          <cell r="A606">
            <v>102402</v>
          </cell>
          <cell r="B606" t="str">
            <v>FURAÇÃO EM CONCRETO - DIÂMETRO 3/4"</v>
          </cell>
          <cell r="C606" t="str">
            <v>CM</v>
          </cell>
          <cell r="D606">
            <v>1.04</v>
          </cell>
          <cell r="E606" t="str">
            <v>INFRA Jul/23</v>
          </cell>
        </row>
        <row r="607">
          <cell r="A607">
            <v>102403</v>
          </cell>
          <cell r="B607" t="str">
            <v>FURAÇÃO EM CONCRETO - DIÂMETRO 1"</v>
          </cell>
          <cell r="C607" t="str">
            <v>CM</v>
          </cell>
          <cell r="D607">
            <v>1.57</v>
          </cell>
          <cell r="E607" t="str">
            <v>INFRA Jul/23</v>
          </cell>
        </row>
        <row r="608">
          <cell r="A608">
            <v>102404</v>
          </cell>
          <cell r="B608" t="str">
            <v>FURAÇÃO EM CONCRETO - DIÂMETRO 1 1/4"</v>
          </cell>
          <cell r="C608" t="str">
            <v>CM</v>
          </cell>
          <cell r="D608">
            <v>3.49</v>
          </cell>
          <cell r="E608" t="str">
            <v>INFRA Jul/23</v>
          </cell>
        </row>
        <row r="609">
          <cell r="A609">
            <v>102405</v>
          </cell>
          <cell r="B609" t="str">
            <v>FURAÇÃO EM CONCRETO ARMADO - DIÂMETRO 2"</v>
          </cell>
          <cell r="C609" t="str">
            <v>CM</v>
          </cell>
          <cell r="D609">
            <v>3.99</v>
          </cell>
          <cell r="E609" t="str">
            <v>INFRA Jul/23</v>
          </cell>
        </row>
        <row r="610">
          <cell r="A610">
            <v>102406</v>
          </cell>
          <cell r="B610" t="str">
            <v>FURAÇÃO EM CONCRETO ARMADO - DIÂMETRO 3"</v>
          </cell>
          <cell r="C610" t="str">
            <v>CM</v>
          </cell>
          <cell r="D610">
            <v>3.95</v>
          </cell>
          <cell r="E610" t="str">
            <v>INFRA Jul/23</v>
          </cell>
        </row>
        <row r="611">
          <cell r="A611">
            <v>102407</v>
          </cell>
          <cell r="B611" t="str">
            <v>FURAÇÃO EM CONCRETO ARMADO - DIÂMETRO 4"</v>
          </cell>
          <cell r="C611" t="str">
            <v>CM</v>
          </cell>
          <cell r="D611">
            <v>4.22</v>
          </cell>
          <cell r="E611" t="str">
            <v>INFRA Jul/23</v>
          </cell>
        </row>
        <row r="612">
          <cell r="A612">
            <v>102408</v>
          </cell>
          <cell r="B612" t="str">
            <v>FURAÇÃO DE CONCRETO ARMADO - DIÂMETRO 1 1/2"</v>
          </cell>
          <cell r="C612" t="str">
            <v>CM</v>
          </cell>
          <cell r="D612">
            <v>3.78</v>
          </cell>
          <cell r="E612" t="str">
            <v>INFRA Jul/23</v>
          </cell>
        </row>
        <row r="613">
          <cell r="A613">
            <v>102501</v>
          </cell>
          <cell r="B613" t="str">
            <v>APLICAÇÃO DE TINTA ANTI-PICHAÇÃO - BASE SOLVENTE - 2 DEMÃOS</v>
          </cell>
          <cell r="C613" t="str">
            <v>M2</v>
          </cell>
          <cell r="D613">
            <v>75.959999999999994</v>
          </cell>
          <cell r="E613" t="str">
            <v>INFRA Jul/23</v>
          </cell>
        </row>
        <row r="614">
          <cell r="A614">
            <v>102503</v>
          </cell>
          <cell r="B614" t="str">
            <v>APLICAÇÃO DE VERNIZ ANTI-PICHAÇÃO - BASE SOLVENTE - 2 DEMÃOS (REMOÇÃO DA PICHAÇÃO SOMENTE A SECO OU COM ÁGUA E SABÃO)</v>
          </cell>
          <cell r="C614" t="str">
            <v>M2</v>
          </cell>
          <cell r="D614">
            <v>49.84</v>
          </cell>
          <cell r="E614" t="str">
            <v>INFRA Jul/23</v>
          </cell>
        </row>
        <row r="615">
          <cell r="A615">
            <v>110000</v>
          </cell>
          <cell r="B615" t="str">
            <v>CUSTO HORÁRIO EM OPERAÇÃO DE MÁQUINAS E VIATURAS (INCLUI COMBUSTÍVEL E OPERADOR)</v>
          </cell>
          <cell r="C615"/>
          <cell r="D615"/>
          <cell r="E615" t="str">
            <v>INFRA Jul/23</v>
          </cell>
        </row>
        <row r="616">
          <cell r="A616">
            <v>110200</v>
          </cell>
          <cell r="B616" t="str">
            <v>CAMINHÃO BASCULANTE 4,0M3</v>
          </cell>
          <cell r="C616" t="str">
            <v>H</v>
          </cell>
          <cell r="D616">
            <v>201.87</v>
          </cell>
          <cell r="E616" t="str">
            <v>INFRA Jul/23</v>
          </cell>
        </row>
        <row r="617">
          <cell r="A617">
            <v>110300</v>
          </cell>
          <cell r="B617" t="str">
            <v>CAMINHÃO CARGA SECA CAPACIDADE  8TON.</v>
          </cell>
          <cell r="C617" t="str">
            <v>H</v>
          </cell>
          <cell r="D617">
            <v>182.24</v>
          </cell>
          <cell r="E617" t="str">
            <v>INFRA Jul/23</v>
          </cell>
        </row>
        <row r="618">
          <cell r="A618">
            <v>110400</v>
          </cell>
          <cell r="B618" t="str">
            <v>CAMINHÃO CARGA SECA CAPACIDADE 8TON COM GUINDASTE</v>
          </cell>
          <cell r="C618" t="str">
            <v>H</v>
          </cell>
          <cell r="D618">
            <v>201.91</v>
          </cell>
          <cell r="E618" t="str">
            <v>INFRA Jul/23</v>
          </cell>
        </row>
        <row r="619">
          <cell r="A619">
            <v>110500</v>
          </cell>
          <cell r="B619" t="str">
            <v>CAMINHÃO COM TANQUE IRRIGADOR DE 6000 LITROS</v>
          </cell>
          <cell r="C619" t="str">
            <v>H</v>
          </cell>
          <cell r="D619">
            <v>191.44</v>
          </cell>
          <cell r="E619" t="str">
            <v>INFRA Jul/23</v>
          </cell>
        </row>
        <row r="620">
          <cell r="A620">
            <v>110600</v>
          </cell>
          <cell r="B620" t="str">
            <v>CAMINHÃO TRATOR COM SEMI REBOQUE PLANO CARREGA TUDO</v>
          </cell>
          <cell r="C620" t="str">
            <v>H</v>
          </cell>
          <cell r="D620">
            <v>389.94</v>
          </cell>
          <cell r="E620" t="str">
            <v>INFRA Jul/23</v>
          </cell>
        </row>
        <row r="621">
          <cell r="A621">
            <v>110700</v>
          </cell>
          <cell r="B621" t="str">
            <v>COMPRESSOR PORTÁTIL - 295 PCM</v>
          </cell>
          <cell r="C621" t="str">
            <v>H</v>
          </cell>
          <cell r="D621">
            <v>82.95</v>
          </cell>
          <cell r="E621" t="str">
            <v>INFRA Jul/23</v>
          </cell>
        </row>
        <row r="622">
          <cell r="A622">
            <v>110800</v>
          </cell>
          <cell r="B622" t="str">
            <v>CARRO POPULAR 50% EM OPERAÇÃO</v>
          </cell>
          <cell r="C622" t="str">
            <v>H</v>
          </cell>
          <cell r="D622">
            <v>52</v>
          </cell>
          <cell r="E622" t="str">
            <v>INFRA Jul/23</v>
          </cell>
        </row>
        <row r="623">
          <cell r="A623">
            <v>110900</v>
          </cell>
          <cell r="B623" t="str">
            <v>MOTONIVELADORA - 125HP</v>
          </cell>
          <cell r="C623" t="str">
            <v>H</v>
          </cell>
          <cell r="D623">
            <v>347.25</v>
          </cell>
          <cell r="E623" t="str">
            <v>INFRA Jul/23</v>
          </cell>
        </row>
        <row r="624">
          <cell r="A624">
            <v>111000</v>
          </cell>
          <cell r="B624" t="str">
            <v>MOTONIVELADORA</v>
          </cell>
          <cell r="C624" t="str">
            <v>H</v>
          </cell>
          <cell r="D624">
            <v>326.14999999999998</v>
          </cell>
          <cell r="E624" t="str">
            <v>INFRA Jul/23</v>
          </cell>
        </row>
        <row r="625">
          <cell r="A625">
            <v>111100</v>
          </cell>
          <cell r="B625" t="str">
            <v>PÁ CARREGADEIRA DE PNEUS - 1,80M3</v>
          </cell>
          <cell r="C625" t="str">
            <v>H</v>
          </cell>
          <cell r="D625">
            <v>278.32</v>
          </cell>
          <cell r="E625" t="str">
            <v>INFRA Jul/23</v>
          </cell>
        </row>
        <row r="626">
          <cell r="A626">
            <v>111400</v>
          </cell>
          <cell r="B626" t="str">
            <v>RETROESCAVADEIRA CAP CAÇAMBA FRONTAL 0,76M3</v>
          </cell>
          <cell r="C626" t="str">
            <v>H</v>
          </cell>
          <cell r="D626">
            <v>161.19</v>
          </cell>
          <cell r="E626" t="str">
            <v>INFRA Jul/23</v>
          </cell>
        </row>
        <row r="627">
          <cell r="A627">
            <v>111500</v>
          </cell>
          <cell r="B627" t="str">
            <v>ROLO COMPACTADOR VIBRATÓRIO LISO 4T</v>
          </cell>
          <cell r="C627" t="str">
            <v>H</v>
          </cell>
          <cell r="D627">
            <v>118.24</v>
          </cell>
          <cell r="E627" t="str">
            <v>INFRA Jul/23</v>
          </cell>
        </row>
        <row r="628">
          <cell r="A628">
            <v>111700</v>
          </cell>
          <cell r="B628" t="str">
            <v>ROLO COMPACTADOR  PÉ DE CARNEIRO DE UM CIL. 12,2 TON</v>
          </cell>
          <cell r="C628" t="str">
            <v>H</v>
          </cell>
          <cell r="D628">
            <v>272.57</v>
          </cell>
          <cell r="E628" t="str">
            <v>INFRA Jul/23</v>
          </cell>
        </row>
        <row r="629">
          <cell r="A629">
            <v>111800</v>
          </cell>
          <cell r="B629" t="str">
            <v>TRATOR DE TRAÇÃO AGRÍCOLA</v>
          </cell>
          <cell r="C629" t="str">
            <v>H</v>
          </cell>
          <cell r="D629">
            <v>148.76</v>
          </cell>
          <cell r="E629" t="str">
            <v>INFRA Jul/23</v>
          </cell>
        </row>
        <row r="630">
          <cell r="A630">
            <v>111900</v>
          </cell>
          <cell r="B630" t="str">
            <v>TRATOR DE ESTEIRA - 9TON</v>
          </cell>
          <cell r="C630" t="str">
            <v>H</v>
          </cell>
          <cell r="D630">
            <v>292.76</v>
          </cell>
          <cell r="E630" t="str">
            <v>INFRA Jul/23</v>
          </cell>
        </row>
        <row r="631">
          <cell r="A631">
            <v>112000</v>
          </cell>
          <cell r="B631" t="str">
            <v>TRATOR DE ESTEIRA - 16TON</v>
          </cell>
          <cell r="C631" t="str">
            <v>H</v>
          </cell>
          <cell r="D631">
            <v>393.17</v>
          </cell>
          <cell r="E631" t="str">
            <v>INFRA Jul/23</v>
          </cell>
        </row>
        <row r="632">
          <cell r="A632">
            <v>112200</v>
          </cell>
          <cell r="B632" t="str">
            <v>FURGÃO LONGO, TETO ALTO  50% EM OPERAÇÃO</v>
          </cell>
          <cell r="C632" t="str">
            <v>H</v>
          </cell>
          <cell r="D632">
            <v>85.18</v>
          </cell>
          <cell r="E632" t="str">
            <v>INFRA Jul/23</v>
          </cell>
        </row>
        <row r="633">
          <cell r="A633">
            <v>112300</v>
          </cell>
          <cell r="B633" t="str">
            <v>CAMINHÃO BASCULANTE 10M3</v>
          </cell>
          <cell r="C633" t="str">
            <v>H</v>
          </cell>
          <cell r="D633">
            <v>285.39</v>
          </cell>
          <cell r="E633" t="str">
            <v>INFRA Jul/23</v>
          </cell>
        </row>
        <row r="634">
          <cell r="A634">
            <v>112400</v>
          </cell>
          <cell r="B634" t="str">
            <v>ROMPEDOR</v>
          </cell>
          <cell r="C634" t="str">
            <v>H</v>
          </cell>
          <cell r="D634">
            <v>34.049999999999997</v>
          </cell>
          <cell r="E634" t="str">
            <v>INFRA Jul/23</v>
          </cell>
        </row>
        <row r="635">
          <cell r="A635">
            <v>112500</v>
          </cell>
          <cell r="B635" t="str">
            <v>CAMINHÃO ESPARGIDOR - 6000L</v>
          </cell>
          <cell r="C635" t="str">
            <v>H</v>
          </cell>
          <cell r="D635">
            <v>224.53</v>
          </cell>
          <cell r="E635" t="str">
            <v>INFRA Jul/23</v>
          </cell>
        </row>
        <row r="636">
          <cell r="A636">
            <v>112600</v>
          </cell>
          <cell r="B636" t="str">
            <v>VIBROACABADORA  DE ASFALTO SOBRE ESTEIRA CAP. 300 TON/H</v>
          </cell>
          <cell r="C636" t="str">
            <v>H</v>
          </cell>
          <cell r="D636">
            <v>292.27999999999997</v>
          </cell>
          <cell r="E636" t="str">
            <v>INFRA Jul/23</v>
          </cell>
        </row>
        <row r="637">
          <cell r="A637">
            <v>112700</v>
          </cell>
          <cell r="B637" t="str">
            <v>GUINDASTE DE LANÇA FIXA SOBRE ESTEIRAS - 12T</v>
          </cell>
          <cell r="C637" t="str">
            <v>H</v>
          </cell>
          <cell r="D637">
            <v>124</v>
          </cell>
          <cell r="E637" t="str">
            <v>INFRA Jul/23</v>
          </cell>
        </row>
        <row r="638">
          <cell r="A638">
            <v>112800</v>
          </cell>
          <cell r="B638" t="str">
            <v>GUINDASTE HIDRÁULICO SOBRE PNEUS - 20/25 T</v>
          </cell>
          <cell r="C638" t="str">
            <v>H</v>
          </cell>
          <cell r="D638">
            <v>439.1</v>
          </cell>
          <cell r="E638" t="str">
            <v>INFRA Jul/23</v>
          </cell>
        </row>
        <row r="639">
          <cell r="A639">
            <v>120000</v>
          </cell>
          <cell r="B639" t="str">
            <v>MÃO DE OBRA PARA SERVIÇOS NAS SUBPREFEITURAS  (INCLUI ENCARGOS SOCIAIS)</v>
          </cell>
          <cell r="C639"/>
          <cell r="D639"/>
          <cell r="E639" t="str">
            <v>INFRA Jul/23</v>
          </cell>
        </row>
        <row r="640">
          <cell r="A640">
            <v>120200</v>
          </cell>
          <cell r="B640" t="str">
            <v>CALCETEIRO</v>
          </cell>
          <cell r="C640" t="str">
            <v>H</v>
          </cell>
          <cell r="D640">
            <v>28.59</v>
          </cell>
          <cell r="E640" t="str">
            <v>INFRA Jul/23</v>
          </cell>
        </row>
        <row r="641">
          <cell r="A641">
            <v>120300</v>
          </cell>
          <cell r="B641" t="str">
            <v>CARPINTEIRO</v>
          </cell>
          <cell r="C641" t="str">
            <v>H</v>
          </cell>
          <cell r="D641">
            <v>29.11</v>
          </cell>
          <cell r="E641" t="str">
            <v>INFRA Jul/23</v>
          </cell>
        </row>
        <row r="642">
          <cell r="A642">
            <v>120400</v>
          </cell>
          <cell r="B642" t="str">
            <v>ELETRICISTA</v>
          </cell>
          <cell r="C642" t="str">
            <v>H</v>
          </cell>
          <cell r="D642">
            <v>31.9</v>
          </cell>
          <cell r="E642" t="str">
            <v>INFRA Jul/23</v>
          </cell>
        </row>
        <row r="643">
          <cell r="A643">
            <v>120500</v>
          </cell>
          <cell r="B643" t="str">
            <v>ENCANADOR</v>
          </cell>
          <cell r="C643" t="str">
            <v>H</v>
          </cell>
          <cell r="D643">
            <v>28.98</v>
          </cell>
          <cell r="E643" t="str">
            <v>INFRA Jul/23</v>
          </cell>
        </row>
        <row r="644">
          <cell r="A644">
            <v>120600</v>
          </cell>
          <cell r="B644" t="str">
            <v>ESGOTEIRO</v>
          </cell>
          <cell r="C644" t="str">
            <v>H</v>
          </cell>
          <cell r="D644">
            <v>29.52</v>
          </cell>
          <cell r="E644" t="str">
            <v>INFRA Jul/23</v>
          </cell>
        </row>
        <row r="645">
          <cell r="A645">
            <v>120700</v>
          </cell>
          <cell r="B645" t="str">
            <v>FERREIRO</v>
          </cell>
          <cell r="C645" t="str">
            <v>H</v>
          </cell>
          <cell r="D645">
            <v>28.05</v>
          </cell>
          <cell r="E645" t="str">
            <v>INFRA Jul/23</v>
          </cell>
        </row>
        <row r="646">
          <cell r="A646">
            <v>120800</v>
          </cell>
          <cell r="B646" t="str">
            <v>MOTORISTA DE CAMINHÃO</v>
          </cell>
          <cell r="C646" t="str">
            <v>H</v>
          </cell>
          <cell r="D646">
            <v>35.83</v>
          </cell>
          <cell r="E646" t="str">
            <v>INFRA Jul/23</v>
          </cell>
        </row>
        <row r="647">
          <cell r="A647">
            <v>120900</v>
          </cell>
          <cell r="B647" t="str">
            <v>OPERADOR DE MÁQUINA PESADA</v>
          </cell>
          <cell r="C647" t="str">
            <v>H</v>
          </cell>
          <cell r="D647">
            <v>40.68</v>
          </cell>
          <cell r="E647" t="str">
            <v>INFRA Jul/23</v>
          </cell>
        </row>
        <row r="648">
          <cell r="A648">
            <v>121000</v>
          </cell>
          <cell r="B648" t="str">
            <v>PEDREIRO</v>
          </cell>
          <cell r="C648" t="str">
            <v>H</v>
          </cell>
          <cell r="D648">
            <v>28.36</v>
          </cell>
          <cell r="E648" t="str">
            <v>INFRA Jul/23</v>
          </cell>
        </row>
        <row r="649">
          <cell r="A649">
            <v>121100</v>
          </cell>
          <cell r="B649" t="str">
            <v>SERVENTE</v>
          </cell>
          <cell r="C649" t="str">
            <v>H</v>
          </cell>
          <cell r="D649">
            <v>23.05</v>
          </cell>
          <cell r="E649" t="str">
            <v>INFRA Jul/23</v>
          </cell>
        </row>
        <row r="650">
          <cell r="A650">
            <v>121200</v>
          </cell>
          <cell r="B650" t="str">
            <v>ENCARREGADO</v>
          </cell>
          <cell r="C650" t="str">
            <v>H</v>
          </cell>
          <cell r="D650">
            <v>59.01</v>
          </cell>
          <cell r="E650" t="str">
            <v>INFRA Jul/23</v>
          </cell>
        </row>
        <row r="651">
          <cell r="A651">
            <v>121300</v>
          </cell>
          <cell r="B651" t="str">
            <v>ENGENHEIRO DA OBRA</v>
          </cell>
          <cell r="C651" t="str">
            <v>H</v>
          </cell>
          <cell r="D651">
            <v>164.92</v>
          </cell>
          <cell r="E651" t="str">
            <v>INFRA Jul/23</v>
          </cell>
        </row>
        <row r="652">
          <cell r="A652">
            <v>130000</v>
          </cell>
          <cell r="B652" t="str">
            <v>FUNDAÇÕES</v>
          </cell>
          <cell r="C652"/>
          <cell r="D652"/>
          <cell r="E652" t="str">
            <v>INFRA Jul/23</v>
          </cell>
        </row>
        <row r="653">
          <cell r="A653">
            <v>130100</v>
          </cell>
          <cell r="B653" t="str">
            <v>EXECUÇÃO DE ESTACA RAIZ, SEM O FORNECIMENTO DOS MATERIAIS</v>
          </cell>
          <cell r="C653" t="str">
            <v>.</v>
          </cell>
          <cell r="D653" t="str">
            <v>.</v>
          </cell>
          <cell r="E653" t="str">
            <v>INFRA Jul/23</v>
          </cell>
        </row>
        <row r="654">
          <cell r="A654">
            <v>130101</v>
          </cell>
          <cell r="B654" t="str">
            <v>ESTACA TIPO RAIZ, 100MM, COM PERFURAÇÃO EM SOLO - 10T</v>
          </cell>
          <cell r="C654" t="str">
            <v>M</v>
          </cell>
          <cell r="D654">
            <v>196.41</v>
          </cell>
          <cell r="E654" t="str">
            <v>INFRA Jul/23</v>
          </cell>
        </row>
        <row r="655">
          <cell r="A655">
            <v>130102</v>
          </cell>
          <cell r="B655" t="str">
            <v>ESTACA TIPO RAIZ, 100MM, COM PERFURAÇÃO EM ROCHA - 10T</v>
          </cell>
          <cell r="C655" t="str">
            <v>M</v>
          </cell>
          <cell r="D655">
            <v>485.4</v>
          </cell>
          <cell r="E655" t="str">
            <v>INFRA Jul/23</v>
          </cell>
        </row>
        <row r="656">
          <cell r="A656">
            <v>130103</v>
          </cell>
          <cell r="B656" t="str">
            <v>ESTACA TIPO RAIZ, 120MM, COM PERFURAÇÃO EM SOLO - 15T</v>
          </cell>
          <cell r="C656" t="str">
            <v>M</v>
          </cell>
          <cell r="D656">
            <v>196.01</v>
          </cell>
          <cell r="E656" t="str">
            <v>INFRA Jul/23</v>
          </cell>
        </row>
        <row r="657">
          <cell r="A657">
            <v>130104</v>
          </cell>
          <cell r="B657" t="str">
            <v>ESTACA TIPO RAIZ, 120MM, COM PERFURAÇÃO EM ROCHA - 15T</v>
          </cell>
          <cell r="C657" t="str">
            <v>M</v>
          </cell>
          <cell r="D657">
            <v>589.53</v>
          </cell>
          <cell r="E657" t="str">
            <v>INFRA Jul/23</v>
          </cell>
        </row>
        <row r="658">
          <cell r="A658">
            <v>130105</v>
          </cell>
          <cell r="B658" t="str">
            <v>ESTACA TIPO RAIZ, 150MM, COM PERFURAÇÃO EM SOLO - 25T</v>
          </cell>
          <cell r="C658" t="str">
            <v>M</v>
          </cell>
          <cell r="D658">
            <v>208.61</v>
          </cell>
          <cell r="E658" t="str">
            <v>INFRA Jul/23</v>
          </cell>
        </row>
        <row r="659">
          <cell r="A659">
            <v>130106</v>
          </cell>
          <cell r="B659" t="str">
            <v>ESTACA TIPO RAIZ, 150MM, COM PERFURAÇÃO EM ROCHA - 25T</v>
          </cell>
          <cell r="C659" t="str">
            <v>M</v>
          </cell>
          <cell r="D659">
            <v>624.59</v>
          </cell>
          <cell r="E659" t="str">
            <v>INFRA Jul/23</v>
          </cell>
        </row>
        <row r="660">
          <cell r="A660">
            <v>130107</v>
          </cell>
          <cell r="B660" t="str">
            <v>ESTACA TIPO RAIZ, 160MM, COM PERFURAÇÃO EM SOLO - 35T</v>
          </cell>
          <cell r="C660" t="str">
            <v>M</v>
          </cell>
          <cell r="D660">
            <v>216.76</v>
          </cell>
          <cell r="E660" t="str">
            <v>INFRA Jul/23</v>
          </cell>
        </row>
        <row r="661">
          <cell r="A661">
            <v>130108</v>
          </cell>
          <cell r="B661" t="str">
            <v>ESTACA TIPO RAIZ, 160MM, COM PERFURAÇÃO EM ROCHA - 35T</v>
          </cell>
          <cell r="C661" t="str">
            <v>M</v>
          </cell>
          <cell r="D661">
            <v>654.70000000000005</v>
          </cell>
          <cell r="E661" t="str">
            <v>INFRA Jul/23</v>
          </cell>
        </row>
        <row r="662">
          <cell r="A662">
            <v>130109</v>
          </cell>
          <cell r="B662" t="str">
            <v>ESTACA TIPO RAIZ, 200MM, COM PERFURAÇÃO EM SOLO - 50T</v>
          </cell>
          <cell r="C662" t="str">
            <v>M</v>
          </cell>
          <cell r="D662">
            <v>233.47</v>
          </cell>
          <cell r="E662" t="str">
            <v>INFRA Jul/23</v>
          </cell>
        </row>
        <row r="663">
          <cell r="A663">
            <v>130110</v>
          </cell>
          <cell r="B663" t="str">
            <v>ESTACA TIPO RAIZ, 200MM, COM PERFURAÇÃO EM ROCHA - 50T</v>
          </cell>
          <cell r="C663" t="str">
            <v>M</v>
          </cell>
          <cell r="D663">
            <v>763.63</v>
          </cell>
          <cell r="E663" t="str">
            <v>INFRA Jul/23</v>
          </cell>
        </row>
        <row r="664">
          <cell r="A664">
            <v>130111</v>
          </cell>
          <cell r="B664" t="str">
            <v>ESTACA TIPO RAIZ, 250MM, COM PERFURAÇÃO EM SOLO - 80T</v>
          </cell>
          <cell r="C664" t="str">
            <v>M</v>
          </cell>
          <cell r="D664">
            <v>257.12</v>
          </cell>
          <cell r="E664" t="str">
            <v>INFRA Jul/23</v>
          </cell>
        </row>
        <row r="665">
          <cell r="A665">
            <v>130112</v>
          </cell>
          <cell r="B665" t="str">
            <v>ESTACA TIPO RAIZ, 250MM, COM PERFURAÇÃO EM ROCHA - 80T</v>
          </cell>
          <cell r="C665" t="str">
            <v>M</v>
          </cell>
          <cell r="D665">
            <v>842.33</v>
          </cell>
          <cell r="E665" t="str">
            <v>INFRA Jul/23</v>
          </cell>
        </row>
        <row r="666">
          <cell r="A666">
            <v>130113</v>
          </cell>
          <cell r="B666" t="str">
            <v>ESTACA TIPO RAIZ, 310MM, COM PERFURAÇÃO EM SOLO - 100T</v>
          </cell>
          <cell r="C666" t="str">
            <v>M</v>
          </cell>
          <cell r="D666">
            <v>292.11</v>
          </cell>
          <cell r="E666" t="str">
            <v>INFRA Jul/23</v>
          </cell>
        </row>
        <row r="667">
          <cell r="A667">
            <v>130114</v>
          </cell>
          <cell r="B667" t="str">
            <v>ESTACA TIPO RAIZ, 310MM, COM PERFURAÇÃO EM ROCHA - 100T</v>
          </cell>
          <cell r="C667" t="str">
            <v>M</v>
          </cell>
          <cell r="D667">
            <v>985.46</v>
          </cell>
          <cell r="E667" t="str">
            <v>INFRA Jul/23</v>
          </cell>
        </row>
        <row r="668">
          <cell r="A668">
            <v>130115</v>
          </cell>
          <cell r="B668" t="str">
            <v>ESTACA TIPO RAIZ, 400MM, COM PERFURAÇÃO EM SOLO - 130T</v>
          </cell>
          <cell r="C668" t="str">
            <v>M</v>
          </cell>
          <cell r="D668">
            <v>368.42</v>
          </cell>
          <cell r="E668" t="str">
            <v>INFRA Jul/23</v>
          </cell>
        </row>
        <row r="669">
          <cell r="A669">
            <v>130116</v>
          </cell>
          <cell r="B669" t="str">
            <v>ESTACA TIPO RAIZ, 400MM, COM PERFURAÇÃO EM ROCHA - 130T</v>
          </cell>
          <cell r="C669" t="str">
            <v>M</v>
          </cell>
          <cell r="D669">
            <v>1255.97</v>
          </cell>
          <cell r="E669" t="str">
            <v>INFRA Jul/23</v>
          </cell>
        </row>
        <row r="670">
          <cell r="A670">
            <v>130200</v>
          </cell>
          <cell r="B670" t="str">
            <v>MATERIAIS PARA A ESTACA TIPO RAIZ (AS QUANTIDADES SERÃO LEVANTADAS NO PROJETO)</v>
          </cell>
          <cell r="C670" t="str">
            <v>.</v>
          </cell>
          <cell r="D670" t="str">
            <v>.</v>
          </cell>
          <cell r="E670" t="str">
            <v>INFRA Jul/23</v>
          </cell>
        </row>
        <row r="671">
          <cell r="A671">
            <v>130201</v>
          </cell>
          <cell r="B671" t="str">
            <v>MATERIAIS PARA A ESTACA TIPO RAIZ (AS QUANTIDADES SERÃO LEVANTADAS NO PROJETO) - FORNECIMENTO DE CIMENTO COMUM</v>
          </cell>
          <cell r="C671" t="str">
            <v>KG</v>
          </cell>
          <cell r="D671">
            <v>0.61</v>
          </cell>
          <cell r="E671" t="str">
            <v>INFRA Jul/23</v>
          </cell>
        </row>
        <row r="672">
          <cell r="A672">
            <v>130202</v>
          </cell>
          <cell r="B672" t="str">
            <v>MATERIAIS PARA A ESTACA TIPO RAIZ (AS QUANTIDADES SERÃO LEVANTADAS NO PROJETO) - FORNECIMENTO DE AREIA</v>
          </cell>
          <cell r="C672" t="str">
            <v>M3</v>
          </cell>
          <cell r="D672">
            <v>153.94999999999999</v>
          </cell>
          <cell r="E672" t="str">
            <v>INFRA Jul/23</v>
          </cell>
        </row>
        <row r="673">
          <cell r="A673">
            <v>130203</v>
          </cell>
          <cell r="B673" t="str">
            <v>MATERIAIS PARA A ESTACA TIPO RAIZ (AS QUANTIDADES SERÃO LEVANTADAS NO PROJETO) - FORNECIMENTO DE AÇO CA-50, COM BITOLA &gt; = 12,5MM</v>
          </cell>
          <cell r="C673" t="str">
            <v>KG</v>
          </cell>
          <cell r="D673">
            <v>7.28</v>
          </cell>
          <cell r="E673" t="str">
            <v>INFRA Jul/23</v>
          </cell>
        </row>
        <row r="674">
          <cell r="A674">
            <v>130204</v>
          </cell>
          <cell r="B674" t="str">
            <v>MATERIAIS PARA A ESTACA TIPO RAIZ (AS QUANTIDADES SERÃO LEVANTADAS NO PROJETO) - FORNECIMENTO DE AÇO CA-50, COM BITOLA = &lt; 12,5MM</v>
          </cell>
          <cell r="C674" t="str">
            <v>KG</v>
          </cell>
          <cell r="D674">
            <v>7.45</v>
          </cell>
          <cell r="E674" t="str">
            <v>INFRA Jul/23</v>
          </cell>
        </row>
        <row r="675">
          <cell r="A675">
            <v>130205</v>
          </cell>
          <cell r="B675" t="str">
            <v>MATERIAIS PARA A ESTACA TIPO RAIZ (AS QUANTIDADES SERÃO LEVANTADAS NO PROJETO) - FORNECIMENTO DE ÁGUA</v>
          </cell>
          <cell r="C675" t="str">
            <v>M3</v>
          </cell>
          <cell r="D675">
            <v>36.11</v>
          </cell>
          <cell r="E675" t="str">
            <v>INFRA Jul/23</v>
          </cell>
        </row>
        <row r="676">
          <cell r="A676">
            <v>130206</v>
          </cell>
          <cell r="B676" t="str">
            <v>MATERIAIS PARA A ESTACA TIPO RAIZ (AS QUANTIDADES SERÃO LEVANTADAS NO PROJETO) - FORNECIMENTO DE ARAME RECOZIDO N.18</v>
          </cell>
          <cell r="C676" t="str">
            <v>KG</v>
          </cell>
          <cell r="D676">
            <v>15.11</v>
          </cell>
          <cell r="E676" t="str">
            <v>INFRA Jul/23</v>
          </cell>
        </row>
        <row r="677">
          <cell r="A677">
            <v>140000</v>
          </cell>
          <cell r="B677" t="str">
            <v>SERVIÇOS COM AGREGADOS RECICLADOS DE RESÍDUOS DA CONSTRUÇÃO</v>
          </cell>
          <cell r="C677"/>
          <cell r="D677"/>
          <cell r="E677" t="str">
            <v>INFRA Jul/23</v>
          </cell>
        </row>
        <row r="678">
          <cell r="A678">
            <v>140100</v>
          </cell>
          <cell r="B678" t="str">
            <v>SERVIÇOS NÃO INCLUINDO O FORNECIMENTO DOS  AGREGADOS RECICLADOS</v>
          </cell>
          <cell r="C678" t="str">
            <v>.</v>
          </cell>
          <cell r="D678" t="str">
            <v>.</v>
          </cell>
          <cell r="E678" t="str">
            <v>INFRA Jul/23</v>
          </cell>
        </row>
        <row r="679">
          <cell r="A679">
            <v>140101</v>
          </cell>
          <cell r="B679" t="str">
            <v>FUNDAÇÃO DE RACHÃO</v>
          </cell>
          <cell r="C679" t="str">
            <v>M3</v>
          </cell>
          <cell r="D679">
            <v>58.66</v>
          </cell>
          <cell r="E679" t="str">
            <v>INFRA Jul/23</v>
          </cell>
        </row>
        <row r="680">
          <cell r="A680">
            <v>140102</v>
          </cell>
          <cell r="B680" t="str">
            <v>REVESTIMENTO PRIMÁRIO COM AGREGADO RECICLADO MISTURADO AO SOLO LOCAL, INCLUSIVE ESCARIFICAÇÃO, VERIFICAÇÃO, UMEDECIMENTO, COMPACTAÇÃO E ENSAIOS, CAMADA ACABADA, SEM FORNECIMENTO DE AGREGADO</v>
          </cell>
          <cell r="C680" t="str">
            <v>M3</v>
          </cell>
          <cell r="D680">
            <v>80.900000000000006</v>
          </cell>
          <cell r="E680" t="str">
            <v>INFRA Jul/23</v>
          </cell>
        </row>
        <row r="681">
          <cell r="A681">
            <v>140103</v>
          </cell>
          <cell r="B681" t="str">
            <v>BASE DE AGREGADO RECICLADO, SEM FORNECIMENTO DE AGREGADO</v>
          </cell>
          <cell r="C681" t="str">
            <v>M3</v>
          </cell>
          <cell r="D681">
            <v>36.96</v>
          </cell>
          <cell r="E681" t="str">
            <v>INFRA Jul/23</v>
          </cell>
        </row>
        <row r="682">
          <cell r="A682">
            <v>140104</v>
          </cell>
          <cell r="B682" t="str">
            <v>REFORÇO SO SUB-LEITO/SUB-BASE DE SOLO MELHORADO COM AGREGADO RECICLADO 10% EM VOLUME, SEM FORNECIMENTO DE AGREGADO</v>
          </cell>
          <cell r="C682" t="str">
            <v>M3</v>
          </cell>
          <cell r="D682">
            <v>29.41</v>
          </cell>
          <cell r="E682" t="str">
            <v>INFRA Jul/23</v>
          </cell>
        </row>
        <row r="683">
          <cell r="A683">
            <v>140105</v>
          </cell>
          <cell r="B683" t="str">
            <v>REFORÇO DO SUB-LEITO/SUB-BASE DE SOLO MELHORADO COM AGREGADO RECICLADO 20% EM VOLUME, SEM FORNECIMENTO DE AGREGADO</v>
          </cell>
          <cell r="C683" t="str">
            <v>M3</v>
          </cell>
          <cell r="D683">
            <v>29.41</v>
          </cell>
          <cell r="E683" t="str">
            <v>INFRA Jul/23</v>
          </cell>
        </row>
        <row r="684">
          <cell r="A684">
            <v>140106</v>
          </cell>
          <cell r="B684" t="str">
            <v>REFORÇO DO SUB-LEITO/SUB-BASE DE SOLO MELHORADO COM AGREGADO RECICLADO 30% EM VOLUME, SEM FORNECIMENTO DE AGREGADO</v>
          </cell>
          <cell r="C684" t="str">
            <v>M3</v>
          </cell>
          <cell r="D684">
            <v>29.41</v>
          </cell>
          <cell r="E684" t="str">
            <v>INFRA Jul/23</v>
          </cell>
        </row>
        <row r="685">
          <cell r="A685">
            <v>140107</v>
          </cell>
          <cell r="B685" t="str">
            <v>REFORÇO DO SUB-LEITO/SUB-BASE DE SOLO MELHORADO COM AGREGADO RECICLADO 40% EM VOLUME, SEM FORNECIMENTO DE AGREGADO</v>
          </cell>
          <cell r="C685" t="str">
            <v>M3</v>
          </cell>
          <cell r="D685">
            <v>29.41</v>
          </cell>
          <cell r="E685" t="str">
            <v>INFRA Jul/23</v>
          </cell>
        </row>
        <row r="686">
          <cell r="A686">
            <v>140108</v>
          </cell>
          <cell r="B686" t="str">
            <v>REFORÇO DO SUB-LEITO/SUB-BASE DE SOLO MELHORADO COM AGREGADO RECICLADO 50% EM VOLUME, SEM FORNECIMENTO DE AGREGADO</v>
          </cell>
          <cell r="C686" t="str">
            <v>M3</v>
          </cell>
          <cell r="D686">
            <v>29.41</v>
          </cell>
          <cell r="E686" t="str">
            <v>INFRA Jul/23</v>
          </cell>
        </row>
        <row r="687">
          <cell r="A687">
            <v>140109</v>
          </cell>
          <cell r="B687" t="str">
            <v>REFORÇO DO SUB-LEITO/SUB-BASE DE SOLO MELHORADO COM AGREGADO RECICLADO 60% EM VOLUME, SEM FORNECIMENTO DE AGREGADO</v>
          </cell>
          <cell r="C687" t="str">
            <v>M3</v>
          </cell>
          <cell r="D687">
            <v>29.41</v>
          </cell>
          <cell r="E687" t="str">
            <v>INFRA Jul/23</v>
          </cell>
        </row>
        <row r="688">
          <cell r="A688">
            <v>140110</v>
          </cell>
          <cell r="B688" t="str">
            <v>LASTRO DE AGREGADO RECICLADO, SEM FORNECIMENTO DE AGREGADO</v>
          </cell>
          <cell r="C688" t="str">
            <v>M3</v>
          </cell>
          <cell r="D688">
            <v>24.98</v>
          </cell>
          <cell r="E688" t="str">
            <v>INFRA Jul/23</v>
          </cell>
        </row>
        <row r="689">
          <cell r="A689">
            <v>140111</v>
          </cell>
          <cell r="B689" t="str">
            <v>DRENO DE AGREGADO RECICLADO, SEM FORNECIMENTO DE AGREGADO</v>
          </cell>
          <cell r="C689" t="str">
            <v>M3</v>
          </cell>
          <cell r="D689">
            <v>46.1</v>
          </cell>
          <cell r="E689" t="str">
            <v>INFRA Jul/23</v>
          </cell>
        </row>
        <row r="690">
          <cell r="A690">
            <v>140200</v>
          </cell>
          <cell r="B690" t="str">
            <v>SERVIÇOS INCLUINDO O FORNECIMENTO DOS AGREGADOS RECICLADOS</v>
          </cell>
          <cell r="C690" t="str">
            <v>.</v>
          </cell>
          <cell r="D690" t="str">
            <v>.</v>
          </cell>
          <cell r="E690" t="str">
            <v>INFRA Jul/23</v>
          </cell>
        </row>
        <row r="691">
          <cell r="A691">
            <v>140201</v>
          </cell>
          <cell r="B691" t="str">
            <v>FUNDAÇÃO DE AGREGADO RECICLADO, COM FORNECIMENTO DE AGREGADO</v>
          </cell>
          <cell r="C691" t="str">
            <v>M3</v>
          </cell>
          <cell r="D691">
            <v>141.66</v>
          </cell>
          <cell r="E691" t="str">
            <v>INFRA Jul/23</v>
          </cell>
        </row>
        <row r="692">
          <cell r="A692">
            <v>140202</v>
          </cell>
          <cell r="B692" t="str">
            <v>REVESTIMENTO PRIMÁRIO COM AGREGADO RECICLADO MISTURADO AO SOLO LOCAL, COM FORNECIMENTO DE AGREGADO</v>
          </cell>
          <cell r="C692" t="str">
            <v>M3</v>
          </cell>
          <cell r="D692">
            <v>107.46</v>
          </cell>
          <cell r="E692" t="str">
            <v>INFRA Jul/23</v>
          </cell>
        </row>
        <row r="693">
          <cell r="A693">
            <v>140203</v>
          </cell>
          <cell r="B693" t="str">
            <v>BASE DE AGREGADO RECICLADO, COM FORNECIMENTO DE AGREGADO</v>
          </cell>
          <cell r="C693" t="str">
            <v>M3</v>
          </cell>
          <cell r="D693">
            <v>116.64</v>
          </cell>
          <cell r="E693" t="str">
            <v>INFRA Jul/23</v>
          </cell>
        </row>
        <row r="694">
          <cell r="A694">
            <v>140204</v>
          </cell>
          <cell r="B694" t="str">
            <v>REFORÇO DO SUB-LEITO/SUB-BASE DE SOLO MELHORADO COM AGREGADO RECICLADO 10% EM VOLUME, COM FORNECIMENTO DE AGREGADO</v>
          </cell>
          <cell r="C694" t="str">
            <v>M3</v>
          </cell>
          <cell r="D694">
            <v>37.369999999999997</v>
          </cell>
          <cell r="E694" t="str">
            <v>INFRA Jul/23</v>
          </cell>
        </row>
        <row r="695">
          <cell r="A695">
            <v>140205</v>
          </cell>
          <cell r="B695" t="str">
            <v>REFORÇO DO SUB-LEITO/SUB-BASE DE SOLO MELHORADO COM AGREGADO RECICLADO 20% EM VOLUME, COM FORNECIMENTO DE AGREGADO</v>
          </cell>
          <cell r="C695" t="str">
            <v>M3</v>
          </cell>
          <cell r="D695">
            <v>45.34</v>
          </cell>
          <cell r="E695" t="str">
            <v>INFRA Jul/23</v>
          </cell>
        </row>
        <row r="696">
          <cell r="A696">
            <v>140206</v>
          </cell>
          <cell r="B696" t="str">
            <v>REFORÇO DO SUB-LEITO/SUB-BASE DE SOLO MELHORADO COM AGREGADO RECICLADO 30% EM VOLUME, COM FORNECIMENTO DE AGREGADO</v>
          </cell>
          <cell r="C696" t="str">
            <v>M3</v>
          </cell>
          <cell r="D696">
            <v>53.31</v>
          </cell>
          <cell r="E696" t="str">
            <v>INFRA Jul/23</v>
          </cell>
        </row>
        <row r="697">
          <cell r="A697">
            <v>140207</v>
          </cell>
          <cell r="B697" t="str">
            <v>REFORÇO DO SUB-LEITO/SUB-BASE DE SOLO MELHORADO COM AGREGADO RECICLADO 40% EM VOLUME, COM FORNECIMENTO DE AGREGADO</v>
          </cell>
          <cell r="C697" t="str">
            <v>M3</v>
          </cell>
          <cell r="D697">
            <v>61.28</v>
          </cell>
          <cell r="E697" t="str">
            <v>INFRA Jul/23</v>
          </cell>
        </row>
        <row r="698">
          <cell r="A698">
            <v>140208</v>
          </cell>
          <cell r="B698" t="str">
            <v>REFORÇO DO SUB-LEITO/SUB-BASE DE SOLO MELHORADO COM AGREGADO RECICLADO 50% EM VOLUME, COM FORNECIMENTO DE AGREGADO</v>
          </cell>
          <cell r="C698" t="str">
            <v>M3</v>
          </cell>
          <cell r="D698">
            <v>69.25</v>
          </cell>
          <cell r="E698" t="str">
            <v>INFRA Jul/23</v>
          </cell>
        </row>
        <row r="699">
          <cell r="A699">
            <v>140209</v>
          </cell>
          <cell r="B699" t="str">
            <v>REFORÇO DO SUB-LEITO/SUB-BASE DE SOLO MELHORADO COM AGREGADO RECICLADO 60% EM VOLUME, COM FORNECIMENTO DE AGREGADO</v>
          </cell>
          <cell r="C699" t="str">
            <v>M3</v>
          </cell>
          <cell r="D699">
            <v>77.209999999999994</v>
          </cell>
          <cell r="E699" t="str">
            <v>INFRA Jul/23</v>
          </cell>
        </row>
        <row r="700">
          <cell r="A700">
            <v>140210</v>
          </cell>
          <cell r="B700" t="str">
            <v>LASTRO DE AGREGADO RECICLADO, COM FORNECIMENTO DE AGREGADO</v>
          </cell>
          <cell r="C700" t="str">
            <v>M3</v>
          </cell>
          <cell r="D700">
            <v>104.66</v>
          </cell>
          <cell r="E700" t="str">
            <v>INFRA Jul/23</v>
          </cell>
        </row>
        <row r="701">
          <cell r="A701">
            <v>140211</v>
          </cell>
          <cell r="B701" t="str">
            <v>DRENO DE AGREGADO RECICLADO, COM FORNECIMENTO DE AGREGADO</v>
          </cell>
          <cell r="C701" t="str">
            <v>M3</v>
          </cell>
          <cell r="D701">
            <v>125.78</v>
          </cell>
          <cell r="E701" t="str">
            <v>INFRA Jul/23</v>
          </cell>
        </row>
        <row r="702">
          <cell r="A702">
            <v>150000</v>
          </cell>
          <cell r="B702" t="str">
            <v>TÚNEIS</v>
          </cell>
          <cell r="C702"/>
          <cell r="D702"/>
          <cell r="E702" t="str">
            <v>INFRA Jul/23</v>
          </cell>
        </row>
        <row r="703">
          <cell r="A703">
            <v>150100</v>
          </cell>
          <cell r="B703" t="str">
            <v>ESCAVAÇÃO MANUAL EM SOLO PARA EXECUÇÃO DE TÚNEL POR SISTEMA NÃO DESTRUTIVO, INCLUSIVE REMOÇÃO DO MATERIAL ESCAVADO ATÉ FORA DO POÇO</v>
          </cell>
          <cell r="C703" t="str">
            <v>M3</v>
          </cell>
          <cell r="D703">
            <v>344.1</v>
          </cell>
          <cell r="E703" t="str">
            <v>INFRA Jul/23</v>
          </cell>
        </row>
        <row r="704">
          <cell r="A704">
            <v>150200</v>
          </cell>
          <cell r="B704" t="str">
            <v>ESCAVAÇÃO MANUAL EM SOLO PARA EXECUÇÃO DE POÇO DE ACESSO</v>
          </cell>
          <cell r="C704" t="str">
            <v>M3</v>
          </cell>
          <cell r="D704">
            <v>151.72</v>
          </cell>
          <cell r="E704" t="str">
            <v>INFRA Jul/23</v>
          </cell>
        </row>
        <row r="705">
          <cell r="A705">
            <v>150300</v>
          </cell>
          <cell r="B705" t="str">
            <v>ILUMINAÇÃO E VENTILAÇÃO PARA EXECUÇÃO DE TÚNEL POR SISTEMA NÃO DESTRUTIVO</v>
          </cell>
          <cell r="C705" t="str">
            <v>M</v>
          </cell>
          <cell r="D705">
            <v>100.65</v>
          </cell>
          <cell r="E705" t="str">
            <v>INFRA Jul/23</v>
          </cell>
        </row>
        <row r="706">
          <cell r="A706">
            <v>150400</v>
          </cell>
          <cell r="B706" t="str">
            <v>EXECUÇÃO DE POÇO DE ACESSO EM CHAPA DE AÇO CORRUGADA, INCLUSA MONTAGEM DAS CHAPAS E CONSOLIDAÇÃO EXTERNA COM INJEÇÃO DE SOLO-CIMENTO, SEM FORNECIMENTO DE SOLO, CIMENTO E CHAPAS DE AÇO</v>
          </cell>
          <cell r="C706" t="str">
            <v>.</v>
          </cell>
          <cell r="D706" t="str">
            <v>.</v>
          </cell>
          <cell r="E706" t="str">
            <v>INFRA Jul/23</v>
          </cell>
        </row>
        <row r="707">
          <cell r="A707">
            <v>150401</v>
          </cell>
          <cell r="B707" t="str">
            <v>EXECUÇÃO DE POÇO DE ACESSO EM CHAPA DE AÇO CORRUGADA, INCLUSA MONTAGEM DAS CHAPAS E CONSOLIDAÇÃO EXTERNA COM INJEÇÃO DE SOLO-CIMENTO, SEM FORNECIMENTO DE SOLO, CIMENTO E CHAPAS DE AÇO - DIÂMETRO 2,40M</v>
          </cell>
          <cell r="C707" t="str">
            <v>M</v>
          </cell>
          <cell r="D707">
            <v>338.88</v>
          </cell>
          <cell r="E707" t="str">
            <v>INFRA Jul/23</v>
          </cell>
        </row>
        <row r="708">
          <cell r="A708">
            <v>150402</v>
          </cell>
          <cell r="B708" t="str">
            <v>EXECUÇÃO DE POÇO DE ACESSO EM CHAPA DE AÇO CORRUGADA, INCLUSA MONTAGEM DAS CHAPAS E CONSOLIDAÇÃO EXTERNA COM INJEÇÃO DE SOLO-CIMENTO, SEM FORNECIMENTO DE SOLO, CIMENTO E CHAPAS DE AÇO - DIÂMETRO 2,60M</v>
          </cell>
          <cell r="C708" t="str">
            <v>M</v>
          </cell>
          <cell r="D708">
            <v>373.08</v>
          </cell>
          <cell r="E708" t="str">
            <v>INFRA Jul/23</v>
          </cell>
        </row>
        <row r="709">
          <cell r="A709">
            <v>150403</v>
          </cell>
          <cell r="B709" t="str">
            <v>EXECUÇÃO DE POÇO DE ACESSO EM CHAPA DE AÇO CORRUGADA, INCLUSA MONTAGEM DAS CHAPAS E CONSOLIDAÇÃO EXTERNA COM INJEÇÃO DE SOLO-CIMENTO, SEM FORNECIMENTO DE SOLO, CIMENTO E CHAPAS DE AÇO - DIÂMETRO 2,80M</v>
          </cell>
          <cell r="C709" t="str">
            <v>M</v>
          </cell>
          <cell r="D709">
            <v>406.24</v>
          </cell>
          <cell r="E709" t="str">
            <v>INFRA Jul/23</v>
          </cell>
        </row>
        <row r="710">
          <cell r="A710">
            <v>150404</v>
          </cell>
          <cell r="B710" t="str">
            <v>EXECUÇÃO DE POÇO DE ACESSO EM CHAPA DE AÇO CORRUGADA, INCLUSA MONTAGEM DAS CHAPAS E CONSOLIDAÇÃO EXTERNA COM INJEÇÃO DE SOLO-CIMENTO, SEM FORNECIMENTO DE SOLO, CIMENTO E CHAPAS DE AÇO - DIÂMETRO 3,00M</v>
          </cell>
          <cell r="C710" t="str">
            <v>M</v>
          </cell>
          <cell r="D710">
            <v>440.44</v>
          </cell>
          <cell r="E710" t="str">
            <v>INFRA Jul/23</v>
          </cell>
        </row>
        <row r="711">
          <cell r="A711">
            <v>150405</v>
          </cell>
          <cell r="B711" t="str">
            <v>EXECUÇÃO DE POÇO DE ACESSO EM CHAPA DE AÇO CORRUGADA, INCLUSA MONTAGEM DAS CHAPAS E CONSOLIDAÇÃO EXTERNA COM INJEÇÃO DE SOLO-CIMENTO, SEM FORNECIMENTO DE SOLO, CIMENTO E CHAPAS DE AÇO - DIÂMETRO 3,20M</v>
          </cell>
          <cell r="C711" t="str">
            <v>M</v>
          </cell>
          <cell r="D711">
            <v>474.64</v>
          </cell>
          <cell r="E711" t="str">
            <v>INFRA Jul/23</v>
          </cell>
        </row>
        <row r="712">
          <cell r="A712">
            <v>150500</v>
          </cell>
          <cell r="B712" t="str">
            <v>EXECUÇÃO DE "TUNNEL LINER" INCLUSA MONTAGEM DAS CHAPAS E CONSOLIDAÇÃO EXTERNA COM INJEÇÃO DE SOLO-CIMENTO, SEM FORNECIMENTO DAS CHAPAS DE AÇO, SOLO E CIMENTO</v>
          </cell>
          <cell r="C712" t="str">
            <v>.</v>
          </cell>
          <cell r="D712" t="str">
            <v>.</v>
          </cell>
          <cell r="E712" t="str">
            <v>INFRA Jul/23</v>
          </cell>
        </row>
        <row r="713">
          <cell r="A713">
            <v>150501</v>
          </cell>
          <cell r="B713" t="str">
            <v>EXECUÇÃO DE "TUNNEL LINER" INCLUSA MONTAGEM DAS CHAPAS E CONSOLIDAÇÃO EXTERNA COM INJEÇÃO DE SOLO-CIMENTO, SEM FORNECIMENTO DAS CHAPAS DE AÇO, SOLO E CIMENTO - DIÂMETRO 1,60M</v>
          </cell>
          <cell r="C713" t="str">
            <v>M</v>
          </cell>
          <cell r="D713">
            <v>345.09</v>
          </cell>
          <cell r="E713" t="str">
            <v>INFRA Jul/23</v>
          </cell>
        </row>
        <row r="714">
          <cell r="A714">
            <v>150502</v>
          </cell>
          <cell r="B714" t="str">
            <v>EXECUÇÃO DE "TUNNEL LINER" INCLUSA MONTAGEM DAS CHAPAS E CONSOLIDAÇÃO EXTERNA COM INJEÇÃO DE SOLO-CIMENTO, SEM FORNECIMENTO DAS CHAPAS DE AÇO, SOLO E CIMENTO - DIÂMETRO 1,80M</v>
          </cell>
          <cell r="C714" t="str">
            <v>M</v>
          </cell>
          <cell r="D714">
            <v>380.33</v>
          </cell>
          <cell r="E714" t="str">
            <v>INFRA Jul/23</v>
          </cell>
        </row>
        <row r="715">
          <cell r="A715">
            <v>150503</v>
          </cell>
          <cell r="B715" t="str">
            <v>EXECUÇÃO DE "TUNNEL LINER" INCLUSA MONTAGEM DAS CHAPAS E CONSOLIDAÇÃO EXTERNA COM INJEÇÃO DE SOLO-CIMENTO, SEM FORNECIMENTO DAS CHAPAS DE AÇO, SOLO E CIMENTO - DIÂMETRO 2,00M</v>
          </cell>
          <cell r="C715" t="str">
            <v>M</v>
          </cell>
          <cell r="D715">
            <v>414.53</v>
          </cell>
          <cell r="E715" t="str">
            <v>INFRA Jul/23</v>
          </cell>
        </row>
        <row r="716">
          <cell r="A716">
            <v>150504</v>
          </cell>
          <cell r="B716" t="str">
            <v>EXECUÇÃO DE "TUNNEL LINER" INCLUSA MONTAGEM DAS CHAPAS E CONSOLIDAÇÃO EXTERNA COM INJEÇÃO DE SOLO-CIMENTO, SEM FORNECIMENTO DAS CHAPAS DE AÇO, SOLO E CIMENTO - DIÂMETRO 2,20M</v>
          </cell>
          <cell r="C716" t="str">
            <v>M</v>
          </cell>
          <cell r="D716">
            <v>448.72</v>
          </cell>
          <cell r="E716" t="str">
            <v>INFRA Jul/23</v>
          </cell>
        </row>
        <row r="717">
          <cell r="A717">
            <v>150600</v>
          </cell>
          <cell r="B717" t="str">
            <v>FORNECIMENTO DE CHAPA DE AÇO CORRUGADA, TIPO "TUNNEL LINER", GALVANIZADA</v>
          </cell>
          <cell r="C717" t="str">
            <v>.</v>
          </cell>
          <cell r="D717" t="str">
            <v>.</v>
          </cell>
          <cell r="E717" t="str">
            <v>INFRA Jul/23</v>
          </cell>
        </row>
        <row r="718">
          <cell r="A718">
            <v>150601</v>
          </cell>
          <cell r="B718" t="str">
            <v>FORNECIMENTO DE CHAPA DE AÇO CORRUGADA, TIPO "TUNNEL LINER", GALVANIZADA - DIÂMETRO 1,60M E ESPESSURA 2,70MM</v>
          </cell>
          <cell r="C718" t="str">
            <v>M</v>
          </cell>
          <cell r="D718">
            <v>6175</v>
          </cell>
          <cell r="E718" t="str">
            <v>INFRA Jul/23</v>
          </cell>
        </row>
        <row r="719">
          <cell r="A719">
            <v>150602</v>
          </cell>
          <cell r="B719" t="str">
            <v>FORNECIMENTO DE CHAPA DE AÇO CORRUGADA, TIPO "TUNNEL LINER", GALVANIZADA - DIÂMETRO 1,80M E ESPESSURA 2,70MM</v>
          </cell>
          <cell r="C719" t="str">
            <v>M</v>
          </cell>
          <cell r="D719">
            <v>7051.7</v>
          </cell>
          <cell r="E719" t="str">
            <v>INFRA Jul/23</v>
          </cell>
        </row>
        <row r="720">
          <cell r="A720">
            <v>150603</v>
          </cell>
          <cell r="B720" t="str">
            <v>FORNECIMENTO DE CHAPA DE AÇO CORRUGADA, TIPO "TUNNEL LINER", GALVANIZADA - DIÂMETRO 2,00M E ESPESSURA 2,70MM</v>
          </cell>
          <cell r="C720" t="str">
            <v>M</v>
          </cell>
          <cell r="D720">
            <v>7737.81</v>
          </cell>
          <cell r="E720" t="str">
            <v>INFRA Jul/23</v>
          </cell>
        </row>
        <row r="721">
          <cell r="A721">
            <v>150604</v>
          </cell>
          <cell r="B721" t="str">
            <v>FORNECIMENTO DE CHAPA DE AÇO CORRUGADA, TIPO "TUNNEL LINER", GALVANIZADA - DIÂMETRO 2,20M E ESPESSURA 2,70MM</v>
          </cell>
          <cell r="C721" t="str">
            <v>M</v>
          </cell>
          <cell r="D721">
            <v>8576.39</v>
          </cell>
          <cell r="E721" t="str">
            <v>INFRA Jul/23</v>
          </cell>
        </row>
        <row r="722">
          <cell r="A722">
            <v>150605</v>
          </cell>
          <cell r="B722" t="str">
            <v>FORNECIMENTO DE CHAPA DE AÇO CORRUGADA, TIPO "TUNNEL LINER", GALVANIZADA - DIÂMETRO 2,40M E ESPESSURA 2,70MM</v>
          </cell>
          <cell r="C722" t="str">
            <v>M</v>
          </cell>
          <cell r="D722">
            <v>9300.6200000000008</v>
          </cell>
          <cell r="E722" t="str">
            <v>INFRA Jul/23</v>
          </cell>
        </row>
        <row r="723">
          <cell r="A723">
            <v>150606</v>
          </cell>
          <cell r="B723" t="str">
            <v>FORNECIMENTO DE CHAPA DE AÇO CORRUGADA, TIPO "TUNNEL LINER", GALVANIZADA - DIÂMETRO 2,60M E ESPESSURA 2,70MM</v>
          </cell>
          <cell r="C723" t="str">
            <v>M</v>
          </cell>
          <cell r="D723">
            <v>10139.200000000001</v>
          </cell>
          <cell r="E723" t="str">
            <v>INFRA Jul/23</v>
          </cell>
        </row>
        <row r="724">
          <cell r="A724">
            <v>150607</v>
          </cell>
          <cell r="B724" t="str">
            <v>FORNECIMENTO DE CHAPA DE AÇO CORRUGADA, TIPO "TUNNEL LINER", GALVANIZADA - DIÂMETRO 2,80M E ESPESSURA 2,70MM</v>
          </cell>
          <cell r="C724" t="str">
            <v>M</v>
          </cell>
          <cell r="D724">
            <v>10825.32</v>
          </cell>
          <cell r="E724" t="str">
            <v>INFRA Jul/23</v>
          </cell>
        </row>
        <row r="725">
          <cell r="A725">
            <v>150608</v>
          </cell>
          <cell r="B725" t="str">
            <v>FORNECIMENTO DE CHAPA DE AÇO CORRUGADA, TIPO "TUNNEL LINER", GALVANIZADA - DIÂMETRO 3,00M E ESPESSURA 2,70MM</v>
          </cell>
          <cell r="C725" t="str">
            <v>M</v>
          </cell>
          <cell r="D725">
            <v>11663.9</v>
          </cell>
          <cell r="E725" t="str">
            <v>INFRA Jul/23</v>
          </cell>
        </row>
        <row r="726">
          <cell r="A726">
            <v>150609</v>
          </cell>
          <cell r="B726" t="str">
            <v>FORNECIMENTO DE CHAPA DE AÇO CORRUGADA, TIPO "TUNNEL LINER", GALVANIZADA - DIÂMETRO 3,20M E ESPESSURA 2,70MM</v>
          </cell>
          <cell r="C726" t="str">
            <v>M</v>
          </cell>
          <cell r="D726">
            <v>12388.13</v>
          </cell>
          <cell r="E726" t="str">
            <v>INFRA Jul/23</v>
          </cell>
        </row>
        <row r="727">
          <cell r="A727">
            <v>150610</v>
          </cell>
          <cell r="B727" t="str">
            <v>FORNECIMENTO DE CHAPA DE AÇO CORRUGADA, TIPO "TUNNEL LINER", GALVANIZADA - DIÂMETRO 2,00M E ESPESSURA 3,40MM</v>
          </cell>
          <cell r="C727" t="str">
            <v>M</v>
          </cell>
          <cell r="D727">
            <v>9081.31</v>
          </cell>
          <cell r="E727" t="str">
            <v>INFRA Jul/23</v>
          </cell>
        </row>
        <row r="728">
          <cell r="A728">
            <v>150611</v>
          </cell>
          <cell r="B728" t="str">
            <v>FORNECIMENTO DE CHAPA DE AÇO CORRUGADA, TIPO "TUNNEL LINER", GALVANIZADA - DIÂMETRO 2,20M E ESPESSURA 3,40MM</v>
          </cell>
          <cell r="C728" t="str">
            <v>M</v>
          </cell>
          <cell r="D728">
            <v>10062.09</v>
          </cell>
          <cell r="E728" t="str">
            <v>INFRA Jul/23</v>
          </cell>
        </row>
        <row r="729">
          <cell r="A729">
            <v>150612</v>
          </cell>
          <cell r="B729" t="str">
            <v>FORNECIMENTO DE CHAPA DE AÇO CORRUGADA, TIPO "TUNNEL LINER", GALVANIZADA - DIÂMETRO 2,40M E ESPESSURA 3,40MM</v>
          </cell>
          <cell r="C729" t="str">
            <v>M</v>
          </cell>
          <cell r="D729">
            <v>10897.57</v>
          </cell>
          <cell r="E729" t="str">
            <v>INFRA Jul/23</v>
          </cell>
        </row>
        <row r="730">
          <cell r="A730">
            <v>150613</v>
          </cell>
          <cell r="B730" t="str">
            <v>FORNECIMENTO DE CHAPA DE AÇO CORRUGADA, TIPO "TUNNEL LINER", GALVANIZADA - DIÂMETRO 2,60M E ESPESSURA 3,40MM</v>
          </cell>
          <cell r="C730" t="str">
            <v>M</v>
          </cell>
          <cell r="D730">
            <v>11878.35</v>
          </cell>
          <cell r="E730" t="str">
            <v>INFRA Jul/23</v>
          </cell>
        </row>
        <row r="731">
          <cell r="A731">
            <v>150614</v>
          </cell>
          <cell r="B731" t="str">
            <v>FORNECIMENTO DE CHAPA DE AÇO CORRUGADA, TIPO "TUNNEL LINER", GALVANIZADA - DIÂMETRO 2,80M E ESPESSURA 3,40MM</v>
          </cell>
          <cell r="C731" t="str">
            <v>M</v>
          </cell>
          <cell r="D731">
            <v>12713.83</v>
          </cell>
          <cell r="E731" t="str">
            <v>INFRA Jul/23</v>
          </cell>
        </row>
        <row r="732">
          <cell r="A732">
            <v>150615</v>
          </cell>
          <cell r="B732" t="str">
            <v>FORNECIMENTO DE CHAPA DE AÇO CORRUGADA, TIPO "TUNNEL LINER", GALVANIZADA - DIÂMETRO 3,00M E ESPESSURA 3,40MM</v>
          </cell>
          <cell r="C732" t="str">
            <v>M</v>
          </cell>
          <cell r="D732">
            <v>13694.61</v>
          </cell>
          <cell r="E732" t="str">
            <v>INFRA Jul/23</v>
          </cell>
        </row>
        <row r="733">
          <cell r="A733">
            <v>150616</v>
          </cell>
          <cell r="B733" t="str">
            <v>FORNECIMENTO DE CHAPA DE AÇO CORRUGADA, TIPO "TUNNEL LINER", GALVANIZADA - DIÂMETRO 3,20M E ESPESSURA 3,40MM</v>
          </cell>
          <cell r="C733" t="str">
            <v>M</v>
          </cell>
          <cell r="D733">
            <v>14530.09</v>
          </cell>
          <cell r="E733" t="str">
            <v>INFRA Jul/23</v>
          </cell>
        </row>
        <row r="734">
          <cell r="A734">
            <v>150700</v>
          </cell>
          <cell r="B734" t="str">
            <v>FORNECIMENTO DE CHAPA PRETA DE AÇO CORRUGADA, TIPO "TUNNEL LINER"</v>
          </cell>
          <cell r="C734" t="str">
            <v>.</v>
          </cell>
          <cell r="D734" t="str">
            <v>.</v>
          </cell>
          <cell r="E734" t="str">
            <v>INFRA Jul/23</v>
          </cell>
        </row>
        <row r="735">
          <cell r="A735">
            <v>150701</v>
          </cell>
          <cell r="B735" t="str">
            <v>FORNECIMENTO DE CHAPA PRETA DE AÇO CORRUGADA, TIPO "TUNNEL LINER" - DIÂMETRO 1,60M E ESPESSURA 2,50MM</v>
          </cell>
          <cell r="C735" t="str">
            <v>M</v>
          </cell>
          <cell r="D735">
            <v>4229.72</v>
          </cell>
          <cell r="E735" t="str">
            <v>INFRA Jul/23</v>
          </cell>
        </row>
        <row r="736">
          <cell r="A736">
            <v>150702</v>
          </cell>
          <cell r="B736" t="str">
            <v>FORNECIMENTO DE CHAPA PRETA DE AÇO CORRUGADA, TIPO "TUNNEL LINER" - DIÂMETRO 1,80M E ESPESSURA 2,50MM</v>
          </cell>
          <cell r="C736" t="str">
            <v>M</v>
          </cell>
          <cell r="D736">
            <v>4830.07</v>
          </cell>
          <cell r="E736" t="str">
            <v>INFRA Jul/23</v>
          </cell>
        </row>
        <row r="737">
          <cell r="A737">
            <v>150703</v>
          </cell>
          <cell r="B737" t="str">
            <v>FORNECIMENTO DE CHAPA PRETA DE AÇO CORRUGADA, TIPO "TUNNEL LINER" - DIÂMETRO 2,00M E ESPESSURA 2,50MM</v>
          </cell>
          <cell r="C737" t="str">
            <v>M</v>
          </cell>
          <cell r="D737">
            <v>5321.26</v>
          </cell>
          <cell r="E737" t="str">
            <v>INFRA Jul/23</v>
          </cell>
        </row>
        <row r="738">
          <cell r="A738">
            <v>150704</v>
          </cell>
          <cell r="B738" t="str">
            <v>FORNECIMENTO DE CHAPA PRETA DE AÇO CORRUGADA, TIPO "TUNNEL LINER" - DIÂMETRO 2,20M E ESPESSURA 2,50MM</v>
          </cell>
          <cell r="C738" t="str">
            <v>M</v>
          </cell>
          <cell r="D738">
            <v>5921.61</v>
          </cell>
          <cell r="E738" t="str">
            <v>INFRA Jul/23</v>
          </cell>
        </row>
        <row r="739">
          <cell r="A739">
            <v>150705</v>
          </cell>
          <cell r="B739" t="str">
            <v>FORNECIMENTO DE CHAPA PRETA DE AÇO CORRUGADA, TIPO "TUNNEL LINER" - DIÂMETRO 2,40M E ESPESSURA 2,50MM</v>
          </cell>
          <cell r="C739" t="str">
            <v>M</v>
          </cell>
          <cell r="D739">
            <v>6385.51</v>
          </cell>
          <cell r="E739" t="str">
            <v>INFRA Jul/23</v>
          </cell>
        </row>
        <row r="740">
          <cell r="A740">
            <v>150706</v>
          </cell>
          <cell r="B740" t="str">
            <v>FORNECIMENTO DE CHAPA PRETA DE AÇO CORRUGADA, TIPO "TUNNEL LINER" - DIÂMETRO 2,60M E ESPESSURA 2,50MM</v>
          </cell>
          <cell r="C740" t="str">
            <v>M</v>
          </cell>
          <cell r="D740">
            <v>6931.28</v>
          </cell>
          <cell r="E740" t="str">
            <v>INFRA Jul/23</v>
          </cell>
        </row>
        <row r="741">
          <cell r="A741">
            <v>150707</v>
          </cell>
          <cell r="B741" t="str">
            <v>FORNECIMENTO DE CHAPA PRETA DE AÇO CORRUGADA, TIPO "TUNNEL LINER" - DIÂMETRO 2,80M E ESPESSURA 2,50MM</v>
          </cell>
          <cell r="C741" t="str">
            <v>M</v>
          </cell>
          <cell r="D741">
            <v>7395.19</v>
          </cell>
          <cell r="E741" t="str">
            <v>INFRA Jul/23</v>
          </cell>
        </row>
        <row r="742">
          <cell r="A742">
            <v>150708</v>
          </cell>
          <cell r="B742" t="str">
            <v>FORNECIMENTO DE CHAPA PRETA DE AÇO CORRUGADA, TIPO "TUNNEL LINER" - DIÂMETRO 3,00M E ESPESSURA 2,50MM</v>
          </cell>
          <cell r="C742" t="str">
            <v>M</v>
          </cell>
          <cell r="D742">
            <v>7995.53</v>
          </cell>
          <cell r="E742" t="str">
            <v>INFRA Jul/23</v>
          </cell>
        </row>
        <row r="743">
          <cell r="A743">
            <v>150709</v>
          </cell>
          <cell r="B743" t="str">
            <v>FORNECIMENTO DE CHAPA PRETA DE AÇO CORRUGADA, TIPO "TUNNEL LINER" - DIÂMETRO 3,20M E ESPESSURA 2,50MM</v>
          </cell>
          <cell r="C743" t="str">
            <v>M</v>
          </cell>
          <cell r="D743">
            <v>8486.73</v>
          </cell>
          <cell r="E743" t="str">
            <v>INFRA Jul/23</v>
          </cell>
        </row>
        <row r="744">
          <cell r="A744">
            <v>150710</v>
          </cell>
          <cell r="B744" t="str">
            <v>FORNECIMENTO DE CHAPA PRETA DE AÇO CORRUGADA, TIPO "TUNNEL LINER" - DIÂMETRO 2,00M E ESPESSURA 3,40MM</v>
          </cell>
          <cell r="C744" t="str">
            <v>M</v>
          </cell>
          <cell r="D744">
            <v>6552.8</v>
          </cell>
          <cell r="E744" t="str">
            <v>INFRA Jul/23</v>
          </cell>
        </row>
        <row r="745">
          <cell r="A745">
            <v>150711</v>
          </cell>
          <cell r="B745" t="str">
            <v>FORNECIMENTO DE CHAPA PRETA DE AÇO CORRUGADA, TIPO "TUNNEL LINER" - DIÂMETRO 2,20M E ESPESSURA 3,40MM</v>
          </cell>
          <cell r="C745" t="str">
            <v>M</v>
          </cell>
          <cell r="D745">
            <v>7259.75</v>
          </cell>
          <cell r="E745" t="str">
            <v>INFRA Jul/23</v>
          </cell>
        </row>
        <row r="746">
          <cell r="A746">
            <v>150712</v>
          </cell>
          <cell r="B746" t="str">
            <v>FORNECIMENTO DE CHAPA PRETA DE AÇO CORRUGADA, TIPO "TUNNEL LINER" - DIÂMETRO 2,40M E ESPESSURA 3,40MM</v>
          </cell>
          <cell r="C746" t="str">
            <v>M</v>
          </cell>
          <cell r="D746">
            <v>7857.93</v>
          </cell>
          <cell r="E746" t="str">
            <v>INFRA Jul/23</v>
          </cell>
        </row>
        <row r="747">
          <cell r="A747">
            <v>150713</v>
          </cell>
          <cell r="B747" t="str">
            <v>FORNECIMENTO DE CHAPA PRETA DE AÇO CORRUGADA, TIPO "TUNNEL LINER" - DIÂMETRO 2,60M E ESPESSURA 3,40MM</v>
          </cell>
          <cell r="C747" t="str">
            <v>M</v>
          </cell>
          <cell r="D747">
            <v>8564.8700000000008</v>
          </cell>
          <cell r="E747" t="str">
            <v>INFRA Jul/23</v>
          </cell>
        </row>
        <row r="748">
          <cell r="A748">
            <v>150714</v>
          </cell>
          <cell r="B748" t="str">
            <v>FORNECIMENTO DE CHAPA PRETA DE AÇO CORRUGADA, TIPO "TUNNEL LINER" - DIÂMETRO 2,80M E ESPESSURA 3,40MM</v>
          </cell>
          <cell r="C748" t="str">
            <v>M</v>
          </cell>
          <cell r="D748">
            <v>9163.0499999999993</v>
          </cell>
          <cell r="E748" t="str">
            <v>INFRA Jul/23</v>
          </cell>
        </row>
        <row r="749">
          <cell r="A749">
            <v>150715</v>
          </cell>
          <cell r="B749" t="str">
            <v>FORNECIMENTO DE CHAPA PRETA DE AÇO CORRUGADA, TIPO "TUNNEL LINER" - DIÂMETRO 3,00M E ESPESSURA 3,40MM</v>
          </cell>
          <cell r="C749" t="str">
            <v>M</v>
          </cell>
          <cell r="D749">
            <v>9869.99</v>
          </cell>
          <cell r="E749" t="str">
            <v>INFRA Jul/23</v>
          </cell>
        </row>
        <row r="750">
          <cell r="A750">
            <v>150716</v>
          </cell>
          <cell r="B750" t="str">
            <v>FORNECIMENTO DE CHAPA PRETA DE AÇO CORRUGADA, TIPO "TUNNEL LINER" - DIÂMETRO 3,20M E ESPESSURA 3,40MM</v>
          </cell>
          <cell r="C750" t="str">
            <v>M</v>
          </cell>
          <cell r="D750">
            <v>10468.17</v>
          </cell>
          <cell r="E750" t="str">
            <v>INFRA Jul/23</v>
          </cell>
        </row>
        <row r="751">
          <cell r="A751">
            <v>150800</v>
          </cell>
          <cell r="B751" t="str">
            <v>CAMBOTAS METÁLICAS PARA TÚNEL NATM</v>
          </cell>
          <cell r="C751" t="str">
            <v>KG</v>
          </cell>
          <cell r="D751">
            <v>17.57</v>
          </cell>
          <cell r="E751" t="str">
            <v>INFRA Jul/23</v>
          </cell>
        </row>
        <row r="752">
          <cell r="A752">
            <v>150900</v>
          </cell>
          <cell r="B752" t="str">
            <v>FORNECIMENTO E APLICAÇÃO DE ENFILAGEM, COM TUBO DE AÇO, DIÂMETRO 2 1/2" E PAREDE DE 5,16MM DE ESPESSURA, EXCETO INJEÇÃO, PARA IMPLATAÇÃO DE TÚNEL NATM</v>
          </cell>
          <cell r="C752" t="str">
            <v>M</v>
          </cell>
          <cell r="D752">
            <v>159.41</v>
          </cell>
          <cell r="E752" t="str">
            <v>INFRA Jul/23</v>
          </cell>
        </row>
        <row r="753">
          <cell r="A753">
            <v>151000</v>
          </cell>
          <cell r="B753" t="str">
            <v>FORMAS METÁLICAS PARA CONCRETAGEM DO REVESTIMENTO INTERNO DE "TUNNEL LINER", FORNECIMENTO, MONTAGEM E POSTERIOR DESMONTAGEM</v>
          </cell>
          <cell r="C753" t="str">
            <v>M2</v>
          </cell>
          <cell r="D753">
            <v>45.2</v>
          </cell>
          <cell r="E753" t="str">
            <v>INFRA Jul/23</v>
          </cell>
        </row>
        <row r="754">
          <cell r="A754">
            <v>160101</v>
          </cell>
          <cell r="B754" t="str">
            <v>RELATÓRIO DE CONSULTA PRÉVIA</v>
          </cell>
          <cell r="C754" t="str">
            <v>UN</v>
          </cell>
          <cell r="D754">
            <v>27544.080000000002</v>
          </cell>
          <cell r="E754" t="str">
            <v>INFRA Jul/23</v>
          </cell>
        </row>
        <row r="755">
          <cell r="A755">
            <v>160102</v>
          </cell>
          <cell r="B755" t="str">
            <v>ESTUDO DE VIABILIDADE AMBIENTAL - EVA 1 - ATÉ 30.000 M2</v>
          </cell>
          <cell r="C755" t="str">
            <v>UN</v>
          </cell>
          <cell r="D755">
            <v>508710.48</v>
          </cell>
          <cell r="E755" t="str">
            <v>INFRA Jul/23</v>
          </cell>
        </row>
        <row r="756">
          <cell r="A756">
            <v>160103</v>
          </cell>
          <cell r="B756" t="str">
            <v>ESTUDO DE VIABILIDADE AMBIENTAL - EVA 2 - ACIMA DE 30.000 M2</v>
          </cell>
          <cell r="C756" t="str">
            <v>UN</v>
          </cell>
          <cell r="D756">
            <v>642140.62</v>
          </cell>
          <cell r="E756" t="str">
            <v>INFRA Jul/23</v>
          </cell>
        </row>
        <row r="757">
          <cell r="A757">
            <v>160104</v>
          </cell>
          <cell r="B757" t="str">
            <v>RELATÓRIO DE COMPLEMENTAÇÃO AO EVA 1</v>
          </cell>
          <cell r="C757" t="str">
            <v>UN</v>
          </cell>
          <cell r="D757">
            <v>64773.57</v>
          </cell>
          <cell r="E757" t="str">
            <v>INFRA Jul/23</v>
          </cell>
        </row>
        <row r="758">
          <cell r="A758">
            <v>160105</v>
          </cell>
          <cell r="B758" t="str">
            <v>RELATÓRIO DE COMPLEMENTAÇÃO AO EVA 2</v>
          </cell>
          <cell r="C758" t="str">
            <v>UN</v>
          </cell>
          <cell r="D758">
            <v>79293.25</v>
          </cell>
          <cell r="E758" t="str">
            <v>INFRA Jul/23</v>
          </cell>
        </row>
        <row r="759">
          <cell r="A759">
            <v>160106</v>
          </cell>
          <cell r="B759" t="str">
            <v>EIA 1: PROJETOS DE DRENAGEM COM EXTENSÃO DE 1000 À 3000M</v>
          </cell>
          <cell r="C759" t="str">
            <v>UN</v>
          </cell>
          <cell r="D759">
            <v>522548.94</v>
          </cell>
          <cell r="E759" t="str">
            <v>INFRA Jul/23</v>
          </cell>
        </row>
        <row r="760">
          <cell r="A760">
            <v>160107</v>
          </cell>
          <cell r="B760" t="str">
            <v>EIA 2: PROJETOS DE DRENAGEM COM CANALIZAÇÃO DE 3001 À 5000M</v>
          </cell>
          <cell r="C760" t="str">
            <v>UN</v>
          </cell>
          <cell r="D760">
            <v>561433.28</v>
          </cell>
          <cell r="E760" t="str">
            <v>INFRA Jul/23</v>
          </cell>
        </row>
        <row r="761">
          <cell r="A761">
            <v>160108</v>
          </cell>
          <cell r="B761" t="str">
            <v>EIA 3: PROJETOS DE DRENAGEM COM CANALIZAÇÃO E RESERVATÓRIO, BARRAGENS, BARRAMENTOS, POLDERS, ETC...</v>
          </cell>
          <cell r="C761" t="str">
            <v>UN</v>
          </cell>
          <cell r="D761">
            <v>599200.01</v>
          </cell>
          <cell r="E761" t="str">
            <v>INFRA Jul/23</v>
          </cell>
        </row>
        <row r="762">
          <cell r="A762">
            <v>160109</v>
          </cell>
          <cell r="B762" t="str">
            <v>EIA 4: PROJETOS E CANALIZAÇÕES ACIMA DE 1000M E VIÁRIO ACIMA DE 3000M</v>
          </cell>
          <cell r="C762" t="str">
            <v>UN</v>
          </cell>
          <cell r="D762">
            <v>636966.75</v>
          </cell>
          <cell r="E762" t="str">
            <v>INFRA Jul/23</v>
          </cell>
        </row>
        <row r="763">
          <cell r="A763">
            <v>160110</v>
          </cell>
          <cell r="B763" t="str">
            <v>EIA 5: PROJETOS VIÁRIOS DE 3000 À 5000M</v>
          </cell>
          <cell r="C763" t="str">
            <v>UN</v>
          </cell>
          <cell r="D763">
            <v>728884.98</v>
          </cell>
          <cell r="E763" t="str">
            <v>INFRA Jul/23</v>
          </cell>
        </row>
        <row r="764">
          <cell r="A764">
            <v>160111</v>
          </cell>
          <cell r="B764" t="str">
            <v>EIA 6: PROJETOS VIÁRIOS ACIMA DE 5000M</v>
          </cell>
          <cell r="C764" t="str">
            <v>UN</v>
          </cell>
          <cell r="D764">
            <v>769925.33</v>
          </cell>
          <cell r="E764" t="str">
            <v>INFRA Jul/23</v>
          </cell>
        </row>
        <row r="765">
          <cell r="A765">
            <v>160112</v>
          </cell>
          <cell r="B765" t="str">
            <v>EIA 7: PROJETOS VIÁRIOS IGUAL OU SUPERIOR À 3000M ACOMPANHADOS DE OBRAS DE ARTE (PONTES, VIADUTOS OU PASSARELAS). VIÁRIO E OBRA DE ARTE.</v>
          </cell>
          <cell r="C765" t="str">
            <v>UN</v>
          </cell>
          <cell r="D765">
            <v>755026.1</v>
          </cell>
          <cell r="E765" t="str">
            <v>INFRA Jul/23</v>
          </cell>
        </row>
        <row r="766">
          <cell r="A766">
            <v>160113</v>
          </cell>
          <cell r="B766" t="str">
            <v>EIA 8: PROJETOS VIÁRIOS IGUAL OU SUPERIOR À 3000M ACOMPANHADOS DE OBRAS DE ARTE (PONTES, VIADUTOS OU PASSARELAS). PROJETOS MISTOS COMPOSTOS DE DRENAGEM, VIÁRIO E OBRAS DE ARTE.</v>
          </cell>
          <cell r="C766" t="str">
            <v>UN</v>
          </cell>
          <cell r="D766">
            <v>883025.83</v>
          </cell>
          <cell r="E766" t="str">
            <v>INFRA Jul/23</v>
          </cell>
        </row>
        <row r="767">
          <cell r="A767">
            <v>160114</v>
          </cell>
          <cell r="B767" t="str">
            <v>AUDIÊNCIA PÚBLICA</v>
          </cell>
          <cell r="C767" t="str">
            <v>UN</v>
          </cell>
          <cell r="D767">
            <v>29923.25</v>
          </cell>
          <cell r="E767" t="str">
            <v>INFRA Jul/23</v>
          </cell>
        </row>
        <row r="768">
          <cell r="A768">
            <v>160115</v>
          </cell>
          <cell r="B768" t="str">
            <v>RELATÓRIO DE COMPLEMENTAÇÃO AO EIA/RIMA 4-8</v>
          </cell>
          <cell r="C768" t="str">
            <v>UN</v>
          </cell>
          <cell r="D768">
            <v>85501.26</v>
          </cell>
          <cell r="E768" t="str">
            <v>INFRA Jul/23</v>
          </cell>
        </row>
        <row r="769">
          <cell r="A769">
            <v>160116</v>
          </cell>
          <cell r="B769" t="str">
            <v>RELATÓRIO DE COMPLEMENTAÇÃO AO EIA/RIMA 1-3</v>
          </cell>
          <cell r="C769" t="str">
            <v>UN</v>
          </cell>
          <cell r="D769">
            <v>75691.05</v>
          </cell>
          <cell r="E769" t="str">
            <v>INFRA Jul/23</v>
          </cell>
        </row>
        <row r="770">
          <cell r="A770">
            <v>160117</v>
          </cell>
          <cell r="B770" t="str">
            <v>PLANO BÁSICO AMBIENTAL - PBA CONTENDO ATÉ 20 PLANOS E PROGRAMAS DO MEIO FÍSICO, BIÓTICO E SOCIOECONÔMICO</v>
          </cell>
          <cell r="C770" t="str">
            <v>UN</v>
          </cell>
          <cell r="D770">
            <v>243756.7</v>
          </cell>
          <cell r="E770" t="str">
            <v>INFRA Jul/23</v>
          </cell>
        </row>
        <row r="771">
          <cell r="A771">
            <v>160118</v>
          </cell>
          <cell r="B771" t="str">
            <v>PLANO BÁSICO AMBIENTAL - PBA CONTENDO ACIMA DE 20 PLANOS E PROGRAMAS DO MEIO FÍSICO, BIÓTICO E SOCIOECONÔMICO</v>
          </cell>
          <cell r="C771" t="str">
            <v>UN</v>
          </cell>
          <cell r="D771">
            <v>300307.25</v>
          </cell>
          <cell r="E771" t="str">
            <v>INFRA Jul/23</v>
          </cell>
        </row>
        <row r="772">
          <cell r="A772">
            <v>160119</v>
          </cell>
          <cell r="B772" t="str">
            <v>RELATÓRIO DE ATENDIMENTO ÀS EXIGÊNCIAS DA LICENÇA AMBIENTAL PRÉVIA - LAP</v>
          </cell>
          <cell r="C772" t="str">
            <v>UN</v>
          </cell>
          <cell r="D772">
            <v>74463.56</v>
          </cell>
          <cell r="E772" t="str">
            <v>INFRA Jul/23</v>
          </cell>
        </row>
        <row r="773">
          <cell r="A773">
            <v>160120</v>
          </cell>
          <cell r="B773" t="str">
            <v>RELATÓRIO DE COMPLEMENTAÇÕES AO ATENDIMENTO DA LAP - LICENÇA AMBIENTAL PRÉVIA</v>
          </cell>
          <cell r="C773" t="str">
            <v>UN</v>
          </cell>
          <cell r="D773">
            <v>38019.72</v>
          </cell>
          <cell r="E773" t="str">
            <v>INFRA Jul/23</v>
          </cell>
        </row>
        <row r="774">
          <cell r="A774">
            <v>160121</v>
          </cell>
          <cell r="B774" t="str">
            <v>RELATÓRIO DE SOLICITAÇÃO DE LICENÇA AMBIENTAL DE INSTALAÇÃO - LAI</v>
          </cell>
          <cell r="C774" t="str">
            <v>UN</v>
          </cell>
          <cell r="D774">
            <v>69754.09</v>
          </cell>
          <cell r="E774" t="str">
            <v>INFRA Jul/23</v>
          </cell>
        </row>
        <row r="775">
          <cell r="A775">
            <v>160122</v>
          </cell>
          <cell r="B775" t="str">
            <v>FICHA DE CARACTERIZAÇÃO DO EMPREENDIMENTO - FCA, CONFORME INSTRUÇÃO NORMATIVA IPHAN N°01/2015</v>
          </cell>
          <cell r="C775" t="str">
            <v>UN</v>
          </cell>
          <cell r="D775">
            <v>6253.47</v>
          </cell>
          <cell r="E775" t="str">
            <v>INFRA Jul/23</v>
          </cell>
        </row>
        <row r="776">
          <cell r="A776">
            <v>160123</v>
          </cell>
          <cell r="B776" t="str">
            <v>RELATÓRIO DE AVALIAÇÃO DE IMPACTO AOS BENS CULTURAIS TOMBADOS, VALORADOS E REGISTRADOS</v>
          </cell>
          <cell r="C776" t="str">
            <v>UN</v>
          </cell>
          <cell r="D776">
            <v>15931.18</v>
          </cell>
          <cell r="E776" t="str">
            <v>INFRA Jul/23</v>
          </cell>
        </row>
        <row r="777">
          <cell r="A777">
            <v>160124</v>
          </cell>
          <cell r="B777" t="str">
            <v>ACOMPANHAMENTO ARQUEOLÓGICO</v>
          </cell>
          <cell r="C777" t="str">
            <v>UN</v>
          </cell>
          <cell r="D777">
            <v>16621.13</v>
          </cell>
          <cell r="E777" t="str">
            <v>INFRA Jul/23</v>
          </cell>
        </row>
        <row r="778">
          <cell r="A778">
            <v>160125</v>
          </cell>
          <cell r="B778" t="str">
            <v>PROJETO DE AVALIAÇÃO DE IMPACTO AO PATRIMÔNIO ARQUEOLÓGICO</v>
          </cell>
          <cell r="C778" t="str">
            <v>UN</v>
          </cell>
          <cell r="D778">
            <v>16621.13</v>
          </cell>
          <cell r="E778" t="str">
            <v>INFRA Jul/23</v>
          </cell>
        </row>
        <row r="779">
          <cell r="A779">
            <v>160126</v>
          </cell>
          <cell r="B779" t="str">
            <v>RELATÓRIO DE AVALIAÇÃO DE IMPACTO AO PATRIMÔNIO ARQUEOLÓGICO</v>
          </cell>
          <cell r="C779" t="str">
            <v>UN</v>
          </cell>
          <cell r="D779">
            <v>7110.2</v>
          </cell>
          <cell r="E779" t="str">
            <v>INFRA Jul/23</v>
          </cell>
        </row>
        <row r="780">
          <cell r="A780">
            <v>160127</v>
          </cell>
          <cell r="B780" t="str">
            <v>PROJETO DE AVALIAÇÃO DE IMPACTO AO PATRIMÔNIO ARQUEOLÓGICO</v>
          </cell>
          <cell r="C780" t="str">
            <v>UN</v>
          </cell>
          <cell r="D780">
            <v>16621.13</v>
          </cell>
          <cell r="E780" t="str">
            <v>INFRA Jul/23</v>
          </cell>
        </row>
        <row r="781">
          <cell r="A781">
            <v>160128</v>
          </cell>
          <cell r="B781" t="str">
            <v>RELATÓRIO DE AVALIAÇÃO DE IMPACTO AO PATRIMÔNIO ARQUEOLÓGICO</v>
          </cell>
          <cell r="C781" t="str">
            <v>UN</v>
          </cell>
          <cell r="D781">
            <v>7110.2</v>
          </cell>
          <cell r="E781" t="str">
            <v>INFRA Jul/23</v>
          </cell>
        </row>
        <row r="782">
          <cell r="A782">
            <v>160129</v>
          </cell>
          <cell r="B782" t="str">
            <v>PROGRAMA DE GESTÃO DOS BENS CULTURAIS TOMBADOS, VALORADOS E REGISTRADOS</v>
          </cell>
          <cell r="C782" t="str">
            <v>UN</v>
          </cell>
          <cell r="D782">
            <v>16621.13</v>
          </cell>
          <cell r="E782" t="str">
            <v>INFRA Jul/23</v>
          </cell>
        </row>
        <row r="783">
          <cell r="A783">
            <v>160130</v>
          </cell>
          <cell r="B783" t="str">
            <v>RELATÓRIO DE GESTÃO DOS BENS CULTURAIS TOMBADOS, VALORADOS E REGISTRADOS</v>
          </cell>
          <cell r="C783" t="str">
            <v>UN</v>
          </cell>
          <cell r="D783">
            <v>7110.2</v>
          </cell>
          <cell r="E783" t="str">
            <v>INFRA Jul/23</v>
          </cell>
        </row>
        <row r="784">
          <cell r="A784">
            <v>160131</v>
          </cell>
          <cell r="B784" t="str">
            <v>PROJETO DE SALVAMENTO ARQUEOLÓGICO</v>
          </cell>
          <cell r="C784" t="str">
            <v>UN</v>
          </cell>
          <cell r="D784">
            <v>15765.74</v>
          </cell>
          <cell r="E784" t="str">
            <v>INFRA Jul/23</v>
          </cell>
        </row>
        <row r="785">
          <cell r="A785">
            <v>160132</v>
          </cell>
          <cell r="B785" t="str">
            <v>RELATÓRIO DE SALVAMENTO ARQUEOLÓGICO</v>
          </cell>
          <cell r="C785" t="str">
            <v>UN</v>
          </cell>
          <cell r="D785">
            <v>15931.18</v>
          </cell>
          <cell r="E785" t="str">
            <v>INFRA Jul/23</v>
          </cell>
        </row>
        <row r="786">
          <cell r="A786">
            <v>160133</v>
          </cell>
          <cell r="B786" t="str">
            <v>PROJETO E RELATÓRIO INTEGRADO DE EDUCAÇÃO PATRIMONIAL</v>
          </cell>
          <cell r="C786" t="str">
            <v>UN</v>
          </cell>
          <cell r="D786">
            <v>16621.13</v>
          </cell>
          <cell r="E786" t="str">
            <v>INFRA Jul/23</v>
          </cell>
        </row>
        <row r="787">
          <cell r="A787">
            <v>160134</v>
          </cell>
          <cell r="B787" t="str">
            <v>CARACTERIZAÇÃO DA APP E FRAGMENTO DE MATA PARA ÁREA DE ATÉ 25.000M2</v>
          </cell>
          <cell r="C787" t="str">
            <v>UN</v>
          </cell>
          <cell r="D787">
            <v>4738.87</v>
          </cell>
          <cell r="E787" t="str">
            <v>INFRA Jul/23</v>
          </cell>
        </row>
        <row r="788">
          <cell r="A788">
            <v>160135</v>
          </cell>
          <cell r="B788" t="str">
            <v>CARATERIZAÇÃO DA APP E FRAGMENTO DE MATA ACIMA DE 25.000M2</v>
          </cell>
          <cell r="C788" t="str">
            <v>UN</v>
          </cell>
          <cell r="D788">
            <v>7437.45</v>
          </cell>
          <cell r="E788" t="str">
            <v>INFRA Jul/23</v>
          </cell>
        </row>
        <row r="789">
          <cell r="A789">
            <v>160136</v>
          </cell>
          <cell r="B789" t="str">
            <v>CADASTRAMENTO ARBÓREO DE ATÉ 100 EXEMPLARES ARBÓREOS</v>
          </cell>
          <cell r="C789" t="str">
            <v>UN</v>
          </cell>
          <cell r="D789">
            <v>11980.33</v>
          </cell>
          <cell r="E789" t="str">
            <v>INFRA Jul/23</v>
          </cell>
        </row>
        <row r="790">
          <cell r="A790">
            <v>160137</v>
          </cell>
          <cell r="B790" t="str">
            <v>CADASTRAMENTO ARBÓREO DE ATÉ 1000 EXEMPLARES</v>
          </cell>
          <cell r="C790" t="str">
            <v>UN</v>
          </cell>
          <cell r="D790">
            <v>20236.25</v>
          </cell>
          <cell r="E790" t="str">
            <v>INFRA Jul/23</v>
          </cell>
        </row>
        <row r="791">
          <cell r="A791">
            <v>160138</v>
          </cell>
          <cell r="B791" t="str">
            <v>CADASTRAMENTO ARBÓREO MAIOR QUE 1000 EXEMPLARES</v>
          </cell>
          <cell r="C791" t="str">
            <v>UN</v>
          </cell>
          <cell r="D791">
            <v>26709.75</v>
          </cell>
          <cell r="E791" t="str">
            <v>INFRA Jul/23</v>
          </cell>
        </row>
        <row r="792">
          <cell r="A792">
            <v>160139</v>
          </cell>
          <cell r="B792" t="str">
            <v>ELABORAÇÃO DE DOCUMENTOS TÉCNICOS PARA O TERMO DE COMPROMISSO AMBIENTAL - TCA E PLANTAS DE SITUAÇÃO ATUAL, SITUAÇÃO PRETENDIDA E PROJETO DE COMPENSAÇÃO AMBIENTAL PARA ATÉ 100 EXEMPLARES ARBÓREOS</v>
          </cell>
          <cell r="C792" t="str">
            <v>UN</v>
          </cell>
          <cell r="D792">
            <v>32110.17</v>
          </cell>
          <cell r="E792" t="str">
            <v>INFRA Jul/23</v>
          </cell>
        </row>
        <row r="793">
          <cell r="A793">
            <v>160140</v>
          </cell>
          <cell r="B793" t="str">
            <v>ELABORAÇÃO DE DOCUMENTOS TÉCNICOS PARA O TERMO DE COMPROMISSO AMBIENTAL - TCA E PLANTAS DE SITUAÇÃO ATUAL, SITUAÇÃO PRETENDIDA E PROJETO DE COMPENSAÇÃO AMBIENTAL DE 101 ATÉ 1000 EXEMPLARES ARBÓREOS</v>
          </cell>
          <cell r="C793" t="str">
            <v>UN</v>
          </cell>
          <cell r="D793">
            <v>57448.56</v>
          </cell>
          <cell r="E793" t="str">
            <v>INFRA Jul/23</v>
          </cell>
        </row>
        <row r="794">
          <cell r="A794">
            <v>160141</v>
          </cell>
          <cell r="B794" t="str">
            <v>ELABORAÇÃO DE DOCUMENTOS TÉCNICOS PARA O TERMO DE COMPROMISSO AMBIENTAL - TCA E PLANTAS DE SITUAÇÃO ATUAL, SITUAÇÃO PRETENDIDA E PROJETO DE COMPENSAÇÃO AMBIENTAL PARA MAIS DE 1000 EXEMPLARES ARBÓREOS</v>
          </cell>
          <cell r="C794" t="str">
            <v>UN</v>
          </cell>
          <cell r="D794">
            <v>60013.89</v>
          </cell>
          <cell r="E794" t="str">
            <v>INFRA Jul/23</v>
          </cell>
        </row>
        <row r="795">
          <cell r="A795">
            <v>160142</v>
          </cell>
          <cell r="B795" t="str">
            <v>ELABORAÇÃO DE ADITIVO AO TERMO DE COMPROMISSO AMBIENTAL - TCA</v>
          </cell>
          <cell r="C795" t="str">
            <v>UN</v>
          </cell>
          <cell r="D795">
            <v>31449.98</v>
          </cell>
          <cell r="E795" t="str">
            <v>INFRA Jul/23</v>
          </cell>
        </row>
        <row r="796">
          <cell r="A796">
            <v>160143</v>
          </cell>
          <cell r="B796" t="str">
            <v>REQUERIMENTO, ESTUDOS, DOCUMENTOS, MAPAS E PLANTAS PARA OBTENÇÃO DA OUTORGA DO DAEE</v>
          </cell>
          <cell r="C796" t="str">
            <v>UN</v>
          </cell>
          <cell r="D796">
            <v>30852.47</v>
          </cell>
          <cell r="E796" t="str">
            <v>INFRA Jul/23</v>
          </cell>
        </row>
        <row r="797">
          <cell r="A797">
            <v>160144</v>
          </cell>
          <cell r="B797" t="str">
            <v>RELATÓRIO DE AVALIAÇÃO PRELIMINAR CONFORME CETESB DD N°38/2017/C</v>
          </cell>
          <cell r="C797" t="str">
            <v>UN</v>
          </cell>
          <cell r="D797">
            <v>36933.300000000003</v>
          </cell>
          <cell r="E797" t="str">
            <v>INFRA Jul/23</v>
          </cell>
        </row>
        <row r="798">
          <cell r="A798">
            <v>160145</v>
          </cell>
          <cell r="B798" t="str">
            <v>RELATÓRIO DE INVESTIGAÇÃO CONFIRMATÓRIA CONFORME CETESB DD N°38/2017/C</v>
          </cell>
          <cell r="C798" t="str">
            <v>UN</v>
          </cell>
          <cell r="D798">
            <v>71818.64</v>
          </cell>
          <cell r="E798" t="str">
            <v>INFRA Jul/23</v>
          </cell>
        </row>
        <row r="799">
          <cell r="A799">
            <v>160201</v>
          </cell>
          <cell r="B799" t="str">
            <v>IMPLEMENTAÇÃO DO PROGRAMA DE MONITORAMENTO DE RUÍDO E VIBRAÇÕES PARA ÁREAS ATÉ 60.000 M2</v>
          </cell>
          <cell r="C799" t="str">
            <v>UN</v>
          </cell>
          <cell r="D799">
            <v>8993.7000000000007</v>
          </cell>
          <cell r="E799" t="str">
            <v>INFRA Jul/23</v>
          </cell>
        </row>
        <row r="800">
          <cell r="A800">
            <v>160202</v>
          </cell>
          <cell r="B800" t="str">
            <v>IMPLEMENTAÇÃO DO PROGRAMA DE MONITORAMENTO DE RUÍDO E VIBRAÇÕES PARA ÁREAS ACIMA DE  60.000 M2</v>
          </cell>
          <cell r="C800" t="str">
            <v>UN</v>
          </cell>
          <cell r="D800">
            <v>10619.91</v>
          </cell>
          <cell r="E800" t="str">
            <v>INFRA Jul/23</v>
          </cell>
        </row>
        <row r="801">
          <cell r="A801">
            <v>160203</v>
          </cell>
          <cell r="B801" t="str">
            <v>IMPLEMENTAÇÃO DO PROGRAMA DE MONITORAMENTO E CONTROLE DE EMISSÕES ATMOSFÉRICAS PARA ÁREAS ATÉ 60.000 M2</v>
          </cell>
          <cell r="C801" t="str">
            <v>UN</v>
          </cell>
          <cell r="D801">
            <v>10277.75</v>
          </cell>
          <cell r="E801" t="str">
            <v>INFRA Jul/23</v>
          </cell>
        </row>
        <row r="802">
          <cell r="A802">
            <v>160204</v>
          </cell>
          <cell r="B802" t="str">
            <v>IMPLEMENTAÇÃO DO PROGRAMA DE MONITORAMENTO E CONTROLE DE EMISSÕES ATMOSFÉRICAS PARA ÁREAS ACIMA DE 60.000 M2</v>
          </cell>
          <cell r="C802" t="str">
            <v>UN</v>
          </cell>
          <cell r="D802">
            <v>11640.06</v>
          </cell>
          <cell r="E802" t="str">
            <v>INFRA Jul/23</v>
          </cell>
        </row>
        <row r="803">
          <cell r="A803">
            <v>160205</v>
          </cell>
          <cell r="B803" t="str">
            <v>IMPLEMENTAÇÃO DO PROGRAMA DE MONITORAMENTO GEOTÉCNICO PARA ÁREAS ATÉ 60.000 M2</v>
          </cell>
          <cell r="C803" t="str">
            <v>UN</v>
          </cell>
          <cell r="D803">
            <v>8598.01</v>
          </cell>
          <cell r="E803" t="str">
            <v>INFRA Jul/23</v>
          </cell>
        </row>
        <row r="804">
          <cell r="A804">
            <v>160206</v>
          </cell>
          <cell r="B804" t="str">
            <v>IMPLEMENTAÇÃO DO PROGRAMA DE MONITORAMENTO GEOTÉCNICO PARA ÁREAS ACIMA DE  60.000 M2</v>
          </cell>
          <cell r="C804" t="str">
            <v>UN</v>
          </cell>
          <cell r="D804">
            <v>12324.29</v>
          </cell>
          <cell r="E804" t="str">
            <v>INFRA Jul/23</v>
          </cell>
        </row>
        <row r="805">
          <cell r="A805">
            <v>160207</v>
          </cell>
          <cell r="B805" t="str">
            <v>IMPLEMENTAÇÃO DO PROGRAMA DE GERENCIAMENTO DE EFLUENTES LÍQUIDOS PARA ÁREAS ATÉ 60.000 M2</v>
          </cell>
          <cell r="C805" t="str">
            <v>UN</v>
          </cell>
          <cell r="D805">
            <v>9006.34</v>
          </cell>
          <cell r="E805" t="str">
            <v>INFRA Jul/23</v>
          </cell>
        </row>
        <row r="806">
          <cell r="A806">
            <v>160208</v>
          </cell>
          <cell r="B806" t="str">
            <v>IMPLEMENTAÇÃO DO PROGRAMA DE GERENCIAMENTO DE EFLUENTES LÍQUIDOS PARA ÁREAS ACIMA DE  60.000 M2</v>
          </cell>
          <cell r="C806" t="str">
            <v>UN</v>
          </cell>
          <cell r="D806">
            <v>9948.24</v>
          </cell>
          <cell r="E806" t="str">
            <v>INFRA Jul/23</v>
          </cell>
        </row>
        <row r="807">
          <cell r="A807">
            <v>160209</v>
          </cell>
          <cell r="B807" t="str">
            <v>IMPLEMENTAÇÃO DO PROGRAMA DE GERENCIAMENTO DE RESÍDUOS SÓLIDOS</v>
          </cell>
          <cell r="C807" t="str">
            <v>UN</v>
          </cell>
          <cell r="D807">
            <v>10716.09</v>
          </cell>
          <cell r="E807" t="str">
            <v>INFRA Jul/23</v>
          </cell>
        </row>
        <row r="808">
          <cell r="A808">
            <v>160210</v>
          </cell>
          <cell r="B808" t="str">
            <v>IMPLEMENTAÇÃO DO PROGRAMA DE CONTROLE DE EROSÃO E ASSOREAMENTO PARA ÁREAS ATÉ 60.000 M2</v>
          </cell>
          <cell r="C808" t="str">
            <v>UN</v>
          </cell>
          <cell r="D808">
            <v>9714.9</v>
          </cell>
          <cell r="E808" t="str">
            <v>INFRA Jul/23</v>
          </cell>
        </row>
        <row r="809">
          <cell r="A809">
            <v>160211</v>
          </cell>
          <cell r="B809" t="str">
            <v>IMPLEMENTAÇÃO DO PROGRAMA DE CONTROLE DE EROSÃO E ASSOREAMENTO PARA ÁREAS ACIMA DE 60.000 M2</v>
          </cell>
          <cell r="C809" t="str">
            <v>UN</v>
          </cell>
          <cell r="D809">
            <v>11341.1</v>
          </cell>
          <cell r="E809" t="str">
            <v>INFRA Jul/23</v>
          </cell>
        </row>
        <row r="810">
          <cell r="A810">
            <v>160212</v>
          </cell>
          <cell r="B810" t="str">
            <v>IMPLEMENTAÇÃO DO PROGRAMA DE INTERRUPÇÃO TEMPORÁRIA DAS OBRAS</v>
          </cell>
          <cell r="C810" t="str">
            <v>UN</v>
          </cell>
          <cell r="D810">
            <v>10968.39</v>
          </cell>
          <cell r="E810" t="str">
            <v>INFRA Jul/23</v>
          </cell>
        </row>
        <row r="811">
          <cell r="A811">
            <v>160213</v>
          </cell>
          <cell r="B811" t="str">
            <v>IMPLEMENTAÇÃO DO PROGRAMA DE CONTROLE DA DISPERSÃO E PROLIFERAÇÃO DA FAUNA SINANTRÓPICA </v>
          </cell>
          <cell r="C811" t="str">
            <v>UN</v>
          </cell>
          <cell r="D811">
            <v>8357.16</v>
          </cell>
          <cell r="E811" t="str">
            <v>INFRA Jul/23</v>
          </cell>
        </row>
        <row r="812">
          <cell r="A812">
            <v>160214</v>
          </cell>
          <cell r="B812" t="str">
            <v>IMPLEMENTAÇÃO DO PROGRAMA DE MONITORAMENTO E MANEJO DA FAUNA SILVESTRE (AVIFAUNA, MASTOFAUNA, HERPETOFAUNA E ICTIOFAUNA) ATÉ 50 EXEMPLARES</v>
          </cell>
          <cell r="C812" t="str">
            <v>UN</v>
          </cell>
          <cell r="D812">
            <v>9363.8799999999992</v>
          </cell>
          <cell r="E812" t="str">
            <v>INFRA Jul/23</v>
          </cell>
        </row>
        <row r="813">
          <cell r="A813">
            <v>160215</v>
          </cell>
          <cell r="B813" t="str">
            <v>IMPLEMENTAÇÃO DO PROGRAMA DE MONITORAMENTO E MANEJO DA FAUNA SILVESTRE (AVIFAUNA, MASTOFAUNA, HERPETOFAUNA E ICTIOFAUNA) DE 51 A 100 EXEMPLARES</v>
          </cell>
          <cell r="C813" t="str">
            <v>UN</v>
          </cell>
          <cell r="D813">
            <v>21510.44</v>
          </cell>
          <cell r="E813" t="str">
            <v>INFRA Jul/23</v>
          </cell>
        </row>
        <row r="814">
          <cell r="A814">
            <v>160216</v>
          </cell>
          <cell r="B814" t="str">
            <v>IMPLEMENTAÇÃO DO PROGRAMA DE MONITORAMENTO E MANEJO DA FAUNA SILVESTRE (AVIFAUNA, MASTOFAUNA, HERPETOFAUNA E ICTIOFAUNA) MAIS QUE 100 EXEMPLARES</v>
          </cell>
          <cell r="C814" t="str">
            <v>UN</v>
          </cell>
          <cell r="D814">
            <v>20130.53</v>
          </cell>
          <cell r="E814" t="str">
            <v>INFRA Jul/23</v>
          </cell>
        </row>
        <row r="815">
          <cell r="A815">
            <v>160217</v>
          </cell>
          <cell r="B815" t="str">
            <v>IMPLEMENTAÇÃO DO PROGRAMA DE COMUNICAÇÃO SOCIAL</v>
          </cell>
          <cell r="C815" t="str">
            <v>UN</v>
          </cell>
          <cell r="D815">
            <v>10392.969999999999</v>
          </cell>
          <cell r="E815" t="str">
            <v>INFRA Jul/23</v>
          </cell>
        </row>
        <row r="816">
          <cell r="A816">
            <v>160218</v>
          </cell>
          <cell r="B816" t="str">
            <v>IMPLEMENTAÇÃO DO PROGRAMA DE REALOCAÇÃO DE EQUIPAMENTOS SOCIAIS</v>
          </cell>
          <cell r="C816" t="str">
            <v>UN</v>
          </cell>
          <cell r="D816">
            <v>7421.71</v>
          </cell>
          <cell r="E816" t="str">
            <v>INFRA Jul/23</v>
          </cell>
        </row>
        <row r="817">
          <cell r="A817">
            <v>160219</v>
          </cell>
          <cell r="B817" t="str">
            <v>RELATÓRIO SEMESTRAL DO PROGRAMA DE MONITORAMENTO DE RUÍDO E VIBRAÇÕES PARA ÁREAS ATÉ 60.000 M2</v>
          </cell>
          <cell r="C817" t="str">
            <v>UN</v>
          </cell>
          <cell r="D817">
            <v>7463.48</v>
          </cell>
          <cell r="E817" t="str">
            <v>INFRA Jul/23</v>
          </cell>
        </row>
        <row r="818">
          <cell r="A818">
            <v>160220</v>
          </cell>
          <cell r="B818" t="str">
            <v>RELATÓRIO SEMESTRAL DO PROGRAMA DE MONITORAMENTO DE RUÍDO E VIBRAÇÕES PARA ÁREAS ACIMA DE 60.000 M2</v>
          </cell>
          <cell r="C818" t="str">
            <v>UN</v>
          </cell>
          <cell r="D818">
            <v>9599.76</v>
          </cell>
          <cell r="E818" t="str">
            <v>INFRA Jul/23</v>
          </cell>
        </row>
        <row r="819">
          <cell r="A819">
            <v>160221</v>
          </cell>
          <cell r="B819" t="str">
            <v>RELATÓRIO SEMESTRAL DO PROGRAMA DE MONITORAMENTO E CONTROLE DE EMISSÕES ATMOSFÉRICAS PARA ÁREAS ATÉ 60.000 M2</v>
          </cell>
          <cell r="C819" t="str">
            <v>UN</v>
          </cell>
          <cell r="D819">
            <v>9599.76</v>
          </cell>
          <cell r="E819" t="str">
            <v>INFRA Jul/23</v>
          </cell>
        </row>
        <row r="820">
          <cell r="A820">
            <v>160222</v>
          </cell>
          <cell r="B820" t="str">
            <v>RELATÓRIO SEMESTRAL DO PROGRAMA DE MONITORAMENTO E CONTROLE DE EMISSÕES ATMOSFÉRICAS PARA ÁREAS ACIMA DE  60.000 M2</v>
          </cell>
          <cell r="C820" t="str">
            <v>UN</v>
          </cell>
          <cell r="D820">
            <v>9599.76</v>
          </cell>
          <cell r="E820" t="str">
            <v>INFRA Jul/23</v>
          </cell>
        </row>
        <row r="821">
          <cell r="A821">
            <v>160223</v>
          </cell>
          <cell r="B821" t="str">
            <v>RELATÓRIO SEMESTRAL DO PROGRAMA DE MONITORAMENTO GEOTÉCNICO PARA ÁREAS ATÉ 60.000 M2</v>
          </cell>
          <cell r="C821" t="str">
            <v>UN</v>
          </cell>
          <cell r="D821">
            <v>7913.7</v>
          </cell>
          <cell r="E821" t="str">
            <v>INFRA Jul/23</v>
          </cell>
        </row>
        <row r="822">
          <cell r="A822">
            <v>160224</v>
          </cell>
          <cell r="B822" t="str">
            <v>RELATÓRIO SEMESTRAL DO PROGRAMA DE MONITORAMENTO GEOTÉCNICO PARA ÁREAS ACIMA DE  60.000 M2</v>
          </cell>
          <cell r="C822" t="str">
            <v>UN</v>
          </cell>
          <cell r="D822">
            <v>8598.01</v>
          </cell>
          <cell r="E822" t="str">
            <v>INFRA Jul/23</v>
          </cell>
        </row>
        <row r="823">
          <cell r="A823">
            <v>160225</v>
          </cell>
          <cell r="B823" t="str">
            <v>RELATÓRIO SEMESTRAL DO PROGRAMA DE GERENCIAMENTO DE EFLUENTES LÍQUIDOS PARA ÁREAS ATÉ 60.000 M2</v>
          </cell>
          <cell r="C823" t="str">
            <v>UN</v>
          </cell>
          <cell r="D823">
            <v>8190.6</v>
          </cell>
          <cell r="E823" t="str">
            <v>INFRA Jul/23</v>
          </cell>
        </row>
        <row r="824">
          <cell r="A824">
            <v>160226</v>
          </cell>
          <cell r="B824" t="str">
            <v>RELATÓRIO SEMESTRAL DO PROGRAMA DE GERENCIAMENTO DE EFLUENTES LÍQUIDOS PARA ÁREAS ACIMA DE  60.000 M2</v>
          </cell>
          <cell r="C824" t="str">
            <v>UN</v>
          </cell>
          <cell r="D824">
            <v>9132.49</v>
          </cell>
          <cell r="E824" t="str">
            <v>INFRA Jul/23</v>
          </cell>
        </row>
        <row r="825">
          <cell r="A825">
            <v>160227</v>
          </cell>
          <cell r="B825" t="str">
            <v>RELATÓRIO SEMESTRAL DO PROGRAMA DE GERENCIAMENTO DE RESÍDUOS SÓLIDOS</v>
          </cell>
          <cell r="C825" t="str">
            <v>UN</v>
          </cell>
          <cell r="D825">
            <v>9084.6</v>
          </cell>
          <cell r="E825" t="str">
            <v>INFRA Jul/23</v>
          </cell>
        </row>
        <row r="826">
          <cell r="A826">
            <v>160228</v>
          </cell>
          <cell r="B826" t="str">
            <v>RELATÓRIO SEMESTRAL DO  PROGRAMA DE CONTROLE DE EROSÃO E ASSOREAMENTO PARA ÁREAS ATÉ 60.000 M2</v>
          </cell>
          <cell r="C826" t="str">
            <v>UN</v>
          </cell>
          <cell r="D826">
            <v>8598.01</v>
          </cell>
          <cell r="E826" t="str">
            <v>INFRA Jul/23</v>
          </cell>
        </row>
        <row r="827">
          <cell r="A827">
            <v>160229</v>
          </cell>
          <cell r="B827" t="str">
            <v>RELATÓRIO SEMESTRAL DO PROGRAMA DE CONTROLE DE EROSÃO E ASSOREAMENTO PARA ÁREAS ACIMA 60.000 M2</v>
          </cell>
          <cell r="C827" t="str">
            <v>UN</v>
          </cell>
          <cell r="D827">
            <v>9539.91</v>
          </cell>
          <cell r="E827" t="str">
            <v>INFRA Jul/23</v>
          </cell>
        </row>
        <row r="828">
          <cell r="A828">
            <v>160230</v>
          </cell>
          <cell r="B828" t="str">
            <v>RELATÓRIO SEMESTRAL DO PROGRAMA DE INTERRUPÇÃO TEMPORÁRIA DAS OBRAS</v>
          </cell>
          <cell r="C828" t="str">
            <v>UN</v>
          </cell>
          <cell r="D828">
            <v>6953.41</v>
          </cell>
          <cell r="E828" t="str">
            <v>INFRA Jul/23</v>
          </cell>
        </row>
        <row r="829">
          <cell r="A829">
            <v>160231</v>
          </cell>
          <cell r="B829" t="str">
            <v>MANUAL DE LIMPEZA DOS RESERVATÓRIOS</v>
          </cell>
          <cell r="C829" t="str">
            <v>UN</v>
          </cell>
          <cell r="D829">
            <v>6513.08</v>
          </cell>
          <cell r="E829" t="str">
            <v>INFRA Jul/23</v>
          </cell>
        </row>
        <row r="830">
          <cell r="A830">
            <v>160232</v>
          </cell>
          <cell r="B830" t="str">
            <v>RELATÓRIO DO PROGRAMA DE MANEJO DE VEGETAÇÃO E INTERVENÇÃO EM APP ATÉ 100 EXEMPLARES</v>
          </cell>
          <cell r="C830" t="str">
            <v>UN</v>
          </cell>
          <cell r="D830">
            <v>5436.34</v>
          </cell>
          <cell r="E830" t="str">
            <v>INFRA Jul/23</v>
          </cell>
        </row>
        <row r="831">
          <cell r="A831">
            <v>160233</v>
          </cell>
          <cell r="B831" t="str">
            <v>RELATÓRIO DO PROGRAMA DE MANEJO DE VEGETAÇÃO E INTERVENÇÃO EM APP DE 101 A 1000 EXEMPLARES</v>
          </cell>
          <cell r="C831" t="str">
            <v>UN</v>
          </cell>
          <cell r="D831">
            <v>5778.49</v>
          </cell>
          <cell r="E831" t="str">
            <v>INFRA Jul/23</v>
          </cell>
        </row>
        <row r="832">
          <cell r="A832">
            <v>160234</v>
          </cell>
          <cell r="B832" t="str">
            <v>RELATÓRIO DO PROGRAMA DE MANEJO DE VEGETAÇÃO E INTERVENÇÃO EM APP MAIS DE 1000 EXEMPLARES</v>
          </cell>
          <cell r="C832" t="str">
            <v>UN</v>
          </cell>
          <cell r="D832">
            <v>7147.12</v>
          </cell>
          <cell r="E832" t="str">
            <v>INFRA Jul/23</v>
          </cell>
        </row>
        <row r="833">
          <cell r="A833">
            <v>160235</v>
          </cell>
          <cell r="B833" t="str">
            <v>RELATÓRIO SEMESTRAL DO PROGRAMA DE CONTROLE DA DISPERSÃO E PROLIFERAÇÃO DA FAUNA SINANTRÓPICA </v>
          </cell>
          <cell r="C833" t="str">
            <v>UN</v>
          </cell>
          <cell r="D833">
            <v>6392.3</v>
          </cell>
          <cell r="E833" t="str">
            <v>INFRA Jul/23</v>
          </cell>
        </row>
        <row r="834">
          <cell r="A834">
            <v>160236</v>
          </cell>
          <cell r="B834" t="str">
            <v>RELATÓRIO SEMESTRAL DO PROGRAMA DE MONITORAMENTO E MANEJO DA FAUNA SILVESTRE (AVIFAUNA, MASTOFAUNA, HERPETOFAUNA E ICTIOFAUNA) ATÉ 50  EXEMPLARES</v>
          </cell>
          <cell r="C834" t="str">
            <v>UN</v>
          </cell>
          <cell r="D834">
            <v>21510.44</v>
          </cell>
          <cell r="E834" t="str">
            <v>INFRA Jul/23</v>
          </cell>
        </row>
        <row r="835">
          <cell r="A835">
            <v>160237</v>
          </cell>
          <cell r="B835" t="str">
            <v>RELATÓRIO SEMESTRAL DO PROGRAMA DE MONITORAMENTO E MANEJO DA FAUNA SILVESTRE (AVIFAUNA, MASTOFAUNA, HERPETOFAUNA E ICTIOFAUNA) DE 51 A 100 EXEMPLARES</v>
          </cell>
          <cell r="C835" t="str">
            <v>UN</v>
          </cell>
          <cell r="D835">
            <v>21510.44</v>
          </cell>
          <cell r="E835" t="str">
            <v>INFRA Jul/23</v>
          </cell>
        </row>
        <row r="836">
          <cell r="A836">
            <v>160238</v>
          </cell>
          <cell r="B836" t="str">
            <v>RELATÓRIO SEMESTRAL DO PROGRAMA DE MONITORAMENTO E MANEJO DA FAUNA SILVESTRE (AVIFAUNA, MASTOFAUNA, HERPETOFAUNA E ICTIOFAUNA) MAIS QUE 100 EXEMPLARES</v>
          </cell>
          <cell r="C836" t="str">
            <v>UN</v>
          </cell>
          <cell r="D836">
            <v>21510.44</v>
          </cell>
          <cell r="E836" t="str">
            <v>INFRA Jul/23</v>
          </cell>
        </row>
        <row r="837">
          <cell r="A837">
            <v>160239</v>
          </cell>
          <cell r="B837" t="str">
            <v>RELATÓRIO DO PROGRAMA DE IMPLANTAÇÃO DO PAISAGISMO, RECOMPOSIÇÃO DAS ÁREAS VERDES E BALANÇO DE ÁREAS PERMEÁVEIS</v>
          </cell>
          <cell r="C837" t="str">
            <v>UN</v>
          </cell>
          <cell r="D837">
            <v>11739.46</v>
          </cell>
          <cell r="E837" t="str">
            <v>INFRA Jul/23</v>
          </cell>
        </row>
        <row r="838">
          <cell r="A838">
            <v>160240</v>
          </cell>
          <cell r="B838" t="str">
            <v>RELATÓRIO DO   PROGRAMA DE COMPENSAÇÃO AMBIENTAL  DOS IMPACTOS NÃO MITIGÁVEIS - ART.36 DA LEI DO SNUC LEI 9.985/2000.</v>
          </cell>
          <cell r="C838" t="str">
            <v>UN</v>
          </cell>
          <cell r="D838">
            <v>9006.34</v>
          </cell>
          <cell r="E838" t="str">
            <v>INFRA Jul/23</v>
          </cell>
        </row>
        <row r="839">
          <cell r="A839">
            <v>160241</v>
          </cell>
          <cell r="B839" t="str">
            <v>RELATÓRIO SEMESTRAL DO PROGRAMA DE COMUNICAÇÃO SOCIAL</v>
          </cell>
          <cell r="C839" t="str">
            <v>UN</v>
          </cell>
          <cell r="D839">
            <v>7421.71</v>
          </cell>
          <cell r="E839" t="str">
            <v>INFRA Jul/23</v>
          </cell>
        </row>
        <row r="840">
          <cell r="A840">
            <v>160242</v>
          </cell>
          <cell r="B840" t="str">
            <v>IMPLEMENTAÇÃO DO PROGRAMA DE REALOCAÇÃO DE EQUIPAMENTOS SOCIAIS</v>
          </cell>
          <cell r="C840" t="str">
            <v>UN</v>
          </cell>
          <cell r="D840">
            <v>7421.71</v>
          </cell>
          <cell r="E840" t="str">
            <v>INFRA Jul/23</v>
          </cell>
        </row>
        <row r="841">
          <cell r="A841">
            <v>160243</v>
          </cell>
          <cell r="B841" t="str">
            <v>RELATÓRIO  SEMESTRAL DO PROGRAMA DE REALOCAÇÃO DE EQUIPAMENTOS SOCIAIS</v>
          </cell>
          <cell r="C841" t="str">
            <v>UN</v>
          </cell>
          <cell r="D841">
            <v>6479.82</v>
          </cell>
          <cell r="E841" t="str">
            <v>INFRA Jul/23</v>
          </cell>
        </row>
        <row r="842">
          <cell r="A842">
            <v>160244</v>
          </cell>
          <cell r="B842" t="str">
            <v>RELATÓRIO SEMESTRAL DO PROGRAMA DE DESAPROPRIAÇÃO</v>
          </cell>
          <cell r="C842" t="str">
            <v>UN</v>
          </cell>
          <cell r="D842">
            <v>5146.76</v>
          </cell>
          <cell r="E842" t="str">
            <v>INFRA Jul/23</v>
          </cell>
        </row>
        <row r="843">
          <cell r="A843">
            <v>160245</v>
          </cell>
          <cell r="B843" t="str">
            <v>RELATÓRIO DO PROGRAMA DE REMOÇÃO E REASSENTAMENTO  </v>
          </cell>
          <cell r="C843" t="str">
            <v>UN</v>
          </cell>
          <cell r="D843">
            <v>6479.82</v>
          </cell>
          <cell r="E843" t="str">
            <v>INFRA Jul/23</v>
          </cell>
        </row>
        <row r="844">
          <cell r="A844">
            <v>160246</v>
          </cell>
          <cell r="B844" t="str">
            <v>RELATÓRIO SEMESTRAL PROGRAMA DE ARTICULAÇÃO INSTITUCIONAL  </v>
          </cell>
          <cell r="C844" t="str">
            <v>UM</v>
          </cell>
          <cell r="D844">
            <v>2573.38</v>
          </cell>
          <cell r="E844" t="str">
            <v>INFRA Jul/23</v>
          </cell>
        </row>
        <row r="845">
          <cell r="A845">
            <v>160247</v>
          </cell>
          <cell r="B845" t="str">
            <v>RELATÓRIO SEMESTRAL DO  PROGRAMA DE GESTÃO DO PATRIMONIO ARQUEOLOGICO E DOS BENS CULTURAIS  TOMBADOS, VALORADOS E REGISTRADOS  </v>
          </cell>
          <cell r="C845" t="str">
            <v>UN</v>
          </cell>
          <cell r="D845">
            <v>11740.73</v>
          </cell>
          <cell r="E845" t="str">
            <v>INFRA Jul/23</v>
          </cell>
        </row>
        <row r="846">
          <cell r="A846">
            <v>160248</v>
          </cell>
          <cell r="B846" t="str">
            <v>RELATÓRIO SEMESTRAL DO PROGRAMA DE EDUCACAO AMBIENTAL E TREINAMENTO AMBIENTAL DOS TRABALHADORES</v>
          </cell>
          <cell r="C846" t="str">
            <v>UN</v>
          </cell>
          <cell r="D846">
            <v>8410.4599999999991</v>
          </cell>
          <cell r="E846" t="str">
            <v>INFRA Jul/23</v>
          </cell>
        </row>
        <row r="847">
          <cell r="A847">
            <v>160249</v>
          </cell>
          <cell r="B847" t="str">
            <v>RELATÓRIO SEMESTRAL DE ATENDIMENTO À LAI</v>
          </cell>
          <cell r="C847" t="str">
            <v>UN</v>
          </cell>
          <cell r="D847">
            <v>8569.0400000000009</v>
          </cell>
          <cell r="E847" t="str">
            <v>INFRA Jul/23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DIF"/>
      <sheetName val="INFRA"/>
      <sheetName val="SINAPI"/>
      <sheetName val="FDE"/>
      <sheetName val="CDHU"/>
      <sheetName val="SIEC"/>
      <sheetName val="DER"/>
      <sheetName val="SICRO"/>
    </sheetNames>
    <sheetDataSet>
      <sheetData sheetId="0" refreshError="1">
        <row r="1">
          <cell r="A1" t="str">
            <v>CÓDIGO ANTIGO</v>
          </cell>
          <cell r="B1" t="str">
            <v>CÓDIGO NOVO</v>
          </cell>
          <cell r="C1" t="str">
            <v>DESCRIÇÃO</v>
          </cell>
          <cell r="D1" t="str">
            <v>UNIDADE</v>
          </cell>
          <cell r="E1" t="str">
            <v>CUSTO UNIT R$</v>
          </cell>
        </row>
        <row r="2">
          <cell r="A2">
            <v>10000</v>
          </cell>
          <cell r="B2">
            <v>1000000</v>
          </cell>
          <cell r="C2" t="str">
            <v>SERVICOS PRELIMINARES</v>
          </cell>
        </row>
        <row r="3">
          <cell r="A3">
            <v>10100</v>
          </cell>
          <cell r="B3">
            <v>1001000</v>
          </cell>
          <cell r="C3" t="str">
            <v>LIMPEZA DO TERRENO</v>
          </cell>
          <cell r="D3" t="str">
            <v>.</v>
          </cell>
          <cell r="E3" t="str">
            <v>.</v>
          </cell>
        </row>
        <row r="4">
          <cell r="A4">
            <v>10101</v>
          </cell>
          <cell r="B4">
            <v>1001001</v>
          </cell>
          <cell r="C4" t="str">
            <v>LIMPEZA MECANIZADA GERAL, INCLUSIVE REMOÇÃO DA COBERTURA VEGETAL - TRONCOS COM DIÂMETRO ATÉ 10CM - SEM TRANSPORTE</v>
          </cell>
          <cell r="D4" t="str">
            <v>M2</v>
          </cell>
          <cell r="E4">
            <v>1.76</v>
          </cell>
          <cell r="F4" t="str">
            <v>SIURB-E JAN/24</v>
          </cell>
        </row>
        <row r="5">
          <cell r="A5">
            <v>10102</v>
          </cell>
          <cell r="B5">
            <v>1001002</v>
          </cell>
          <cell r="C5" t="str">
            <v>DESTOCAMENTO, INCLUSIVE REMOÇÃO DAS RAÍZES - DIÂMETROS DE 10,01 À 30CM</v>
          </cell>
          <cell r="D5" t="str">
            <v>UN</v>
          </cell>
          <cell r="E5">
            <v>57.35</v>
          </cell>
          <cell r="F5" t="str">
            <v>SIURB-E JAN/24</v>
          </cell>
        </row>
        <row r="6">
          <cell r="A6">
            <v>10103</v>
          </cell>
          <cell r="B6">
            <v>1001003</v>
          </cell>
          <cell r="C6" t="str">
            <v>DESTOCAMENTO, INCLUSIVE REMOÇÃO DAS RAÍZES - DIÂMETRO 30,01 À 50 CM</v>
          </cell>
          <cell r="D6" t="str">
            <v>UN</v>
          </cell>
          <cell r="E6">
            <v>159.41999999999999</v>
          </cell>
          <cell r="F6" t="str">
            <v>SIURB-E JAN/24</v>
          </cell>
        </row>
        <row r="7">
          <cell r="A7">
            <v>10104</v>
          </cell>
          <cell r="B7">
            <v>1001004</v>
          </cell>
          <cell r="C7" t="str">
            <v>DESTOCAMENTO, INCLUSIVE REMOÇÃO DAS RAÍZES - DIÂMETROS MAIORES QUE 50 CM</v>
          </cell>
          <cell r="D7" t="str">
            <v>UN</v>
          </cell>
          <cell r="E7">
            <v>189.93</v>
          </cell>
          <cell r="F7" t="str">
            <v>SIURB-E JAN/24</v>
          </cell>
        </row>
        <row r="8">
          <cell r="A8">
            <v>10105</v>
          </cell>
          <cell r="B8">
            <v>1001005</v>
          </cell>
          <cell r="C8" t="str">
            <v>CARGA MECANIZADA E REMOÇÃO DE ENTULHO, INCLUSIVE TRANSPORTE ATÉ 1KM</v>
          </cell>
          <cell r="D8" t="str">
            <v>M3</v>
          </cell>
          <cell r="E8">
            <v>11.77</v>
          </cell>
          <cell r="F8" t="str">
            <v>SIURB-E JAN/24</v>
          </cell>
        </row>
        <row r="9">
          <cell r="A9">
            <v>10106</v>
          </cell>
          <cell r="B9">
            <v>1001006</v>
          </cell>
          <cell r="C9" t="str">
            <v>CARGA MANUAL E REMOÇÃO DE ENTULHO, INCLUSIVE TRANSPORTE ATÉ 1 KM</v>
          </cell>
          <cell r="D9" t="str">
            <v>M3</v>
          </cell>
          <cell r="E9">
            <v>50.28</v>
          </cell>
          <cell r="F9" t="str">
            <v>SIURB-E JAN/24</v>
          </cell>
        </row>
        <row r="10">
          <cell r="A10">
            <v>10107</v>
          </cell>
          <cell r="B10">
            <v>1001007</v>
          </cell>
          <cell r="C10" t="str">
            <v>REMOÇÃO DE ENTULHO COM CAÇAMBA METÁLICA, INCLUSIVE CARGA MANUAL E DESCARGA EM BOTA-FORA</v>
          </cell>
          <cell r="D10" t="str">
            <v>M3</v>
          </cell>
          <cell r="E10">
            <v>126.86</v>
          </cell>
          <cell r="F10" t="str">
            <v>SIURB-E JAN/24</v>
          </cell>
        </row>
        <row r="11">
          <cell r="A11">
            <v>10108</v>
          </cell>
          <cell r="B11">
            <v>1001008</v>
          </cell>
          <cell r="C11" t="str">
            <v>LIMPEZA MANUAL GERAL INCLUSIVE REMOÇÃO DE COBERTURA VEGETAL - TRONCO ATÉ 10CM - SEM TRANSPORTE</v>
          </cell>
          <cell r="D11" t="str">
            <v>M2</v>
          </cell>
          <cell r="E11">
            <v>5.76</v>
          </cell>
          <cell r="F11" t="str">
            <v>SIURB-E JAN/24</v>
          </cell>
        </row>
        <row r="12">
          <cell r="A12">
            <v>10109</v>
          </cell>
          <cell r="B12">
            <v>1001009</v>
          </cell>
          <cell r="C12" t="str">
            <v>DESTOCAMENTO MANUAL, INCLUSIVE REMOÇÃO DE RAÍZES - DIÂMETRO 10,01 À 30 CM</v>
          </cell>
          <cell r="D12" t="str">
            <v>UN</v>
          </cell>
          <cell r="E12">
            <v>69.150000000000006</v>
          </cell>
          <cell r="F12" t="str">
            <v>SIURB-E JAN/24</v>
          </cell>
        </row>
        <row r="13">
          <cell r="A13">
            <v>10110</v>
          </cell>
          <cell r="B13">
            <v>1001010</v>
          </cell>
          <cell r="C13" t="str">
            <v>TRANSPORTE DE ENTULHO POR CAMINHÃO BASCULANTE, A PARTIR DE 1KM</v>
          </cell>
          <cell r="D13" t="str">
            <v>M3XKM</v>
          </cell>
          <cell r="E13">
            <v>1.64</v>
          </cell>
          <cell r="F13" t="str">
            <v>SIURB-E JAN/24</v>
          </cell>
        </row>
        <row r="14">
          <cell r="A14">
            <v>10120</v>
          </cell>
          <cell r="B14">
            <v>1001020</v>
          </cell>
          <cell r="C14" t="str">
            <v>CORTE, RECORTE E REMOÇÃO DE ÁRVORES INCLUSIVE RAIZES DIÂM. &gt; 5 E &lt; 15CM</v>
          </cell>
          <cell r="D14" t="str">
            <v>UN</v>
          </cell>
          <cell r="E14">
            <v>207.83</v>
          </cell>
          <cell r="F14" t="str">
            <v>SIURB-E JAN/24</v>
          </cell>
        </row>
        <row r="15">
          <cell r="A15">
            <v>10121</v>
          </cell>
          <cell r="B15">
            <v>1001021</v>
          </cell>
          <cell r="C15" t="str">
            <v>CORTE, RECORTE E REMOÇÃO DE ÁRVORES INCLUSIVE RAIZES DIÂM. &gt; 15 E &lt; 30CM</v>
          </cell>
          <cell r="D15" t="str">
            <v>UN</v>
          </cell>
          <cell r="E15">
            <v>545.71</v>
          </cell>
          <cell r="F15" t="str">
            <v>SIURB-E JAN/24</v>
          </cell>
        </row>
        <row r="16">
          <cell r="A16">
            <v>10122</v>
          </cell>
          <cell r="B16">
            <v>1001022</v>
          </cell>
          <cell r="C16" t="str">
            <v>CORTE, RECORTE E REMOÇÃO DE ÁRVORES INCLUSIVE RAIZES DIÂM. &gt; 30 E &lt; 60CM</v>
          </cell>
          <cell r="D16" t="str">
            <v>UN</v>
          </cell>
          <cell r="E16">
            <v>682.14</v>
          </cell>
          <cell r="F16" t="str">
            <v>SIURB-E JAN/24</v>
          </cell>
        </row>
        <row r="17">
          <cell r="A17">
            <v>10123</v>
          </cell>
          <cell r="B17">
            <v>1001023</v>
          </cell>
          <cell r="C17" t="str">
            <v>CORTE, RECORTE E REMOÇÃO DE ÁRVORES INCLUSIVE RAIZES DIÂM. &gt; 60 E &lt; 90CM</v>
          </cell>
          <cell r="D17" t="str">
            <v>UN</v>
          </cell>
          <cell r="E17">
            <v>818.56</v>
          </cell>
          <cell r="F17" t="str">
            <v>SIURB-E JAN/24</v>
          </cell>
        </row>
        <row r="18">
          <cell r="A18">
            <v>10124</v>
          </cell>
          <cell r="B18">
            <v>1001024</v>
          </cell>
          <cell r="C18" t="str">
            <v>CORTE, RECORTE E REMOÇÃO DE ÁRVORES INCLUSIVE RAIZES DIÂM. &gt; 90CM</v>
          </cell>
          <cell r="D18" t="str">
            <v>UN</v>
          </cell>
          <cell r="E18">
            <v>954.99</v>
          </cell>
          <cell r="F18" t="str">
            <v>SIURB-E JAN/24</v>
          </cell>
        </row>
        <row r="19">
          <cell r="A19">
            <v>10200</v>
          </cell>
          <cell r="B19">
            <v>1002000</v>
          </cell>
          <cell r="C19" t="str">
            <v>MOVIMENTO DE TERRA MANUAL</v>
          </cell>
          <cell r="D19" t="str">
            <v>.</v>
          </cell>
          <cell r="E19" t="str">
            <v>.</v>
          </cell>
          <cell r="F19" t="str">
            <v>SIURB-E JAN/24</v>
          </cell>
        </row>
        <row r="20">
          <cell r="A20">
            <v>10201</v>
          </cell>
          <cell r="B20">
            <v>1002001</v>
          </cell>
          <cell r="C20" t="str">
            <v>CORTE</v>
          </cell>
          <cell r="D20" t="str">
            <v>M3</v>
          </cell>
          <cell r="E20">
            <v>46.1</v>
          </cell>
          <cell r="F20" t="str">
            <v>SIURB-E JAN/24</v>
          </cell>
        </row>
        <row r="21">
          <cell r="A21">
            <v>10202</v>
          </cell>
          <cell r="B21">
            <v>1002002</v>
          </cell>
          <cell r="C21" t="str">
            <v>CORTE E ESPALHAMENTO DENTRO DA OBRA</v>
          </cell>
          <cell r="D21" t="str">
            <v>M3</v>
          </cell>
          <cell r="E21">
            <v>57.63</v>
          </cell>
          <cell r="F21" t="str">
            <v>SIURB-E JAN/24</v>
          </cell>
        </row>
        <row r="22">
          <cell r="A22">
            <v>10205</v>
          </cell>
          <cell r="B22">
            <v>1002005</v>
          </cell>
          <cell r="C22" t="str">
            <v>ATERRO, INCLUSIVE COMPACTAÇÃO MANUAL</v>
          </cell>
          <cell r="D22" t="str">
            <v>M3</v>
          </cell>
          <cell r="E22">
            <v>41.03</v>
          </cell>
          <cell r="F22" t="str">
            <v>SIURB-E JAN/24</v>
          </cell>
        </row>
        <row r="23">
          <cell r="A23">
            <v>10210</v>
          </cell>
          <cell r="B23">
            <v>1002010</v>
          </cell>
          <cell r="C23" t="str">
            <v>CARGA MECANIZADA E REMOÇÃO DE TERRA, INCLUSIVE TRANSPORTE ATÉ 1KM</v>
          </cell>
          <cell r="D23" t="str">
            <v>M3</v>
          </cell>
          <cell r="E23">
            <v>16.920000000000002</v>
          </cell>
          <cell r="F23" t="str">
            <v>SIURB-E JAN/24</v>
          </cell>
        </row>
        <row r="24">
          <cell r="A24">
            <v>10211</v>
          </cell>
          <cell r="B24">
            <v>1002011</v>
          </cell>
          <cell r="C24" t="str">
            <v>CARGA MANUAL E REMOÇÃO DE TERRA, INCLUSIVE TRANSPORTE ATÉ 1 KM</v>
          </cell>
          <cell r="D24" t="str">
            <v>M3</v>
          </cell>
          <cell r="E24">
            <v>39.229999999999997</v>
          </cell>
          <cell r="F24" t="str">
            <v>SIURB-E JAN/24</v>
          </cell>
        </row>
        <row r="25">
          <cell r="A25">
            <v>10300</v>
          </cell>
          <cell r="B25">
            <v>1003000</v>
          </cell>
          <cell r="C25" t="str">
            <v>MOVIMENTO DE TERRA MECANIZADO</v>
          </cell>
          <cell r="D25" t="str">
            <v>.</v>
          </cell>
          <cell r="E25" t="str">
            <v>.</v>
          </cell>
          <cell r="F25" t="str">
            <v>SIURB-E JAN/24</v>
          </cell>
        </row>
        <row r="26">
          <cell r="A26">
            <v>10301</v>
          </cell>
          <cell r="B26">
            <v>1003001</v>
          </cell>
          <cell r="C26" t="str">
            <v>CORTE E ESPALHAMENTO DENTRO DA OBRA</v>
          </cell>
          <cell r="D26" t="str">
            <v>M3</v>
          </cell>
          <cell r="E26">
            <v>16.89</v>
          </cell>
          <cell r="F26" t="str">
            <v>SIURB-E JAN/24</v>
          </cell>
        </row>
        <row r="27">
          <cell r="A27">
            <v>10302</v>
          </cell>
          <cell r="B27">
            <v>1003002</v>
          </cell>
          <cell r="C27" t="str">
            <v>CORTE E ATERRO COMPACTADO</v>
          </cell>
          <cell r="D27" t="str">
            <v>M3</v>
          </cell>
          <cell r="E27">
            <v>20.04</v>
          </cell>
          <cell r="F27" t="str">
            <v>SIURB-E JAN/24</v>
          </cell>
        </row>
        <row r="28">
          <cell r="A28">
            <v>10303</v>
          </cell>
          <cell r="B28">
            <v>1003003</v>
          </cell>
          <cell r="C28" t="str">
            <v>CORTE E CARREGAMENTO PARA BOTA-FORA, INCLUSIVE TRANSPORTE ATÉ 1KM</v>
          </cell>
          <cell r="D28" t="str">
            <v>M3</v>
          </cell>
          <cell r="E28">
            <v>27.75</v>
          </cell>
          <cell r="F28" t="str">
            <v>SIURB-E JAN/24</v>
          </cell>
        </row>
        <row r="29">
          <cell r="A29">
            <v>10305</v>
          </cell>
          <cell r="B29">
            <v>1003005</v>
          </cell>
          <cell r="C29" t="str">
            <v>FORNECIMENTO DE TERRA, INCLUSIVE CORTE, CARGA, DESCARGA E TRANSPORTE ATÉ 1KM</v>
          </cell>
          <cell r="D29" t="str">
            <v>M3</v>
          </cell>
          <cell r="E29">
            <v>31.79</v>
          </cell>
          <cell r="F29" t="str">
            <v>SIURB-E JAN/24</v>
          </cell>
        </row>
        <row r="30">
          <cell r="A30">
            <v>10306</v>
          </cell>
          <cell r="B30">
            <v>1003006</v>
          </cell>
          <cell r="C30" t="str">
            <v>ATERRO, INCLUSIVE COMPACTAÇÃO</v>
          </cell>
          <cell r="D30" t="str">
            <v>M3</v>
          </cell>
          <cell r="E30">
            <v>7.65</v>
          </cell>
          <cell r="F30" t="str">
            <v>SIURB-E JAN/24</v>
          </cell>
        </row>
        <row r="31">
          <cell r="A31">
            <v>10310</v>
          </cell>
          <cell r="B31">
            <v>1003010</v>
          </cell>
          <cell r="C31" t="str">
            <v>TRANSPORTE DE TERRA POR CAMINHÃO BASCULANTE, A PARTIR DE 1KM</v>
          </cell>
          <cell r="D31" t="str">
            <v>M3XKM</v>
          </cell>
          <cell r="E31">
            <v>2.97</v>
          </cell>
          <cell r="F31" t="str">
            <v>SIURB-E JAN/24</v>
          </cell>
        </row>
        <row r="32">
          <cell r="A32">
            <v>10400</v>
          </cell>
          <cell r="B32">
            <v>1004000</v>
          </cell>
          <cell r="C32" t="str">
            <v>DRENAGEM DO TERRENO</v>
          </cell>
          <cell r="D32" t="str">
            <v>.</v>
          </cell>
          <cell r="E32" t="str">
            <v>.</v>
          </cell>
          <cell r="F32" t="str">
            <v>SIURB-E JAN/24</v>
          </cell>
        </row>
        <row r="33">
          <cell r="A33">
            <v>10401</v>
          </cell>
          <cell r="B33">
            <v>1004001</v>
          </cell>
          <cell r="C33" t="str">
            <v>HD.23 - ESCAVAÇÃO MANUAL, PROFUNDIDADE IGUAL OU INFERIOR A 1,50M</v>
          </cell>
          <cell r="D33" t="str">
            <v>M3</v>
          </cell>
          <cell r="E33">
            <v>73.53</v>
          </cell>
          <cell r="F33" t="str">
            <v>SIURB-E JAN/24</v>
          </cell>
        </row>
        <row r="34">
          <cell r="A34">
            <v>10402</v>
          </cell>
          <cell r="B34">
            <v>1004002</v>
          </cell>
          <cell r="C34" t="str">
            <v>HD.23 - ESCAVAÇÃO MANUAL,  PROFUNDIDADE SUPERIOR A 1,50M</v>
          </cell>
          <cell r="D34" t="str">
            <v>M3</v>
          </cell>
          <cell r="E34">
            <v>80.680000000000007</v>
          </cell>
          <cell r="F34" t="str">
            <v>SIURB-E JAN/24</v>
          </cell>
        </row>
        <row r="35">
          <cell r="A35">
            <v>10405</v>
          </cell>
          <cell r="B35">
            <v>1004005</v>
          </cell>
          <cell r="C35" t="str">
            <v>ESCORAMENTO DE VALAS, CONTINUO</v>
          </cell>
          <cell r="D35" t="str">
            <v>M2</v>
          </cell>
          <cell r="E35">
            <v>120.65</v>
          </cell>
          <cell r="F35" t="str">
            <v>SIURB-E JAN/24</v>
          </cell>
        </row>
        <row r="36">
          <cell r="A36">
            <v>10406</v>
          </cell>
          <cell r="B36">
            <v>1004006</v>
          </cell>
          <cell r="C36" t="str">
            <v>ESCORAMENTO DE VALAS, DESCONTINUO</v>
          </cell>
          <cell r="D36" t="str">
            <v>M2</v>
          </cell>
          <cell r="E36">
            <v>69.31</v>
          </cell>
          <cell r="F36" t="str">
            <v>SIURB-E JAN/24</v>
          </cell>
        </row>
        <row r="37">
          <cell r="A37">
            <v>10410</v>
          </cell>
          <cell r="B37">
            <v>1004010</v>
          </cell>
          <cell r="C37" t="str">
            <v>APILOAMENTO DO FUNDO DE VALAS, PARA SIMPLES REGULARIZAÇÃO</v>
          </cell>
          <cell r="D37" t="str">
            <v>M2</v>
          </cell>
          <cell r="E37">
            <v>5.76</v>
          </cell>
          <cell r="F37" t="str">
            <v>SIURB-E JAN/24</v>
          </cell>
        </row>
        <row r="38">
          <cell r="A38">
            <v>10414</v>
          </cell>
          <cell r="B38">
            <v>1004014</v>
          </cell>
          <cell r="C38" t="str">
            <v>HD.23 - LASTRO DE AGREGADO RECICLADO</v>
          </cell>
          <cell r="D38" t="str">
            <v>M3</v>
          </cell>
          <cell r="E38">
            <v>128.19999999999999</v>
          </cell>
          <cell r="F38" t="str">
            <v>SIURB-E JAN/24</v>
          </cell>
        </row>
        <row r="39">
          <cell r="A39">
            <v>10415</v>
          </cell>
          <cell r="B39">
            <v>1004015</v>
          </cell>
          <cell r="C39" t="str">
            <v>HD.23 - LASTRO DE BRITA</v>
          </cell>
          <cell r="D39" t="str">
            <v>M3</v>
          </cell>
          <cell r="E39">
            <v>210.17</v>
          </cell>
          <cell r="F39" t="str">
            <v>SIURB-E JAN/24</v>
          </cell>
        </row>
        <row r="40">
          <cell r="A40">
            <v>10416</v>
          </cell>
          <cell r="B40">
            <v>1004016</v>
          </cell>
          <cell r="C40" t="str">
            <v>HD.23 - LASTRO DE CONCRETO, 150KG CIM/M3</v>
          </cell>
          <cell r="D40" t="str">
            <v>M3</v>
          </cell>
          <cell r="E40">
            <v>505.26</v>
          </cell>
          <cell r="F40" t="str">
            <v>SIURB-E JAN/24</v>
          </cell>
        </row>
        <row r="41">
          <cell r="A41">
            <v>10417</v>
          </cell>
          <cell r="B41">
            <v>1004017</v>
          </cell>
          <cell r="C41" t="str">
            <v>HD.23 - LASTRO DE CONCRETO COM AGREGADO RECICLADO, 150 KG CIM/M3</v>
          </cell>
          <cell r="D41" t="str">
            <v>M3</v>
          </cell>
          <cell r="E41">
            <v>439.27</v>
          </cell>
          <cell r="F41" t="str">
            <v>SIURB-E JAN/24</v>
          </cell>
        </row>
        <row r="42">
          <cell r="A42">
            <v>10420</v>
          </cell>
          <cell r="B42">
            <v>1004020</v>
          </cell>
          <cell r="C42" t="str">
            <v>HD.23 - TUBO DE PEAD CORRUGADO E PERFURADOPARA DRENAGEM - DIÂMETRO 2,5" (EM ACORDO COM AS NORMAS DNIT 093/06, NBR 15073 E NBR 14692)</v>
          </cell>
          <cell r="D42" t="str">
            <v>M</v>
          </cell>
          <cell r="E42">
            <v>16.07</v>
          </cell>
          <cell r="F42" t="str">
            <v>SIURB-E JAN/24</v>
          </cell>
        </row>
        <row r="43">
          <cell r="A43">
            <v>10421</v>
          </cell>
          <cell r="B43">
            <v>1004021</v>
          </cell>
          <cell r="C43" t="str">
            <v>HD.23 - TUBO DE PEAD CORRUGADO E PERFURADOPARA DRENAGEM - DIÂMETRO 3,0" (EM ACORDO COM AS NORMAS DNIT 093/06, NBR 15073 E NBR 14692)</v>
          </cell>
          <cell r="D43" t="str">
            <v>M</v>
          </cell>
          <cell r="E43">
            <v>16.89</v>
          </cell>
          <cell r="F43" t="str">
            <v>SIURB-E JAN/24</v>
          </cell>
        </row>
        <row r="44">
          <cell r="A44">
            <v>10422</v>
          </cell>
          <cell r="B44">
            <v>1004022</v>
          </cell>
          <cell r="C44" t="str">
            <v>HD.23 - TUBO DE PEAD CORRUGADO E PERFURADOPARA DRENAGEM - DIÂMETRO 4,0" (EM ACORDO COM AS NORMAS DNIT 093/06, NBR 15073 E NBR 14692)</v>
          </cell>
          <cell r="D44" t="str">
            <v>M</v>
          </cell>
          <cell r="E44">
            <v>19.62</v>
          </cell>
          <cell r="F44" t="str">
            <v>SIURB-E JAN/24</v>
          </cell>
        </row>
        <row r="45">
          <cell r="A45">
            <v>10423</v>
          </cell>
          <cell r="B45">
            <v>1004023</v>
          </cell>
          <cell r="C45" t="str">
            <v>HD.23 - TUBO DE PEAD CORRUGADO E PERFURADOPARA DRENAGEM - DIÂMETRO 6,0" (EM ACORDO COM AS NORMAS DNIT 093/06, NBR 15073 E NBR 14692)</v>
          </cell>
          <cell r="D45" t="str">
            <v>M</v>
          </cell>
          <cell r="E45">
            <v>33.15</v>
          </cell>
          <cell r="F45" t="str">
            <v>SIURB-E JAN/24</v>
          </cell>
        </row>
        <row r="46">
          <cell r="A46">
            <v>10426</v>
          </cell>
          <cell r="B46">
            <v>1004026</v>
          </cell>
          <cell r="C46" t="str">
            <v>TUBO PVC PERFURADO PARA DRENAGEM - DIÂMETRO 4" (100MM)</v>
          </cell>
          <cell r="D46" t="str">
            <v>M</v>
          </cell>
          <cell r="E46">
            <v>72.61</v>
          </cell>
          <cell r="F46" t="str">
            <v>SIURB-E JAN/24</v>
          </cell>
        </row>
        <row r="47">
          <cell r="A47">
            <v>10427</v>
          </cell>
          <cell r="B47">
            <v>1004027</v>
          </cell>
          <cell r="C47" t="str">
            <v>TUBO PVC PERFURADO PARA DRENAGEM - DIÂMETRO 6" (150MM)</v>
          </cell>
          <cell r="D47" t="str">
            <v>M</v>
          </cell>
          <cell r="E47">
            <v>89.75</v>
          </cell>
          <cell r="F47" t="str">
            <v>SIURB-E JAN/24</v>
          </cell>
        </row>
        <row r="48">
          <cell r="A48">
            <v>10430</v>
          </cell>
          <cell r="B48">
            <v>1004030</v>
          </cell>
          <cell r="C48" t="str">
            <v>TUBO DE CONCRETO - DIÂMETRO DE 30CM</v>
          </cell>
          <cell r="D48" t="str">
            <v>M</v>
          </cell>
          <cell r="E48">
            <v>70.19</v>
          </cell>
          <cell r="F48" t="str">
            <v>SIURB-E JAN/24</v>
          </cell>
        </row>
        <row r="49">
          <cell r="A49">
            <v>10431</v>
          </cell>
          <cell r="B49">
            <v>1004031</v>
          </cell>
          <cell r="C49" t="str">
            <v>TUBO DE CONCRETO - DIÂMETRO DE 40CM</v>
          </cell>
          <cell r="D49" t="str">
            <v>M</v>
          </cell>
          <cell r="E49">
            <v>100.69</v>
          </cell>
          <cell r="F49" t="str">
            <v>SIURB-E JAN/24</v>
          </cell>
        </row>
        <row r="50">
          <cell r="A50">
            <v>10432</v>
          </cell>
          <cell r="B50">
            <v>1004032</v>
          </cell>
          <cell r="C50" t="str">
            <v>TUBO DE CONCRETO - DIÂMETRO DE 50CM</v>
          </cell>
          <cell r="D50" t="str">
            <v>M</v>
          </cell>
          <cell r="E50">
            <v>134.12</v>
          </cell>
          <cell r="F50" t="str">
            <v>SIURB-E JAN/24</v>
          </cell>
        </row>
        <row r="51">
          <cell r="A51">
            <v>10433</v>
          </cell>
          <cell r="B51">
            <v>1004033</v>
          </cell>
          <cell r="C51" t="str">
            <v>TUBO DE CONCRETO - DIÂMETRO DE 60CM</v>
          </cell>
          <cell r="D51" t="str">
            <v>M</v>
          </cell>
          <cell r="E51">
            <v>175.43</v>
          </cell>
          <cell r="F51" t="str">
            <v>SIURB-E JAN/24</v>
          </cell>
        </row>
        <row r="52">
          <cell r="A52">
            <v>10435</v>
          </cell>
          <cell r="B52">
            <v>1004035</v>
          </cell>
          <cell r="C52" t="str">
            <v>TUBO DE CONCRETO - DIÂMETRO DE 80CM</v>
          </cell>
          <cell r="D52" t="str">
            <v>M</v>
          </cell>
          <cell r="E52">
            <v>394.7</v>
          </cell>
          <cell r="F52" t="str">
            <v>SIURB-E JAN/24</v>
          </cell>
        </row>
        <row r="53">
          <cell r="A53">
            <v>10437</v>
          </cell>
          <cell r="B53">
            <v>1004037</v>
          </cell>
          <cell r="C53" t="str">
            <v>TUBO DE CONCRETO - DIÂMETRO DE 100CM</v>
          </cell>
          <cell r="D53" t="str">
            <v>M</v>
          </cell>
          <cell r="E53">
            <v>551.91</v>
          </cell>
          <cell r="F53" t="str">
            <v>SIURB-E JAN/24</v>
          </cell>
        </row>
        <row r="54">
          <cell r="A54">
            <v>10439</v>
          </cell>
          <cell r="B54">
            <v>1004039</v>
          </cell>
          <cell r="C54" t="str">
            <v>TUBO DE CONCRETO - DIÂMETRO DE 120CM</v>
          </cell>
          <cell r="D54" t="str">
            <v>M</v>
          </cell>
          <cell r="E54">
            <v>832.85</v>
          </cell>
          <cell r="F54" t="str">
            <v>SIURB-E JAN/24</v>
          </cell>
        </row>
        <row r="55">
          <cell r="A55">
            <v>10448</v>
          </cell>
          <cell r="B55">
            <v>1004048</v>
          </cell>
          <cell r="C55" t="str">
            <v>CAIXA DE LIGAÇÃO OU INSPEÇÃO - ESCAVAÇÃO E APILOAMENTO</v>
          </cell>
          <cell r="D55" t="str">
            <v>M3</v>
          </cell>
          <cell r="E55">
            <v>62.24</v>
          </cell>
          <cell r="F55" t="str">
            <v>SIURB-E JAN/24</v>
          </cell>
        </row>
        <row r="56">
          <cell r="A56">
            <v>10449</v>
          </cell>
          <cell r="B56">
            <v>1004049</v>
          </cell>
          <cell r="C56" t="str">
            <v>HA.01 - CAIXA DE LIGAÇÃO OU INSPEÇÃO - LASTRO DE CONCRETO (FUNDO)</v>
          </cell>
          <cell r="D56" t="str">
            <v>M3</v>
          </cell>
          <cell r="E56">
            <v>538.01</v>
          </cell>
          <cell r="F56" t="str">
            <v>SIURB-E JAN/24</v>
          </cell>
        </row>
        <row r="57">
          <cell r="A57">
            <v>10450</v>
          </cell>
          <cell r="B57">
            <v>1004050</v>
          </cell>
          <cell r="C57" t="str">
            <v>HA.01 - CAIXA DE LIGAÇÃO OU INSPEÇÃO - ALVENARIA DE 1/2 TIJOLO, REVESTIDA</v>
          </cell>
          <cell r="D57" t="str">
            <v>M2</v>
          </cell>
          <cell r="E57">
            <v>269.56</v>
          </cell>
          <cell r="F57" t="str">
            <v>SIURB-E JAN/24</v>
          </cell>
        </row>
        <row r="58">
          <cell r="A58">
            <v>10451</v>
          </cell>
          <cell r="B58">
            <v>1004051</v>
          </cell>
          <cell r="C58" t="str">
            <v>HA.01 - CAIXA DE LIGAÇÃO OU INSPEÇÃO - ALVENARIA DE 1 TIJOLO, REVESTIDA</v>
          </cell>
          <cell r="D58" t="str">
            <v>M2</v>
          </cell>
          <cell r="E58">
            <v>379.11</v>
          </cell>
          <cell r="F58" t="str">
            <v>SIURB-E JAN/24</v>
          </cell>
        </row>
        <row r="59">
          <cell r="A59">
            <v>10452</v>
          </cell>
          <cell r="B59">
            <v>1004052</v>
          </cell>
          <cell r="C59" t="str">
            <v>HA.01 - CAIXA DE LIGAÇÃO OU INSPEÇÃO - TAMPA DE CONCRETO</v>
          </cell>
          <cell r="D59" t="str">
            <v>M2</v>
          </cell>
          <cell r="E59">
            <v>249.57</v>
          </cell>
          <cell r="F59" t="str">
            <v>SIURB-E JAN/24</v>
          </cell>
        </row>
        <row r="60">
          <cell r="A60">
            <v>10470</v>
          </cell>
          <cell r="B60">
            <v>1004070</v>
          </cell>
          <cell r="C60" t="str">
            <v>HD.23 - ENVOLVIMENTO DE TUBOS COM BRITA</v>
          </cell>
          <cell r="D60" t="str">
            <v>M3</v>
          </cell>
          <cell r="E60">
            <v>221.69</v>
          </cell>
          <cell r="F60" t="str">
            <v>SIURB-E JAN/24</v>
          </cell>
        </row>
        <row r="61">
          <cell r="A61">
            <v>10471</v>
          </cell>
          <cell r="B61">
            <v>1004071</v>
          </cell>
          <cell r="C61" t="str">
            <v>HD.23 - ENVOLVIMENTO DE TUBOS COM AREIA</v>
          </cell>
          <cell r="D61" t="str">
            <v>M3</v>
          </cell>
          <cell r="E61">
            <v>262.68</v>
          </cell>
          <cell r="F61" t="str">
            <v>SIURB-E JAN/24</v>
          </cell>
        </row>
        <row r="62">
          <cell r="A62">
            <v>10475</v>
          </cell>
          <cell r="B62">
            <v>1004075</v>
          </cell>
          <cell r="C62" t="str">
            <v>HD.23 - MANTA GEOTÊXTIL</v>
          </cell>
          <cell r="D62" t="str">
            <v>M2</v>
          </cell>
          <cell r="E62">
            <v>9.83</v>
          </cell>
          <cell r="F62" t="str">
            <v>SIURB-E JAN/24</v>
          </cell>
        </row>
        <row r="63">
          <cell r="A63">
            <v>10476</v>
          </cell>
          <cell r="B63">
            <v>1004076</v>
          </cell>
          <cell r="C63" t="str">
            <v>HD.23 - FORNECIMENTO E APLICAÇÃO DE GEOMEMBRANA DE PEAD - 1MM DE ESPESSURA</v>
          </cell>
          <cell r="D63" t="str">
            <v>M2</v>
          </cell>
          <cell r="E63">
            <v>33.700000000000003</v>
          </cell>
          <cell r="F63" t="str">
            <v>SIURB-E JAN/24</v>
          </cell>
        </row>
        <row r="64">
          <cell r="A64">
            <v>10477</v>
          </cell>
          <cell r="B64">
            <v>1004077</v>
          </cell>
          <cell r="C64" t="str">
            <v>HD.23 - FORNECIMENTO E APLICAÇÃO DE MANTA FORMADA PELA ASSOCIAÇÃO DE UM TECIDO TÉCNICO DE POLIESTER COM UM FILME DE POLIETILENO DE BAIXA DENSIDADE EM ACORDO COM A NBR 12824</v>
          </cell>
          <cell r="D64" t="str">
            <v>M2</v>
          </cell>
          <cell r="E64">
            <v>22.83</v>
          </cell>
          <cell r="F64" t="str">
            <v>SIURB-E JAN/24</v>
          </cell>
        </row>
        <row r="65">
          <cell r="A65">
            <v>10478</v>
          </cell>
          <cell r="B65">
            <v>1004078</v>
          </cell>
          <cell r="C65" t="str">
            <v>HD.23 - FORNECIMENTO E APLICAÇÃO DE GEOCOMPOSTO FORMADO POR NÚCLEO TRIDIMENSIONAL, FLEXÍVEL DE FILAMENTO DE POLIPROPILENO, ASSOCIADO ÀS SUAS DUAS SUPERFÍCIES GEOTEXTEIS NÃO TECIDOS</v>
          </cell>
          <cell r="D65" t="str">
            <v>M2</v>
          </cell>
          <cell r="E65">
            <v>33.86</v>
          </cell>
          <cell r="F65" t="str">
            <v>SIURB-E JAN/24</v>
          </cell>
        </row>
        <row r="66">
          <cell r="A66">
            <v>10480</v>
          </cell>
          <cell r="B66">
            <v>1004080</v>
          </cell>
          <cell r="C66" t="str">
            <v>HD.23 - REATERRO DE VALAS, INCLUSIVE COMPACTAÇÃO</v>
          </cell>
          <cell r="D66" t="str">
            <v>M3</v>
          </cell>
          <cell r="E66">
            <v>16.23</v>
          </cell>
          <cell r="F66" t="str">
            <v>SIURB-E JAN/24</v>
          </cell>
        </row>
        <row r="67">
          <cell r="A67">
            <v>10500</v>
          </cell>
          <cell r="B67">
            <v>1005000</v>
          </cell>
          <cell r="C67" t="str">
            <v>TAPUMES</v>
          </cell>
          <cell r="D67" t="str">
            <v>.</v>
          </cell>
          <cell r="E67" t="str">
            <v>.</v>
          </cell>
          <cell r="F67" t="str">
            <v>SIURB-E JAN/24</v>
          </cell>
        </row>
        <row r="68">
          <cell r="A68">
            <v>10501</v>
          </cell>
          <cell r="B68">
            <v>1005001</v>
          </cell>
          <cell r="C68" t="str">
            <v>TAPUME CHAPA COMPENSADA 6MM</v>
          </cell>
          <cell r="D68" t="str">
            <v>M2</v>
          </cell>
          <cell r="E68">
            <v>82.33</v>
          </cell>
          <cell r="F68" t="str">
            <v>SIURB-E JAN/24</v>
          </cell>
        </row>
        <row r="69">
          <cell r="A69">
            <v>10502</v>
          </cell>
          <cell r="B69">
            <v>1005002</v>
          </cell>
          <cell r="C69" t="str">
            <v>TAPUME CHAPA COMPENSADA RESINADA 10MM</v>
          </cell>
          <cell r="D69" t="str">
            <v>M2</v>
          </cell>
          <cell r="E69">
            <v>92.23</v>
          </cell>
          <cell r="F69" t="str">
            <v>SIURB-E JAN/24</v>
          </cell>
        </row>
        <row r="70">
          <cell r="A70">
            <v>10505</v>
          </cell>
          <cell r="B70">
            <v>1005005</v>
          </cell>
          <cell r="C70" t="str">
            <v>TAPUME METÁLICO COM TELHA METÁLICA, SEM PINTURA, TRAPEZOIDAL 40 ESP=0,43MM, COLUNAS, BASES E PARAFUSOS</v>
          </cell>
          <cell r="D70" t="str">
            <v>M2</v>
          </cell>
          <cell r="E70">
            <v>158.44</v>
          </cell>
          <cell r="F70" t="str">
            <v>SIURB-E JAN/24</v>
          </cell>
        </row>
        <row r="71">
          <cell r="A71">
            <v>10506</v>
          </cell>
          <cell r="B71">
            <v>1005006</v>
          </cell>
          <cell r="C71" t="str">
            <v>PORTÃO METÁLICO DE OBRA - 5M, PIVOTANTE, 2 FOLHAS, PARA TAPUME</v>
          </cell>
          <cell r="D71" t="str">
            <v>M2</v>
          </cell>
          <cell r="E71">
            <v>273.39</v>
          </cell>
          <cell r="F71" t="str">
            <v>SIURB-E JAN/24</v>
          </cell>
        </row>
        <row r="72">
          <cell r="A72">
            <v>10507</v>
          </cell>
          <cell r="B72">
            <v>1005007</v>
          </cell>
          <cell r="C72" t="str">
            <v>PORTÃO DE PEDESTRES - 1,15M, PARA TAPUME</v>
          </cell>
          <cell r="D72" t="str">
            <v>M2</v>
          </cell>
          <cell r="E72">
            <v>253.85</v>
          </cell>
          <cell r="F72" t="str">
            <v>SIURB-E JAN/24</v>
          </cell>
        </row>
        <row r="73">
          <cell r="A73">
            <v>10540</v>
          </cell>
          <cell r="B73">
            <v>1005040</v>
          </cell>
          <cell r="C73" t="str">
            <v>TELA PARA PROTEÇÃO DE OBRAS, MALHA 2 MM</v>
          </cell>
          <cell r="D73" t="str">
            <v>M2</v>
          </cell>
          <cell r="E73">
            <v>29.59</v>
          </cell>
          <cell r="F73" t="str">
            <v>SIURB-E JAN/24</v>
          </cell>
        </row>
        <row r="74">
          <cell r="A74">
            <v>20000</v>
          </cell>
          <cell r="B74">
            <v>2000000</v>
          </cell>
          <cell r="C74" t="str">
            <v>FUNDACOES</v>
          </cell>
          <cell r="F74" t="str">
            <v>SIURB-E JAN/24</v>
          </cell>
        </row>
        <row r="75">
          <cell r="A75">
            <v>20100</v>
          </cell>
          <cell r="B75">
            <v>2001000</v>
          </cell>
          <cell r="C75" t="str">
            <v>FUNDAÇÃO PROFUNDA</v>
          </cell>
          <cell r="D75" t="str">
            <v>.</v>
          </cell>
          <cell r="E75" t="str">
            <v>.</v>
          </cell>
          <cell r="F75" t="str">
            <v>SIURB-E JAN/24</v>
          </cell>
        </row>
        <row r="76">
          <cell r="A76">
            <v>20101</v>
          </cell>
          <cell r="B76">
            <v>2001001</v>
          </cell>
          <cell r="C76" t="str">
            <v>BROCA DE CONCRETO - DIÂMETRO DE 20CM</v>
          </cell>
          <cell r="D76" t="str">
            <v>M</v>
          </cell>
          <cell r="E76">
            <v>58.45</v>
          </cell>
          <cell r="F76" t="str">
            <v>SIURB-E JAN/24</v>
          </cell>
        </row>
        <row r="77">
          <cell r="A77">
            <v>20102</v>
          </cell>
          <cell r="B77">
            <v>2001002</v>
          </cell>
          <cell r="C77" t="str">
            <v>BROCA DE CONCRETO - DIÂMETRO DE 25CM</v>
          </cell>
          <cell r="D77" t="str">
            <v>M</v>
          </cell>
          <cell r="E77">
            <v>88.64</v>
          </cell>
          <cell r="F77" t="str">
            <v>SIURB-E JAN/24</v>
          </cell>
        </row>
        <row r="78">
          <cell r="A78">
            <v>20103</v>
          </cell>
          <cell r="B78">
            <v>2001003</v>
          </cell>
          <cell r="C78" t="str">
            <v>BROCA DE CONCRETO - DIÂMETRO DE 30CM</v>
          </cell>
          <cell r="D78" t="str">
            <v>M</v>
          </cell>
          <cell r="E78">
            <v>131.66999999999999</v>
          </cell>
          <cell r="F78" t="str">
            <v>SIURB-E JAN/24</v>
          </cell>
        </row>
        <row r="79">
          <cell r="A79">
            <v>20105</v>
          </cell>
          <cell r="B79">
            <v>2001005</v>
          </cell>
          <cell r="C79" t="str">
            <v>ESTACA DE CONCRETO MOLDADA NO LOCAL, TIPO "STRAUSS" - ATÉ 20T</v>
          </cell>
          <cell r="D79" t="str">
            <v>M</v>
          </cell>
          <cell r="E79">
            <v>66.2</v>
          </cell>
          <cell r="F79" t="str">
            <v>SIURB-E JAN/24</v>
          </cell>
        </row>
        <row r="80">
          <cell r="A80">
            <v>20106</v>
          </cell>
          <cell r="B80">
            <v>2001006</v>
          </cell>
          <cell r="C80" t="str">
            <v>ESTACA DE CONCRETO MOLDADA NO LOCAL, TIPO "STRAUSS" - ATÉ 30T</v>
          </cell>
          <cell r="D80" t="str">
            <v>M</v>
          </cell>
          <cell r="E80">
            <v>85.14</v>
          </cell>
          <cell r="F80" t="str">
            <v>SIURB-E JAN/24</v>
          </cell>
        </row>
        <row r="81">
          <cell r="A81">
            <v>20107</v>
          </cell>
          <cell r="B81">
            <v>2001007</v>
          </cell>
          <cell r="C81" t="str">
            <v>ESTACA DE CONCRETO MOLDADA NO LOCAL, TIPO "STRAUSS" - ATÉ 40T</v>
          </cell>
          <cell r="D81" t="str">
            <v>M</v>
          </cell>
          <cell r="E81">
            <v>108.84</v>
          </cell>
          <cell r="F81" t="str">
            <v>SIURB-E JAN/24</v>
          </cell>
        </row>
        <row r="82">
          <cell r="A82">
            <v>20108</v>
          </cell>
          <cell r="B82">
            <v>2001008</v>
          </cell>
          <cell r="C82" t="str">
            <v>ESTACA DE CONCRETO MOLDADA NO LOCAL, TIPO "STRAUSS" - ATÉ 60T</v>
          </cell>
          <cell r="D82" t="str">
            <v>M</v>
          </cell>
          <cell r="E82">
            <v>144.61000000000001</v>
          </cell>
          <cell r="F82" t="str">
            <v>SIURB-E JAN/24</v>
          </cell>
        </row>
        <row r="83">
          <cell r="A83">
            <v>20120</v>
          </cell>
          <cell r="B83">
            <v>2001020</v>
          </cell>
          <cell r="C83" t="str">
            <v>TUBULÃO - ESCAVAÇÃO A CÉU ABERTO, COM PÁ E PICARETA</v>
          </cell>
          <cell r="D83" t="str">
            <v>M3</v>
          </cell>
          <cell r="E83">
            <v>561.15</v>
          </cell>
          <cell r="F83" t="str">
            <v>SIURB-E JAN/24</v>
          </cell>
        </row>
        <row r="84">
          <cell r="A84">
            <v>20134</v>
          </cell>
          <cell r="B84">
            <v>2001034</v>
          </cell>
          <cell r="C84" t="str">
            <v>TUBULÃO A CÉU ABERTO FCK=20 MPA</v>
          </cell>
          <cell r="D84" t="str">
            <v>M3</v>
          </cell>
          <cell r="E84">
            <v>772.35</v>
          </cell>
          <cell r="F84" t="str">
            <v>SIURB-E JAN/24</v>
          </cell>
        </row>
        <row r="85">
          <cell r="A85">
            <v>20143</v>
          </cell>
          <cell r="B85">
            <v>2001043</v>
          </cell>
          <cell r="C85" t="str">
            <v>EMENDA DE ESTACA DE CONCRETO PRÉ-MOLDADA - DIÂMETRO 17 CM - 20 T</v>
          </cell>
          <cell r="D85" t="str">
            <v>UN</v>
          </cell>
          <cell r="E85">
            <v>38.39</v>
          </cell>
          <cell r="F85" t="str">
            <v>SIURB-E JAN/24</v>
          </cell>
        </row>
        <row r="86">
          <cell r="A86">
            <v>20144</v>
          </cell>
          <cell r="B86">
            <v>2001044</v>
          </cell>
          <cell r="C86" t="str">
            <v>EMENDA DE ESTACA DE CONCRETO PRÉ-MOLDADA - DIÂMETRO 20 CM - 30 T</v>
          </cell>
          <cell r="D86" t="str">
            <v>UN</v>
          </cell>
          <cell r="E86">
            <v>42.75</v>
          </cell>
          <cell r="F86" t="str">
            <v>SIURB-E JAN/24</v>
          </cell>
        </row>
        <row r="87">
          <cell r="A87">
            <v>20145</v>
          </cell>
          <cell r="B87">
            <v>2001045</v>
          </cell>
          <cell r="C87" t="str">
            <v>EMENDA DE ESTACA DE CONCRETO PRÉ-MOLDADA - DIÂMETRO 23 CM - 40 T</v>
          </cell>
          <cell r="D87" t="str">
            <v>UN</v>
          </cell>
          <cell r="E87">
            <v>47.93</v>
          </cell>
          <cell r="F87" t="str">
            <v>SIURB-E JAN/24</v>
          </cell>
        </row>
        <row r="88">
          <cell r="A88">
            <v>20146</v>
          </cell>
          <cell r="B88">
            <v>2001046</v>
          </cell>
          <cell r="C88" t="str">
            <v>EMENDA DE ESTACA DE CONCRETO PRÉ-MOLDADA - DIÂMETRO 28 CM - 60 T</v>
          </cell>
          <cell r="D88" t="str">
            <v>UN</v>
          </cell>
          <cell r="E88">
            <v>57.72</v>
          </cell>
          <cell r="F88" t="str">
            <v>SIURB-E JAN/24</v>
          </cell>
        </row>
        <row r="89">
          <cell r="A89">
            <v>20147</v>
          </cell>
          <cell r="B89">
            <v>2001047</v>
          </cell>
          <cell r="C89" t="str">
            <v>EMENDA DE ESTACA DE CONCRETO PRÉ-MOLDADA - DIÂMETRO 33 CM - 70 T</v>
          </cell>
          <cell r="D89" t="str">
            <v>UN</v>
          </cell>
          <cell r="E89">
            <v>67.39</v>
          </cell>
          <cell r="F89" t="str">
            <v>SIURB-E JAN/24</v>
          </cell>
        </row>
        <row r="90">
          <cell r="A90">
            <v>20148</v>
          </cell>
          <cell r="B90">
            <v>2001048</v>
          </cell>
          <cell r="C90" t="str">
            <v>ARRASAMENTO DE ESTACA</v>
          </cell>
          <cell r="D90" t="str">
            <v>UN</v>
          </cell>
          <cell r="E90">
            <v>64.680000000000007</v>
          </cell>
          <cell r="F90" t="str">
            <v>SIURB-E JAN/24</v>
          </cell>
        </row>
        <row r="91">
          <cell r="A91">
            <v>20151</v>
          </cell>
          <cell r="B91">
            <v>2001051</v>
          </cell>
          <cell r="C91" t="str">
            <v>ESTACAS ESCAVADAS MECANICAMENTE - DIÂMETRO DE 25CM</v>
          </cell>
          <cell r="D91" t="str">
            <v>M</v>
          </cell>
          <cell r="E91">
            <v>43.52</v>
          </cell>
          <cell r="F91" t="str">
            <v>SIURB-E JAN/24</v>
          </cell>
        </row>
        <row r="92">
          <cell r="A92">
            <v>20152</v>
          </cell>
          <cell r="B92">
            <v>2001052</v>
          </cell>
          <cell r="C92" t="str">
            <v>ESTACAS ESCAVADAS MECANICAMENTE - DIÂMETRO DE 30CM</v>
          </cell>
          <cell r="D92" t="str">
            <v>M</v>
          </cell>
          <cell r="E92">
            <v>56.71</v>
          </cell>
          <cell r="F92" t="str">
            <v>SIURB-E JAN/24</v>
          </cell>
        </row>
        <row r="93">
          <cell r="A93">
            <v>20153</v>
          </cell>
          <cell r="B93">
            <v>2001053</v>
          </cell>
          <cell r="C93" t="str">
            <v>ESTACAS ESCAVADAS MECANICAMENTE - DIÂMETRO DE 35CM</v>
          </cell>
          <cell r="D93" t="str">
            <v>M</v>
          </cell>
          <cell r="E93">
            <v>73.05</v>
          </cell>
          <cell r="F93" t="str">
            <v>SIURB-E JAN/24</v>
          </cell>
        </row>
        <row r="94">
          <cell r="A94">
            <v>20155</v>
          </cell>
          <cell r="B94">
            <v>2001055</v>
          </cell>
          <cell r="C94" t="str">
            <v>ESTACAS ESCAVADAS MECANICAMENTE - DIÂMETRO DE 40CM</v>
          </cell>
          <cell r="D94" t="str">
            <v>M</v>
          </cell>
          <cell r="E94">
            <v>97.64</v>
          </cell>
          <cell r="F94" t="str">
            <v>SIURB-E JAN/24</v>
          </cell>
        </row>
        <row r="95">
          <cell r="A95">
            <v>20156</v>
          </cell>
          <cell r="B95">
            <v>2001056</v>
          </cell>
          <cell r="C95" t="str">
            <v>ESTACAS ESCAVADAS MECANICAMENTE - DIÂMETRO DE 80CM</v>
          </cell>
          <cell r="D95" t="str">
            <v>M</v>
          </cell>
          <cell r="E95">
            <v>335.68</v>
          </cell>
          <cell r="F95" t="str">
            <v>SIURB-E JAN/24</v>
          </cell>
        </row>
        <row r="96">
          <cell r="A96">
            <v>20160</v>
          </cell>
          <cell r="B96">
            <v>2001060</v>
          </cell>
          <cell r="C96" t="str">
            <v>ESTACA RAIZ DIÂMETRO DE 160MM PARA ATÉ 35 TF</v>
          </cell>
          <cell r="D96" t="str">
            <v>M</v>
          </cell>
          <cell r="E96">
            <v>342.06</v>
          </cell>
          <cell r="F96" t="str">
            <v>SIURB-E JAN/24</v>
          </cell>
        </row>
        <row r="97">
          <cell r="A97">
            <v>20161</v>
          </cell>
          <cell r="B97">
            <v>2001061</v>
          </cell>
          <cell r="C97" t="str">
            <v>ESTACA RAIZ DIÂMETRO DE 200MM PARA ATÉ 50 TF</v>
          </cell>
          <cell r="D97" t="str">
            <v>M</v>
          </cell>
          <cell r="E97">
            <v>394.28</v>
          </cell>
          <cell r="F97" t="str">
            <v>SIURB-E JAN/24</v>
          </cell>
        </row>
        <row r="98">
          <cell r="A98">
            <v>20162</v>
          </cell>
          <cell r="B98">
            <v>2001062</v>
          </cell>
          <cell r="C98" t="str">
            <v>ESTACA RAIZ DIÂMETRO DE 250MM PARA ATÉ 80 TF</v>
          </cell>
          <cell r="D98" t="str">
            <v>M</v>
          </cell>
          <cell r="E98">
            <v>455.34</v>
          </cell>
          <cell r="F98" t="str">
            <v>SIURB-E JAN/24</v>
          </cell>
        </row>
        <row r="99">
          <cell r="A99">
            <v>20163</v>
          </cell>
          <cell r="B99">
            <v>2001063</v>
          </cell>
          <cell r="C99" t="str">
            <v>ESTACA RAIZ DIÂMETRO DE 310MM PARA ATÉ 100 TF</v>
          </cell>
          <cell r="D99" t="str">
            <v>M</v>
          </cell>
          <cell r="E99">
            <v>558.91999999999996</v>
          </cell>
          <cell r="F99" t="str">
            <v>SIURB-E JAN/24</v>
          </cell>
        </row>
        <row r="100">
          <cell r="A100">
            <v>20170</v>
          </cell>
          <cell r="B100">
            <v>2001070</v>
          </cell>
          <cell r="C100" t="str">
            <v>FORNECIMENTO E CRAVAÇÃO DE ESTACA METÁLICA - PERFIL DE AÇO LAMINADO W 250X32,7</v>
          </cell>
          <cell r="D100" t="str">
            <v>M</v>
          </cell>
          <cell r="E100">
            <v>418.9</v>
          </cell>
          <cell r="F100" t="str">
            <v>SIURB-E JAN/24</v>
          </cell>
        </row>
        <row r="101">
          <cell r="A101">
            <v>20171</v>
          </cell>
          <cell r="B101">
            <v>2001071</v>
          </cell>
          <cell r="C101" t="str">
            <v>FORNECIMENTO E CRAVAÇÃO DE ESTACA METÁLICA - PERFIL DE AÇO LAMINADO W 310X52</v>
          </cell>
          <cell r="D101" t="str">
            <v>M</v>
          </cell>
          <cell r="E101">
            <v>639.42999999999995</v>
          </cell>
          <cell r="F101" t="str">
            <v>SIURB-E JAN/24</v>
          </cell>
        </row>
        <row r="102">
          <cell r="A102">
            <v>20172</v>
          </cell>
          <cell r="B102">
            <v>2001072</v>
          </cell>
          <cell r="C102" t="str">
            <v>FORNECIMENTO E CRAVAÇÃO DE ESTACA PERFIL DE AÇO I 15"</v>
          </cell>
          <cell r="D102" t="str">
            <v>M</v>
          </cell>
          <cell r="E102">
            <v>2000.01</v>
          </cell>
          <cell r="F102" t="str">
            <v>SIURB-E JAN/24</v>
          </cell>
        </row>
        <row r="103">
          <cell r="A103">
            <v>20173</v>
          </cell>
          <cell r="B103">
            <v>2001073</v>
          </cell>
          <cell r="C103" t="str">
            <v>CORTE DE ESTACA METÁLICA PERFIL 10"</v>
          </cell>
          <cell r="D103" t="str">
            <v>UN</v>
          </cell>
          <cell r="E103">
            <v>174.66</v>
          </cell>
          <cell r="F103" t="str">
            <v>SIURB-E JAN/24</v>
          </cell>
        </row>
        <row r="104">
          <cell r="A104">
            <v>20174</v>
          </cell>
          <cell r="B104">
            <v>2001074</v>
          </cell>
          <cell r="C104" t="str">
            <v>CORTE DE ESTACA METÁLICA PERFIL 12"</v>
          </cell>
          <cell r="D104" t="str">
            <v>UN</v>
          </cell>
          <cell r="E104">
            <v>199.75</v>
          </cell>
          <cell r="F104" t="str">
            <v>SIURB-E JAN/24</v>
          </cell>
        </row>
        <row r="105">
          <cell r="A105">
            <v>20175</v>
          </cell>
          <cell r="B105">
            <v>2001075</v>
          </cell>
          <cell r="C105" t="str">
            <v>CORTE DE ESTACA METÁLICA PERFIL I 15"</v>
          </cell>
          <cell r="D105" t="str">
            <v>UN</v>
          </cell>
          <cell r="E105">
            <v>208.16</v>
          </cell>
          <cell r="F105" t="str">
            <v>SIURB-E JAN/24</v>
          </cell>
        </row>
        <row r="106">
          <cell r="A106">
            <v>20176</v>
          </cell>
          <cell r="B106">
            <v>2001076</v>
          </cell>
          <cell r="C106" t="str">
            <v>EMENDA DE TOPO PARA ESTACA METÁLICA PERFIL 10"</v>
          </cell>
          <cell r="D106" t="str">
            <v>UN</v>
          </cell>
          <cell r="E106">
            <v>537.76</v>
          </cell>
          <cell r="F106" t="str">
            <v>SIURB-E JAN/24</v>
          </cell>
        </row>
        <row r="107">
          <cell r="A107">
            <v>20177</v>
          </cell>
          <cell r="B107">
            <v>2001077</v>
          </cell>
          <cell r="C107" t="str">
            <v>EMENDA DE TOPO PARA ESTACA METÁLICA PERFIL 12"</v>
          </cell>
          <cell r="D107" t="str">
            <v>UN</v>
          </cell>
          <cell r="E107">
            <v>631.35</v>
          </cell>
          <cell r="F107" t="str">
            <v>SIURB-E JAN/24</v>
          </cell>
        </row>
        <row r="108">
          <cell r="A108">
            <v>20178</v>
          </cell>
          <cell r="B108">
            <v>2001078</v>
          </cell>
          <cell r="C108" t="str">
            <v>EMENDA DE TOPO PARA ESTACA METÁLICA PERFIL I 15"</v>
          </cell>
          <cell r="D108" t="str">
            <v>UN</v>
          </cell>
          <cell r="E108">
            <v>720.77</v>
          </cell>
          <cell r="F108" t="str">
            <v>SIURB-E JAN/24</v>
          </cell>
        </row>
        <row r="109">
          <cell r="A109">
            <v>20180</v>
          </cell>
          <cell r="B109">
            <v>2001080</v>
          </cell>
          <cell r="C109" t="str">
            <v>ESTACA ESCAVADA HÉLICE CONTÍNUA - DIÂMETRO 25CM</v>
          </cell>
          <cell r="D109" t="str">
            <v>M</v>
          </cell>
          <cell r="E109">
            <v>69.84</v>
          </cell>
          <cell r="F109" t="str">
            <v>SIURB-E JAN/24</v>
          </cell>
        </row>
        <row r="110">
          <cell r="A110">
            <v>20181</v>
          </cell>
          <cell r="B110">
            <v>2001081</v>
          </cell>
          <cell r="C110" t="str">
            <v>ESTACA ESCAVADA HÉLICE CONTÍNUA - DIÂMETRO 30CM</v>
          </cell>
          <cell r="D110" t="str">
            <v>M</v>
          </cell>
          <cell r="E110">
            <v>89.36</v>
          </cell>
          <cell r="F110" t="str">
            <v>SIURB-E JAN/24</v>
          </cell>
        </row>
        <row r="111">
          <cell r="A111">
            <v>20182</v>
          </cell>
          <cell r="B111">
            <v>2001082</v>
          </cell>
          <cell r="C111" t="str">
            <v>ESTACA ESCAVADA HÉLICE CONTÍNUA - DIÂMETRO 35CM</v>
          </cell>
          <cell r="D111" t="str">
            <v>M</v>
          </cell>
          <cell r="E111">
            <v>115.01</v>
          </cell>
          <cell r="F111" t="str">
            <v>SIURB-E JAN/24</v>
          </cell>
        </row>
        <row r="112">
          <cell r="A112">
            <v>20183</v>
          </cell>
          <cell r="B112">
            <v>2001083</v>
          </cell>
          <cell r="C112" t="str">
            <v>ESTACA ESCAVADA HÉLICE CONTÍNUA - DIÂMETRO 40CM</v>
          </cell>
          <cell r="D112" t="str">
            <v>M</v>
          </cell>
          <cell r="E112">
            <v>147.03</v>
          </cell>
          <cell r="F112" t="str">
            <v>SIURB-E JAN/24</v>
          </cell>
        </row>
        <row r="113">
          <cell r="A113">
            <v>20184</v>
          </cell>
          <cell r="B113">
            <v>2001084</v>
          </cell>
          <cell r="C113" t="str">
            <v>ESTACA ESCAVADA HÉLICE CONTÍNUA - DIÂMETRO 50CM</v>
          </cell>
          <cell r="D113" t="str">
            <v>M</v>
          </cell>
          <cell r="E113">
            <v>198.75</v>
          </cell>
          <cell r="F113" t="str">
            <v>SIURB-E JAN/24</v>
          </cell>
        </row>
        <row r="114">
          <cell r="A114">
            <v>20185</v>
          </cell>
          <cell r="B114">
            <v>2001085</v>
          </cell>
          <cell r="C114" t="str">
            <v>ESTACA ESCAVADA HÉLICE CONTÍNUA - DIÂMETRO 60CM</v>
          </cell>
          <cell r="D114" t="str">
            <v>M</v>
          </cell>
          <cell r="E114">
            <v>267.88</v>
          </cell>
          <cell r="F114" t="str">
            <v>SIURB-E JAN/24</v>
          </cell>
        </row>
        <row r="115">
          <cell r="A115">
            <v>20190</v>
          </cell>
          <cell r="B115">
            <v>2001090</v>
          </cell>
          <cell r="C115" t="str">
            <v>ESTACA ESCAVADA HÉLICE CONTÍNUA - DIÂMETRO 25CM - EXCLUSIVE MATERIAIS</v>
          </cell>
          <cell r="D115" t="str">
            <v>M</v>
          </cell>
          <cell r="E115">
            <v>41.16</v>
          </cell>
          <cell r="F115" t="str">
            <v>SIURB-E JAN/24</v>
          </cell>
        </row>
        <row r="116">
          <cell r="A116">
            <v>20191</v>
          </cell>
          <cell r="B116">
            <v>2001091</v>
          </cell>
          <cell r="C116" t="str">
            <v>ESTACA ESCAVADA HÉLICE CONTÍNUA - DIÂMETRO 30CM - EXCLUSIVE MATERIAIS</v>
          </cell>
          <cell r="D116" t="str">
            <v>M</v>
          </cell>
          <cell r="E116">
            <v>2.31</v>
          </cell>
          <cell r="F116" t="str">
            <v>SIURB-E JAN/24</v>
          </cell>
        </row>
        <row r="117">
          <cell r="A117">
            <v>20192</v>
          </cell>
          <cell r="B117">
            <v>2001092</v>
          </cell>
          <cell r="C117" t="str">
            <v>ESTACA ESCAVADA HÉLICE CONTÍNUA - DIÂMETRO 35CM - EXCLUSIVE MATERIAIS</v>
          </cell>
          <cell r="D117" t="str">
            <v>M</v>
          </cell>
          <cell r="E117">
            <v>59.56</v>
          </cell>
          <cell r="F117" t="str">
            <v>SIURB-E JAN/24</v>
          </cell>
        </row>
        <row r="118">
          <cell r="A118">
            <v>20193</v>
          </cell>
          <cell r="B118">
            <v>2001093</v>
          </cell>
          <cell r="C118" t="str">
            <v>ESTACA ESCAVADA HÉLICE CONTÍNUA - DIÂMETRO 40CM - EXCLUSIVE MATERIAIS</v>
          </cell>
          <cell r="D118" t="str">
            <v>M</v>
          </cell>
          <cell r="E118">
            <v>68.17</v>
          </cell>
          <cell r="F118" t="str">
            <v>SIURB-E JAN/24</v>
          </cell>
        </row>
        <row r="119">
          <cell r="A119">
            <v>20194</v>
          </cell>
          <cell r="B119">
            <v>2001094</v>
          </cell>
          <cell r="C119" t="str">
            <v>ESTACA ESCAVADA HÉLICE CONTÍNUA - DIÂMETRO 50CM - EXCLUSIVE MATERIAIS</v>
          </cell>
          <cell r="D119" t="str">
            <v>M</v>
          </cell>
          <cell r="E119">
            <v>75.98</v>
          </cell>
          <cell r="F119" t="str">
            <v>SIURB-E JAN/24</v>
          </cell>
        </row>
        <row r="120">
          <cell r="A120">
            <v>20195</v>
          </cell>
          <cell r="B120">
            <v>2001095</v>
          </cell>
          <cell r="C120" t="str">
            <v>ESTACA ESCAVADA HÉLICE CONTÍNUA - DIÂMETRO 60CM - EXCLUSIVE MATERIAIS</v>
          </cell>
          <cell r="D120" t="str">
            <v>M</v>
          </cell>
          <cell r="E120">
            <v>90.71</v>
          </cell>
          <cell r="F120" t="str">
            <v>SIURB-E JAN/24</v>
          </cell>
        </row>
        <row r="121">
          <cell r="A121">
            <v>20200</v>
          </cell>
          <cell r="B121">
            <v>2002000</v>
          </cell>
          <cell r="C121" t="str">
            <v>VALAS</v>
          </cell>
          <cell r="D121" t="str">
            <v>.</v>
          </cell>
          <cell r="E121" t="str">
            <v>.</v>
          </cell>
          <cell r="F121" t="str">
            <v>SIURB-E JAN/24</v>
          </cell>
        </row>
        <row r="122">
          <cell r="A122">
            <v>20201</v>
          </cell>
          <cell r="B122">
            <v>2002001</v>
          </cell>
          <cell r="C122" t="str">
            <v>ESCAVAÇÃO MANUAL COM PROFUNDIDADE IGUAL OU INFERIOR A 1,50M</v>
          </cell>
          <cell r="D122" t="str">
            <v>M3</v>
          </cell>
          <cell r="E122">
            <v>73.53</v>
          </cell>
          <cell r="F122" t="str">
            <v>SIURB-E JAN/24</v>
          </cell>
        </row>
        <row r="123">
          <cell r="A123">
            <v>20202</v>
          </cell>
          <cell r="B123">
            <v>2002002</v>
          </cell>
          <cell r="C123" t="str">
            <v>ESCAVAÇÃO MANUAL COM PROFUNDIDADE SUPERIOR A 1,50M</v>
          </cell>
          <cell r="D123" t="str">
            <v>M3</v>
          </cell>
          <cell r="E123">
            <v>80.680000000000007</v>
          </cell>
          <cell r="F123" t="str">
            <v>SIURB-E JAN/24</v>
          </cell>
        </row>
        <row r="124">
          <cell r="A124">
            <v>20205</v>
          </cell>
          <cell r="B124">
            <v>2002005</v>
          </cell>
          <cell r="C124" t="str">
            <v>ESCORAMENTO DE VALAS - CONTINUO</v>
          </cell>
          <cell r="D124" t="str">
            <v>M2</v>
          </cell>
          <cell r="E124">
            <v>120.67</v>
          </cell>
          <cell r="F124" t="str">
            <v>SIURB-E JAN/24</v>
          </cell>
        </row>
        <row r="125">
          <cell r="A125">
            <v>20206</v>
          </cell>
          <cell r="B125">
            <v>2002006</v>
          </cell>
          <cell r="C125" t="str">
            <v>ESCORAMENTO DE VALAS - DESCONTINUO</v>
          </cell>
          <cell r="D125" t="str">
            <v>M2</v>
          </cell>
          <cell r="E125">
            <v>69.31</v>
          </cell>
          <cell r="F125" t="str">
            <v>SIURB-E JAN/24</v>
          </cell>
        </row>
        <row r="126">
          <cell r="A126">
            <v>20210</v>
          </cell>
          <cell r="B126">
            <v>2002010</v>
          </cell>
          <cell r="C126" t="str">
            <v>APILOAMENTO DO FUNDO DE VALAS, PARA SIMPLES REGULARIZAÇÃO</v>
          </cell>
          <cell r="D126" t="str">
            <v>M2</v>
          </cell>
          <cell r="E126">
            <v>5.76</v>
          </cell>
          <cell r="F126" t="str">
            <v>SIURB-E JAN/24</v>
          </cell>
        </row>
        <row r="127">
          <cell r="A127">
            <v>20211</v>
          </cell>
          <cell r="B127">
            <v>2002011</v>
          </cell>
          <cell r="C127" t="str">
            <v>APILOAMENTO DO FUNDO DE VALAS, COM SOQUETE VIBRATÓRIO</v>
          </cell>
          <cell r="D127" t="str">
            <v>M2</v>
          </cell>
          <cell r="E127">
            <v>4.18</v>
          </cell>
          <cell r="F127" t="str">
            <v>SIURB-E JAN/24</v>
          </cell>
        </row>
        <row r="128">
          <cell r="A128">
            <v>20215</v>
          </cell>
          <cell r="B128">
            <v>2002015</v>
          </cell>
          <cell r="C128" t="str">
            <v>LASTRO DE BRITA</v>
          </cell>
          <cell r="D128" t="str">
            <v>M3</v>
          </cell>
          <cell r="E128">
            <v>210.17</v>
          </cell>
          <cell r="F128" t="str">
            <v>SIURB-E JAN/24</v>
          </cell>
        </row>
        <row r="129">
          <cell r="A129">
            <v>20216</v>
          </cell>
          <cell r="B129">
            <v>2002016</v>
          </cell>
          <cell r="C129" t="str">
            <v>LASTRO DE CONCRETO - 150KG CIM/M3</v>
          </cell>
          <cell r="D129" t="str">
            <v>M3</v>
          </cell>
          <cell r="E129">
            <v>505.26</v>
          </cell>
          <cell r="F129" t="str">
            <v>SIURB-E JAN/24</v>
          </cell>
        </row>
        <row r="130">
          <cell r="A130">
            <v>20217</v>
          </cell>
          <cell r="B130">
            <v>2002017</v>
          </cell>
          <cell r="C130" t="str">
            <v>LASTRO DE CONCRETO COM AGREGADO RECICLADO - 150 KG CIM/M3</v>
          </cell>
          <cell r="D130" t="str">
            <v>M3</v>
          </cell>
          <cell r="E130">
            <v>439.27</v>
          </cell>
          <cell r="F130" t="str">
            <v>SIURB-E JAN/24</v>
          </cell>
        </row>
        <row r="131">
          <cell r="A131">
            <v>20300</v>
          </cell>
          <cell r="B131">
            <v>2003000</v>
          </cell>
          <cell r="C131" t="str">
            <v>FUNDAÇÃO - FORMA</v>
          </cell>
          <cell r="D131" t="str">
            <v>.</v>
          </cell>
          <cell r="E131" t="str">
            <v>.</v>
          </cell>
          <cell r="F131" t="str">
            <v>SIURB-E JAN/24</v>
          </cell>
        </row>
        <row r="132">
          <cell r="A132">
            <v>20301</v>
          </cell>
          <cell r="B132">
            <v>2003001</v>
          </cell>
          <cell r="C132" t="str">
            <v>FORMA COMUM DE TÁBUAS DE PINUS</v>
          </cell>
          <cell r="D132" t="str">
            <v>M2</v>
          </cell>
          <cell r="E132">
            <v>82.11</v>
          </cell>
          <cell r="F132" t="str">
            <v>SIURB-E JAN/24</v>
          </cell>
        </row>
        <row r="133">
          <cell r="A133">
            <v>20304</v>
          </cell>
          <cell r="B133">
            <v>2003004</v>
          </cell>
          <cell r="C133" t="str">
            <v>FORMA COMUM DE TÁBUAS DE PINUS - NÃO RECUPERÁVEL</v>
          </cell>
          <cell r="D133" t="str">
            <v>M2</v>
          </cell>
          <cell r="E133">
            <v>103.36</v>
          </cell>
          <cell r="F133" t="str">
            <v>SIURB-E JAN/24</v>
          </cell>
        </row>
        <row r="134">
          <cell r="A134">
            <v>20400</v>
          </cell>
          <cell r="B134">
            <v>2004000</v>
          </cell>
          <cell r="C134" t="str">
            <v>FUNDAÇÃO - ARMADURA</v>
          </cell>
          <cell r="D134" t="str">
            <v>.</v>
          </cell>
          <cell r="E134" t="str">
            <v>.</v>
          </cell>
          <cell r="F134" t="str">
            <v>SIURB-E JAN/24</v>
          </cell>
        </row>
        <row r="135">
          <cell r="A135">
            <v>20404</v>
          </cell>
          <cell r="B135">
            <v>2004004</v>
          </cell>
          <cell r="C135" t="str">
            <v>ARMADURA EM AÇO CA-50</v>
          </cell>
          <cell r="D135" t="str">
            <v>KG</v>
          </cell>
          <cell r="E135">
            <v>10.34</v>
          </cell>
          <cell r="F135" t="str">
            <v>SIURB-E JAN/24</v>
          </cell>
        </row>
        <row r="136">
          <cell r="A136">
            <v>20407</v>
          </cell>
          <cell r="B136">
            <v>2004007</v>
          </cell>
          <cell r="C136" t="str">
            <v>ARMADURA EM AÇO CA-60</v>
          </cell>
          <cell r="D136" t="str">
            <v>KG</v>
          </cell>
          <cell r="E136">
            <v>10.73</v>
          </cell>
          <cell r="F136" t="str">
            <v>SIURB-E JAN/24</v>
          </cell>
        </row>
        <row r="137">
          <cell r="A137">
            <v>20409</v>
          </cell>
          <cell r="B137">
            <v>2004009</v>
          </cell>
          <cell r="C137" t="str">
            <v>ARMADURA EM AÇO CA-60 - TELA</v>
          </cell>
          <cell r="D137" t="str">
            <v>KG</v>
          </cell>
          <cell r="E137">
            <v>10.199999999999999</v>
          </cell>
          <cell r="F137" t="str">
            <v>SIURB-E JAN/24</v>
          </cell>
        </row>
        <row r="138">
          <cell r="A138">
            <v>20500</v>
          </cell>
          <cell r="B138">
            <v>2005000</v>
          </cell>
          <cell r="C138" t="str">
            <v>FUNDAÇÃO - CONCRETO</v>
          </cell>
          <cell r="D138" t="str">
            <v>.</v>
          </cell>
          <cell r="E138" t="str">
            <v>.</v>
          </cell>
          <cell r="F138" t="str">
            <v>SIURB-E JAN/24</v>
          </cell>
        </row>
        <row r="139">
          <cell r="A139">
            <v>20505</v>
          </cell>
          <cell r="B139">
            <v>2005005</v>
          </cell>
          <cell r="C139" t="str">
            <v>CONCRETO FCK=15,0MPA - VIRADO NA OBRA</v>
          </cell>
          <cell r="D139" t="str">
            <v>M3</v>
          </cell>
          <cell r="E139">
            <v>585.14</v>
          </cell>
          <cell r="F139" t="str">
            <v>SIURB-E JAN/24</v>
          </cell>
        </row>
        <row r="140">
          <cell r="A140">
            <v>20506</v>
          </cell>
          <cell r="B140">
            <v>2005006</v>
          </cell>
          <cell r="C140" t="str">
            <v>CONCRETO FCK=20,0MPA - VIRADO NA OBRA</v>
          </cell>
          <cell r="D140" t="str">
            <v>M3</v>
          </cell>
          <cell r="E140">
            <v>602.35</v>
          </cell>
          <cell r="F140" t="str">
            <v>SIURB-E JAN/24</v>
          </cell>
        </row>
        <row r="141">
          <cell r="A141">
            <v>20508</v>
          </cell>
          <cell r="B141">
            <v>2005008</v>
          </cell>
          <cell r="C141" t="str">
            <v>CONCRETO FCK=15,0MPA - USINADO</v>
          </cell>
          <cell r="D141" t="str">
            <v>M3</v>
          </cell>
          <cell r="E141">
            <v>469.33</v>
          </cell>
          <cell r="F141" t="str">
            <v>SIURB-E JAN/24</v>
          </cell>
        </row>
        <row r="142">
          <cell r="A142">
            <v>20509</v>
          </cell>
          <cell r="B142">
            <v>2005009</v>
          </cell>
          <cell r="C142" t="str">
            <v>CONCRETO FCK=20,0MPA - USINADO</v>
          </cell>
          <cell r="D142" t="str">
            <v>M3</v>
          </cell>
          <cell r="E142">
            <v>490.29</v>
          </cell>
          <cell r="F142" t="str">
            <v>SIURB-E JAN/24</v>
          </cell>
        </row>
        <row r="143">
          <cell r="A143">
            <v>20510</v>
          </cell>
          <cell r="B143">
            <v>2005010</v>
          </cell>
          <cell r="C143" t="str">
            <v>CONCRETO FCK=25MPA - USINADO</v>
          </cell>
          <cell r="D143" t="str">
            <v>M3</v>
          </cell>
          <cell r="E143">
            <v>512.28</v>
          </cell>
          <cell r="F143" t="str">
            <v>SIURB-E JAN/24</v>
          </cell>
        </row>
        <row r="144">
          <cell r="A144">
            <v>20511</v>
          </cell>
          <cell r="B144">
            <v>2005011</v>
          </cell>
          <cell r="C144" t="str">
            <v>CONCRETO FCK=30MPA - USINADO</v>
          </cell>
          <cell r="D144" t="str">
            <v>M3</v>
          </cell>
          <cell r="E144">
            <v>535.33000000000004</v>
          </cell>
          <cell r="F144" t="str">
            <v>SIURB-E JAN/24</v>
          </cell>
        </row>
        <row r="145">
          <cell r="A145">
            <v>20600</v>
          </cell>
          <cell r="B145">
            <v>2006000</v>
          </cell>
          <cell r="C145" t="str">
            <v>EMBASAMENTO</v>
          </cell>
          <cell r="D145" t="str">
            <v>.</v>
          </cell>
          <cell r="E145" t="str">
            <v>.</v>
          </cell>
          <cell r="F145" t="str">
            <v>SIURB-E JAN/24</v>
          </cell>
        </row>
        <row r="146">
          <cell r="A146">
            <v>20601</v>
          </cell>
          <cell r="B146">
            <v>2006001</v>
          </cell>
          <cell r="C146" t="str">
            <v>ALVENARIA DE EMBASAMENTO - TIJOLOS MACIÇOS COMUNS</v>
          </cell>
          <cell r="D146" t="str">
            <v>M3</v>
          </cell>
          <cell r="E146">
            <v>982.13</v>
          </cell>
          <cell r="F146" t="str">
            <v>SIURB-E JAN/24</v>
          </cell>
        </row>
        <row r="147">
          <cell r="A147">
            <v>20605</v>
          </cell>
          <cell r="B147">
            <v>2006005</v>
          </cell>
          <cell r="C147" t="str">
            <v>IMPERMEABILIZAÇÃO DO RESPALDO DA FUNDAÇÃO - ARGAMASSA IMPERMEÁVEL</v>
          </cell>
          <cell r="D147" t="str">
            <v>M2</v>
          </cell>
          <cell r="E147">
            <v>120.41</v>
          </cell>
          <cell r="F147" t="str">
            <v>SIURB-E JAN/24</v>
          </cell>
        </row>
        <row r="148">
          <cell r="A148">
            <v>20610</v>
          </cell>
          <cell r="B148">
            <v>2006010</v>
          </cell>
          <cell r="C148" t="str">
            <v>REATERRO DE VALAS, INCLUSIVE APILOAMENTO</v>
          </cell>
          <cell r="D148" t="str">
            <v>M3</v>
          </cell>
          <cell r="E148">
            <v>26.28</v>
          </cell>
          <cell r="F148" t="str">
            <v>SIURB-E JAN/24</v>
          </cell>
        </row>
        <row r="149">
          <cell r="A149">
            <v>25000</v>
          </cell>
          <cell r="B149">
            <v>2050000</v>
          </cell>
          <cell r="C149" t="str">
            <v>DEMOLIÇÕES</v>
          </cell>
          <cell r="D149" t="str">
            <v>.</v>
          </cell>
          <cell r="E149" t="str">
            <v>.</v>
          </cell>
          <cell r="F149" t="str">
            <v>SIURB-E JAN/24</v>
          </cell>
        </row>
        <row r="150">
          <cell r="A150">
            <v>25001</v>
          </cell>
          <cell r="B150">
            <v>2050001</v>
          </cell>
          <cell r="C150" t="str">
            <v>DEMOLIÇÃO DE ALVENARIA DE EMBASAMENTO - TIJOLOS MACIÇOS COMUNS</v>
          </cell>
          <cell r="D150" t="str">
            <v>M3</v>
          </cell>
          <cell r="E150">
            <v>77.62</v>
          </cell>
          <cell r="F150" t="str">
            <v>SIURB-E JAN/24</v>
          </cell>
        </row>
        <row r="151">
          <cell r="A151">
            <v>25003</v>
          </cell>
          <cell r="B151">
            <v>2050003</v>
          </cell>
          <cell r="C151" t="str">
            <v>DEMOLIÇÃO MANUAL DE CONCRETO SIMPLES</v>
          </cell>
          <cell r="D151" t="str">
            <v>M3</v>
          </cell>
          <cell r="E151">
            <v>253.57</v>
          </cell>
          <cell r="F151" t="str">
            <v>SIURB-E JAN/24</v>
          </cell>
        </row>
        <row r="152">
          <cell r="A152">
            <v>25004</v>
          </cell>
          <cell r="B152">
            <v>2050004</v>
          </cell>
          <cell r="C152" t="str">
            <v>DEMOLIÇÃO MANUAL DE CONCRETO ARMADO</v>
          </cell>
          <cell r="D152" t="str">
            <v>M3</v>
          </cell>
          <cell r="E152">
            <v>461.03</v>
          </cell>
          <cell r="F152" t="str">
            <v>SIURB-E JAN/24</v>
          </cell>
        </row>
        <row r="153">
          <cell r="A153">
            <v>25005</v>
          </cell>
          <cell r="B153">
            <v>2050005</v>
          </cell>
          <cell r="C153" t="str">
            <v>DEMOLIÇÃO MECANIZADA DE CONCRETO SIMPLES</v>
          </cell>
          <cell r="D153" t="str">
            <v>M3</v>
          </cell>
          <cell r="E153">
            <v>201.87</v>
          </cell>
          <cell r="F153" t="str">
            <v>SIURB-E JAN/24</v>
          </cell>
        </row>
        <row r="154">
          <cell r="A154">
            <v>25006</v>
          </cell>
          <cell r="B154">
            <v>2050006</v>
          </cell>
          <cell r="C154" t="str">
            <v>DEMOLIÇÃO MECANIZADA DE CONCRETO ARMADO</v>
          </cell>
          <cell r="D154" t="str">
            <v>M3</v>
          </cell>
          <cell r="E154">
            <v>403.74</v>
          </cell>
          <cell r="F154" t="str">
            <v>SIURB-E JAN/24</v>
          </cell>
        </row>
        <row r="155">
          <cell r="A155">
            <v>29000</v>
          </cell>
          <cell r="B155">
            <v>2090000</v>
          </cell>
          <cell r="C155" t="str">
            <v>OUTROS SERVIÇOS</v>
          </cell>
          <cell r="D155" t="str">
            <v>.</v>
          </cell>
          <cell r="E155" t="str">
            <v>.</v>
          </cell>
          <cell r="F155" t="str">
            <v>SIURB-E JAN/24</v>
          </cell>
        </row>
        <row r="156">
          <cell r="A156">
            <v>29040</v>
          </cell>
          <cell r="B156">
            <v>2090040</v>
          </cell>
          <cell r="C156" t="str">
            <v>BUZINOTE PVC - 2", C=0,30 M</v>
          </cell>
          <cell r="D156" t="str">
            <v>UN</v>
          </cell>
          <cell r="E156">
            <v>13.26</v>
          </cell>
          <cell r="F156" t="str">
            <v>SIURB-E JAN/24</v>
          </cell>
        </row>
        <row r="157">
          <cell r="A157">
            <v>30000</v>
          </cell>
          <cell r="B157">
            <v>3000000</v>
          </cell>
          <cell r="C157" t="str">
            <v>ESTRUTURA</v>
          </cell>
          <cell r="F157" t="str">
            <v>SIURB-E JAN/24</v>
          </cell>
        </row>
        <row r="158">
          <cell r="A158">
            <v>30100</v>
          </cell>
          <cell r="B158">
            <v>3001000</v>
          </cell>
          <cell r="C158" t="str">
            <v>ESTRUTURA DE CONCRETO ARMADO - FORMAS</v>
          </cell>
          <cell r="D158" t="str">
            <v>.</v>
          </cell>
          <cell r="E158" t="str">
            <v>.</v>
          </cell>
          <cell r="F158" t="str">
            <v>SIURB-E JAN/24</v>
          </cell>
        </row>
        <row r="159">
          <cell r="A159">
            <v>30101</v>
          </cell>
          <cell r="B159">
            <v>3001001</v>
          </cell>
          <cell r="C159" t="str">
            <v>FORMA COMUM DE TÁBUAS DE PINUS - PLANA</v>
          </cell>
          <cell r="D159" t="str">
            <v>M2</v>
          </cell>
          <cell r="E159">
            <v>90.55</v>
          </cell>
          <cell r="F159" t="str">
            <v>SIURB-E JAN/24</v>
          </cell>
        </row>
        <row r="160">
          <cell r="A160">
            <v>30104</v>
          </cell>
          <cell r="B160">
            <v>3001004</v>
          </cell>
          <cell r="C160" t="str">
            <v>FORMA COMUM DE TÁBUAS DE PINUS - NÃO RECUPERÁVEL</v>
          </cell>
          <cell r="D160" t="str">
            <v>M2</v>
          </cell>
          <cell r="E160">
            <v>103.36</v>
          </cell>
          <cell r="F160" t="str">
            <v>SIURB-E JAN/24</v>
          </cell>
        </row>
        <row r="161">
          <cell r="A161">
            <v>30111</v>
          </cell>
          <cell r="B161">
            <v>3001011</v>
          </cell>
          <cell r="C161" t="str">
            <v>FORMA ESPECIAL DE CHAPAS RESINADAS (10MM) - CURVA</v>
          </cell>
          <cell r="D161" t="str">
            <v>M2</v>
          </cell>
          <cell r="E161">
            <v>128.96</v>
          </cell>
          <cell r="F161" t="str">
            <v>SIURB-E JAN/24</v>
          </cell>
        </row>
        <row r="162">
          <cell r="A162">
            <v>30113</v>
          </cell>
          <cell r="B162">
            <v>3001013</v>
          </cell>
          <cell r="C162" t="str">
            <v>FORMA ESPECIAL DE CHAPAS PLASTIFICADAS (10MM) - CURVA</v>
          </cell>
          <cell r="D162" t="str">
            <v>M2</v>
          </cell>
          <cell r="E162">
            <v>137.75</v>
          </cell>
          <cell r="F162" t="str">
            <v>SIURB-E JAN/24</v>
          </cell>
        </row>
        <row r="163">
          <cell r="A163">
            <v>30114</v>
          </cell>
          <cell r="B163">
            <v>3001014</v>
          </cell>
          <cell r="C163" t="str">
            <v>FORMA ESPECIAL DE CHAPAS RESINADAS (10MM) - PLANA</v>
          </cell>
          <cell r="D163" t="str">
            <v>M2</v>
          </cell>
          <cell r="E163">
            <v>107.59</v>
          </cell>
          <cell r="F163" t="str">
            <v>SIURB-E JAN/24</v>
          </cell>
        </row>
        <row r="164">
          <cell r="A164">
            <v>30115</v>
          </cell>
          <cell r="B164">
            <v>3001015</v>
          </cell>
          <cell r="C164" t="str">
            <v>FORMA ESPECIAL DE CHAPAS RESINADAS (12MM) - PLANA</v>
          </cell>
          <cell r="D164" t="str">
            <v>M2</v>
          </cell>
          <cell r="E164">
            <v>109.16</v>
          </cell>
          <cell r="F164" t="str">
            <v>SIURB-E JAN/24</v>
          </cell>
        </row>
        <row r="165">
          <cell r="A165">
            <v>30116</v>
          </cell>
          <cell r="B165">
            <v>3001016</v>
          </cell>
          <cell r="C165" t="str">
            <v>FORMA ESPECIAL DE CHAPAS PLASTIFICADAS (10MM) - PLANA</v>
          </cell>
          <cell r="D165" t="str">
            <v>M2</v>
          </cell>
          <cell r="E165">
            <v>115.81</v>
          </cell>
          <cell r="F165" t="str">
            <v>SIURB-E JAN/24</v>
          </cell>
        </row>
        <row r="166">
          <cell r="A166">
            <v>30117</v>
          </cell>
          <cell r="B166">
            <v>3001017</v>
          </cell>
          <cell r="C166" t="str">
            <v>FORMA ESPECIAL DE CHAPAS PLASTIFICADAS (12MM) - PLANA</v>
          </cell>
          <cell r="D166" t="str">
            <v>M2</v>
          </cell>
          <cell r="E166">
            <v>113.69</v>
          </cell>
          <cell r="F166" t="str">
            <v>SIURB-E JAN/24</v>
          </cell>
        </row>
        <row r="167">
          <cell r="A167">
            <v>30120</v>
          </cell>
          <cell r="B167">
            <v>3001020</v>
          </cell>
          <cell r="C167" t="str">
            <v>FORMA DE TUBO DE PAPELÃO, DIÂMETRO 350MM</v>
          </cell>
          <cell r="D167" t="str">
            <v>M</v>
          </cell>
          <cell r="E167">
            <v>163.9</v>
          </cell>
          <cell r="F167" t="str">
            <v>SIURB-E JAN/24</v>
          </cell>
        </row>
        <row r="168">
          <cell r="A168">
            <v>30130</v>
          </cell>
          <cell r="B168">
            <v>3001030</v>
          </cell>
          <cell r="C168" t="str">
            <v>CIMBRAMENTO PARA ALTURAS ENTRE 3,01M E 7,00M</v>
          </cell>
          <cell r="D168" t="str">
            <v>M3</v>
          </cell>
          <cell r="E168">
            <v>41.95</v>
          </cell>
          <cell r="F168" t="str">
            <v>SIURB-E JAN/24</v>
          </cell>
        </row>
        <row r="169">
          <cell r="A169">
            <v>30200</v>
          </cell>
          <cell r="B169">
            <v>3002000</v>
          </cell>
          <cell r="C169" t="str">
            <v>ESTRUTURA DE CONCRETO ARMADO - ARMADURA</v>
          </cell>
          <cell r="D169" t="str">
            <v>.</v>
          </cell>
          <cell r="E169" t="str">
            <v>.</v>
          </cell>
          <cell r="F169" t="str">
            <v>SIURB-E JAN/24</v>
          </cell>
        </row>
        <row r="170">
          <cell r="A170">
            <v>30204</v>
          </cell>
          <cell r="B170">
            <v>3002004</v>
          </cell>
          <cell r="C170" t="str">
            <v>ARMADURA EM AÇO CA-50</v>
          </cell>
          <cell r="D170" t="str">
            <v>KG</v>
          </cell>
          <cell r="E170">
            <v>10.34</v>
          </cell>
          <cell r="F170" t="str">
            <v>SIURB-E JAN/24</v>
          </cell>
        </row>
        <row r="171">
          <cell r="A171">
            <v>30207</v>
          </cell>
          <cell r="B171">
            <v>3002007</v>
          </cell>
          <cell r="C171" t="str">
            <v>ARMADURA EM AÇO CA-60</v>
          </cell>
          <cell r="D171" t="str">
            <v>KG</v>
          </cell>
          <cell r="E171">
            <v>10.73</v>
          </cell>
          <cell r="F171" t="str">
            <v>SIURB-E JAN/24</v>
          </cell>
        </row>
        <row r="172">
          <cell r="A172">
            <v>30209</v>
          </cell>
          <cell r="B172">
            <v>3002009</v>
          </cell>
          <cell r="C172" t="str">
            <v>ARMADURA EM AÇO CA-60 - TELA</v>
          </cell>
          <cell r="D172" t="str">
            <v>KG</v>
          </cell>
          <cell r="E172">
            <v>10.199999999999999</v>
          </cell>
          <cell r="F172" t="str">
            <v>SIURB-E JAN/24</v>
          </cell>
        </row>
        <row r="173">
          <cell r="A173">
            <v>30300</v>
          </cell>
          <cell r="B173">
            <v>3003000</v>
          </cell>
          <cell r="C173" t="str">
            <v>ESTRUTURA DE CONCRETO ARMADO - CONCRETO</v>
          </cell>
          <cell r="D173" t="str">
            <v>.</v>
          </cell>
          <cell r="E173" t="str">
            <v>.</v>
          </cell>
          <cell r="F173" t="str">
            <v>SIURB-E JAN/24</v>
          </cell>
        </row>
        <row r="174">
          <cell r="A174">
            <v>30305</v>
          </cell>
          <cell r="B174">
            <v>3003005</v>
          </cell>
          <cell r="C174" t="str">
            <v>CONCRETO FCK = 15,0MPA - VIRADO NA OBRA</v>
          </cell>
          <cell r="D174" t="str">
            <v>M3</v>
          </cell>
          <cell r="E174">
            <v>585.14</v>
          </cell>
          <cell r="F174" t="str">
            <v>SIURB-E JAN/24</v>
          </cell>
        </row>
        <row r="175">
          <cell r="A175">
            <v>30307</v>
          </cell>
          <cell r="B175">
            <v>3003007</v>
          </cell>
          <cell r="C175" t="str">
            <v>CONCRETO FCK = 20,0MPA - VIRADO NA OBRA</v>
          </cell>
          <cell r="D175" t="str">
            <v>M3</v>
          </cell>
          <cell r="E175">
            <v>602.35</v>
          </cell>
          <cell r="F175" t="str">
            <v>SIURB-E JAN/24</v>
          </cell>
        </row>
        <row r="176">
          <cell r="A176">
            <v>30308</v>
          </cell>
          <cell r="B176">
            <v>3003008</v>
          </cell>
          <cell r="C176" t="str">
            <v>CONCRETO FCK = 25,0MPA - VIRADO NA OBRA</v>
          </cell>
          <cell r="D176" t="str">
            <v>M3</v>
          </cell>
          <cell r="E176">
            <v>620.82000000000005</v>
          </cell>
          <cell r="F176" t="str">
            <v>SIURB-E JAN/24</v>
          </cell>
        </row>
        <row r="177">
          <cell r="A177">
            <v>30309</v>
          </cell>
          <cell r="B177">
            <v>3003009</v>
          </cell>
          <cell r="C177" t="str">
            <v>CONCRETO FCK = 15,0MPA - USINADO</v>
          </cell>
          <cell r="D177" t="str">
            <v>M3</v>
          </cell>
          <cell r="E177">
            <v>469.33</v>
          </cell>
          <cell r="F177" t="str">
            <v>SIURB-E JAN/24</v>
          </cell>
        </row>
        <row r="178">
          <cell r="A178">
            <v>30315</v>
          </cell>
          <cell r="B178">
            <v>3003015</v>
          </cell>
          <cell r="C178" t="str">
            <v>CONCRETO FCK = 20,0MPA - USINADO</v>
          </cell>
          <cell r="D178" t="str">
            <v>M3</v>
          </cell>
          <cell r="E178">
            <v>490.29</v>
          </cell>
          <cell r="F178" t="str">
            <v>SIURB-E JAN/24</v>
          </cell>
        </row>
        <row r="179">
          <cell r="A179">
            <v>30316</v>
          </cell>
          <cell r="B179">
            <v>3003016</v>
          </cell>
          <cell r="C179" t="str">
            <v>CONCRETO FCK = 20,0MPA - USINADO E BOMBEÁVEL</v>
          </cell>
          <cell r="D179" t="str">
            <v>M3</v>
          </cell>
          <cell r="E179">
            <v>484.63</v>
          </cell>
          <cell r="F179" t="str">
            <v>SIURB-E JAN/24</v>
          </cell>
        </row>
        <row r="180">
          <cell r="A180">
            <v>30317</v>
          </cell>
          <cell r="B180">
            <v>3003017</v>
          </cell>
          <cell r="C180" t="str">
            <v>CONCRETO FCK = 25,0MPA - USINADO</v>
          </cell>
          <cell r="D180" t="str">
            <v>M3</v>
          </cell>
          <cell r="E180">
            <v>512.28</v>
          </cell>
          <cell r="F180" t="str">
            <v>SIURB-E JAN/24</v>
          </cell>
        </row>
        <row r="181">
          <cell r="A181">
            <v>30318</v>
          </cell>
          <cell r="B181">
            <v>3003018</v>
          </cell>
          <cell r="C181" t="str">
            <v>CONCRETO FCK = 25,0MPA - USINADO E BOMBEÁVEL</v>
          </cell>
          <cell r="D181" t="str">
            <v>M3</v>
          </cell>
          <cell r="E181">
            <v>505.84</v>
          </cell>
          <cell r="F181" t="str">
            <v>SIURB-E JAN/24</v>
          </cell>
        </row>
        <row r="182">
          <cell r="A182">
            <v>30319</v>
          </cell>
          <cell r="B182">
            <v>3003019</v>
          </cell>
          <cell r="C182" t="str">
            <v>CONCRETO USINADO, BOMBEÁVEL FCK = 20MPA COM PEDRA 1</v>
          </cell>
          <cell r="D182" t="str">
            <v>M3</v>
          </cell>
          <cell r="E182">
            <v>507.81</v>
          </cell>
          <cell r="F182" t="str">
            <v>SIURB-E JAN/24</v>
          </cell>
        </row>
        <row r="183">
          <cell r="A183">
            <v>30320</v>
          </cell>
          <cell r="B183">
            <v>3003020</v>
          </cell>
          <cell r="C183" t="str">
            <v>CONCRETO FCK = 30,0MPA - USINADO</v>
          </cell>
          <cell r="D183" t="str">
            <v>M3</v>
          </cell>
          <cell r="E183">
            <v>535.33000000000004</v>
          </cell>
          <cell r="F183" t="str">
            <v>SIURB-E JAN/24</v>
          </cell>
        </row>
        <row r="184">
          <cell r="A184">
            <v>30321</v>
          </cell>
          <cell r="B184">
            <v>3003021</v>
          </cell>
          <cell r="C184" t="str">
            <v>CONCRETO FCK = 30,0MPA - USINADO E BOMBEÁVEL</v>
          </cell>
          <cell r="D184" t="str">
            <v>M3</v>
          </cell>
          <cell r="E184">
            <v>529.16999999999996</v>
          </cell>
          <cell r="F184" t="str">
            <v>SIURB-E JAN/24</v>
          </cell>
        </row>
        <row r="185">
          <cell r="A185">
            <v>30322</v>
          </cell>
          <cell r="B185">
            <v>3003022</v>
          </cell>
          <cell r="C185" t="str">
            <v>CONCRETO FCK = 35,0MPA - USINADO</v>
          </cell>
          <cell r="D185" t="str">
            <v>M3</v>
          </cell>
          <cell r="E185">
            <v>559.49</v>
          </cell>
          <cell r="F185" t="str">
            <v>SIURB-E JAN/24</v>
          </cell>
        </row>
        <row r="186">
          <cell r="A186">
            <v>30323</v>
          </cell>
          <cell r="B186">
            <v>3003023</v>
          </cell>
          <cell r="C186" t="str">
            <v>CONCRETO FCK = 35,0MPA - USINADO E BOMBEÁVEL</v>
          </cell>
          <cell r="D186" t="str">
            <v>M3</v>
          </cell>
          <cell r="E186">
            <v>553.64</v>
          </cell>
          <cell r="F186" t="str">
            <v>SIURB-E JAN/24</v>
          </cell>
        </row>
        <row r="187">
          <cell r="A187">
            <v>30324</v>
          </cell>
          <cell r="B187">
            <v>3003024</v>
          </cell>
          <cell r="C187" t="str">
            <v>CONCRETO FCK = 40,0MPA - USINADO</v>
          </cell>
          <cell r="D187" t="str">
            <v>M3</v>
          </cell>
          <cell r="E187">
            <v>584.84</v>
          </cell>
          <cell r="F187" t="str">
            <v>SIURB-E JAN/24</v>
          </cell>
        </row>
        <row r="188">
          <cell r="A188">
            <v>30325</v>
          </cell>
          <cell r="B188">
            <v>3003025</v>
          </cell>
          <cell r="C188" t="str">
            <v>CONCRETO FCK = 40,0MPA - USINADO E BOMBEÁVEL</v>
          </cell>
          <cell r="D188" t="str">
            <v>M3</v>
          </cell>
          <cell r="E188">
            <v>580.57000000000005</v>
          </cell>
          <cell r="F188" t="str">
            <v>SIURB-E JAN/24</v>
          </cell>
        </row>
        <row r="189">
          <cell r="A189">
            <v>30330</v>
          </cell>
          <cell r="B189">
            <v>3003030</v>
          </cell>
          <cell r="C189" t="str">
            <v>BOMBEAMENTO DE CONCRETO</v>
          </cell>
          <cell r="D189" t="str">
            <v>M3</v>
          </cell>
          <cell r="E189">
            <v>59.47</v>
          </cell>
          <cell r="F189" t="str">
            <v>SIURB-E JAN/24</v>
          </cell>
        </row>
        <row r="190">
          <cell r="A190">
            <v>30400</v>
          </cell>
          <cell r="B190">
            <v>3004000</v>
          </cell>
          <cell r="C190" t="str">
            <v>ESTRUTURA DE CONCRETO - LAJE MISTA</v>
          </cell>
          <cell r="D190" t="str">
            <v>.</v>
          </cell>
          <cell r="E190" t="str">
            <v>.</v>
          </cell>
          <cell r="F190" t="str">
            <v>SIURB-E JAN/24</v>
          </cell>
        </row>
        <row r="191">
          <cell r="A191">
            <v>30419</v>
          </cell>
          <cell r="B191">
            <v>3004019</v>
          </cell>
          <cell r="C191" t="str">
            <v>LAJE MISTA TRELIÇADA H-8CM COM CAPEAMENTO 4CM (12CM)</v>
          </cell>
          <cell r="D191" t="str">
            <v>M2</v>
          </cell>
          <cell r="E191">
            <v>155.18</v>
          </cell>
          <cell r="F191" t="str">
            <v>SIURB-E JAN/24</v>
          </cell>
        </row>
        <row r="192">
          <cell r="A192">
            <v>30420</v>
          </cell>
          <cell r="B192">
            <v>3004020</v>
          </cell>
          <cell r="C192" t="str">
            <v>LAJE MISTA TRELIÇADA H-10CM COM CAPEAMENTO 4CM (14CM)</v>
          </cell>
          <cell r="D192" t="str">
            <v>M2</v>
          </cell>
          <cell r="E192">
            <v>169.68</v>
          </cell>
          <cell r="F192" t="str">
            <v>SIURB-E JAN/24</v>
          </cell>
        </row>
        <row r="193">
          <cell r="A193">
            <v>30421</v>
          </cell>
          <cell r="B193">
            <v>3004021</v>
          </cell>
          <cell r="C193" t="str">
            <v>LAJE MISTA TRELIÇADA H-12CM COM CAPEAMENTO 4CM (16CM)</v>
          </cell>
          <cell r="D193" t="str">
            <v>M2</v>
          </cell>
          <cell r="E193">
            <v>190.01</v>
          </cell>
          <cell r="F193" t="str">
            <v>SIURB-E JAN/24</v>
          </cell>
        </row>
        <row r="194">
          <cell r="A194">
            <v>30422</v>
          </cell>
          <cell r="B194">
            <v>3004022</v>
          </cell>
          <cell r="C194" t="str">
            <v>LAJE MISTA TRELIÇADA H-15CM COM CAPEAMENTO 4CM (19CM)</v>
          </cell>
          <cell r="D194" t="str">
            <v>M2</v>
          </cell>
          <cell r="E194">
            <v>219.77</v>
          </cell>
          <cell r="F194" t="str">
            <v>SIURB-E JAN/24</v>
          </cell>
        </row>
        <row r="195">
          <cell r="A195">
            <v>30423</v>
          </cell>
          <cell r="B195">
            <v>3004023</v>
          </cell>
          <cell r="C195" t="str">
            <v>LAJE MISTA TRELIÇADA H-20CM COM CAPEAMENTO 4CM (24CM)</v>
          </cell>
          <cell r="D195" t="str">
            <v>M2</v>
          </cell>
          <cell r="E195">
            <v>241.36</v>
          </cell>
          <cell r="F195" t="str">
            <v>SIURB-E JAN/24</v>
          </cell>
        </row>
        <row r="196">
          <cell r="A196">
            <v>30424</v>
          </cell>
          <cell r="B196">
            <v>3004024</v>
          </cell>
          <cell r="C196" t="str">
            <v>LAJE MISTA TRELIÇADA H-25CM COM CAPEAMENTO 5CM (30CM)</v>
          </cell>
          <cell r="D196" t="str">
            <v>M2</v>
          </cell>
          <cell r="E196">
            <v>294.69</v>
          </cell>
          <cell r="F196" t="str">
            <v>SIURB-E JAN/24</v>
          </cell>
        </row>
        <row r="197">
          <cell r="A197">
            <v>34000</v>
          </cell>
          <cell r="B197">
            <v>3040000</v>
          </cell>
          <cell r="C197" t="str">
            <v>ESTRUTURA DE CONCRETO - RECUPERAÇÃO E TRATAMENTO</v>
          </cell>
          <cell r="D197" t="str">
            <v>.</v>
          </cell>
          <cell r="E197" t="str">
            <v>.</v>
          </cell>
          <cell r="F197" t="str">
            <v>SIURB-E JAN/24</v>
          </cell>
        </row>
        <row r="198">
          <cell r="A198">
            <v>34002</v>
          </cell>
          <cell r="B198">
            <v>3040002</v>
          </cell>
          <cell r="C198" t="str">
            <v>APICOAMENTO MECÂNICO DE SUPERFÍCIE DE CONCRETO</v>
          </cell>
          <cell r="D198" t="str">
            <v>M2</v>
          </cell>
          <cell r="E198">
            <v>115.26</v>
          </cell>
          <cell r="F198" t="str">
            <v>SIURB-E JAN/24</v>
          </cell>
        </row>
        <row r="199">
          <cell r="A199">
            <v>34005</v>
          </cell>
          <cell r="B199">
            <v>3040005</v>
          </cell>
          <cell r="C199" t="str">
            <v>LIMPEZA DE SUPERFÍCIES COM HIDROJATEAMENTO</v>
          </cell>
          <cell r="D199" t="str">
            <v>M2</v>
          </cell>
          <cell r="E199">
            <v>4.07</v>
          </cell>
          <cell r="F199" t="str">
            <v>SIURB-E JAN/24</v>
          </cell>
        </row>
        <row r="200">
          <cell r="A200">
            <v>34010</v>
          </cell>
          <cell r="B200">
            <v>3040010</v>
          </cell>
          <cell r="C200" t="str">
            <v>LIMPEZA E REMOÇÃO DE SUPERFÍCIE DETERIORADA COM JATEAMENTO</v>
          </cell>
          <cell r="D200" t="str">
            <v>M2</v>
          </cell>
          <cell r="E200">
            <v>120.63</v>
          </cell>
          <cell r="F200" t="str">
            <v>SIURB-E JAN/24</v>
          </cell>
        </row>
        <row r="201">
          <cell r="A201">
            <v>34015</v>
          </cell>
          <cell r="B201">
            <v>3040015</v>
          </cell>
          <cell r="C201" t="str">
            <v>LIMPEZA DE JUNTA DE DILATAÇÃO COM REMOÇÃO DO EXCESSO DE CONCRETO - ATÉ 3CM</v>
          </cell>
          <cell r="D201" t="str">
            <v>M</v>
          </cell>
          <cell r="E201">
            <v>32.42</v>
          </cell>
          <cell r="F201" t="str">
            <v>SIURB-E JAN/24</v>
          </cell>
        </row>
        <row r="202">
          <cell r="A202">
            <v>34018</v>
          </cell>
          <cell r="B202">
            <v>3040018</v>
          </cell>
          <cell r="C202" t="str">
            <v>LIMPEZA DE CONCRETO E ARMADURA COM ESCOVA DE AÇO</v>
          </cell>
          <cell r="D202" t="str">
            <v>M2</v>
          </cell>
          <cell r="E202">
            <v>28.43</v>
          </cell>
          <cell r="F202" t="str">
            <v>SIURB-E JAN/24</v>
          </cell>
        </row>
        <row r="203">
          <cell r="A203">
            <v>34022</v>
          </cell>
          <cell r="B203">
            <v>3040022</v>
          </cell>
          <cell r="C203" t="str">
            <v>TRATAMENTO DE ARMADURA COM APLICAÇÃO DE PRODUTO INIBIDOR OXIDANTE</v>
          </cell>
          <cell r="D203" t="str">
            <v>M</v>
          </cell>
          <cell r="E203">
            <v>6.59</v>
          </cell>
          <cell r="F203" t="str">
            <v>SIURB-E JAN/24</v>
          </cell>
        </row>
        <row r="204">
          <cell r="A204">
            <v>34024</v>
          </cell>
          <cell r="B204">
            <v>3040024</v>
          </cell>
          <cell r="C204" t="str">
            <v>LIXAMENTO MECÂNICO EM SUPERFÍCIES DE CONCRETO</v>
          </cell>
          <cell r="D204" t="str">
            <v>M2</v>
          </cell>
          <cell r="E204">
            <v>9.11</v>
          </cell>
          <cell r="F204" t="str">
            <v>SIURB-E JAN/24</v>
          </cell>
        </row>
        <row r="205">
          <cell r="A205">
            <v>34025</v>
          </cell>
          <cell r="B205">
            <v>3040025</v>
          </cell>
          <cell r="C205" t="str">
            <v>PREPARO E APLICAÇÃO DE ESTUQUE</v>
          </cell>
          <cell r="D205" t="str">
            <v>M2</v>
          </cell>
          <cell r="E205">
            <v>20.09</v>
          </cell>
          <cell r="F205" t="str">
            <v>SIURB-E JAN/24</v>
          </cell>
        </row>
        <row r="206">
          <cell r="A206">
            <v>34026</v>
          </cell>
          <cell r="B206">
            <v>3040026</v>
          </cell>
          <cell r="C206" t="str">
            <v>LIXAMENTO MANUAL DE SUPERFÍCIES DE CONCRETO</v>
          </cell>
          <cell r="D206" t="str">
            <v>M2</v>
          </cell>
          <cell r="E206">
            <v>7.34</v>
          </cell>
          <cell r="F206" t="str">
            <v>SIURB-E JAN/24</v>
          </cell>
        </row>
        <row r="207">
          <cell r="A207">
            <v>34050</v>
          </cell>
          <cell r="B207">
            <v>3040050</v>
          </cell>
          <cell r="C207" t="str">
            <v>POLIMENTO DE CONCRETO</v>
          </cell>
          <cell r="D207" t="str">
            <v>M2</v>
          </cell>
          <cell r="E207">
            <v>6.93</v>
          </cell>
          <cell r="F207" t="str">
            <v>SIURB-E JAN/24</v>
          </cell>
        </row>
        <row r="208">
          <cell r="A208">
            <v>34051</v>
          </cell>
          <cell r="B208">
            <v>3040051</v>
          </cell>
          <cell r="C208" t="str">
            <v>POLIMENTO DE CONCRETO NOVO</v>
          </cell>
          <cell r="D208" t="str">
            <v>M2</v>
          </cell>
          <cell r="E208">
            <v>6.93</v>
          </cell>
          <cell r="F208" t="str">
            <v>SIURB-E JAN/24</v>
          </cell>
        </row>
        <row r="209">
          <cell r="A209">
            <v>34060</v>
          </cell>
          <cell r="B209">
            <v>3040060</v>
          </cell>
          <cell r="C209" t="str">
            <v>PREPARAÇÃO DE PONTE DE ADERÊNCIA COM ADESIVO A BASE DE EPÓXI</v>
          </cell>
          <cell r="D209" t="str">
            <v>M2</v>
          </cell>
          <cell r="E209">
            <v>155.51</v>
          </cell>
          <cell r="F209" t="str">
            <v>SIURB-E JAN/24</v>
          </cell>
        </row>
        <row r="210">
          <cell r="A210">
            <v>34070</v>
          </cell>
          <cell r="B210">
            <v>3040070</v>
          </cell>
          <cell r="C210" t="str">
            <v>ANCORAGEM DE BARRAS DE AÇO COM ADESIVO A BASE DE EPÓXI</v>
          </cell>
          <cell r="D210" t="str">
            <v>UN</v>
          </cell>
          <cell r="E210">
            <v>12.85</v>
          </cell>
          <cell r="F210" t="str">
            <v>SIURB-E JAN/24</v>
          </cell>
        </row>
        <row r="211">
          <cell r="A211">
            <v>35000</v>
          </cell>
          <cell r="B211">
            <v>3050000</v>
          </cell>
          <cell r="C211" t="str">
            <v>DEMOLIÇÕES</v>
          </cell>
          <cell r="D211" t="str">
            <v>.</v>
          </cell>
          <cell r="E211" t="str">
            <v>.</v>
          </cell>
          <cell r="F211" t="str">
            <v>SIURB-E JAN/24</v>
          </cell>
        </row>
        <row r="212">
          <cell r="A212">
            <v>35001</v>
          </cell>
          <cell r="B212">
            <v>3050001</v>
          </cell>
          <cell r="C212" t="str">
            <v>DEMOLIÇÃO MECANIZADA DE CONCRETO SIMPLES</v>
          </cell>
          <cell r="D212" t="str">
            <v>M3</v>
          </cell>
          <cell r="E212">
            <v>201.87</v>
          </cell>
          <cell r="F212" t="str">
            <v>SIURB-E JAN/24</v>
          </cell>
        </row>
        <row r="213">
          <cell r="A213">
            <v>35002</v>
          </cell>
          <cell r="B213">
            <v>3050002</v>
          </cell>
          <cell r="C213" t="str">
            <v>DEMOLIÇÃO MECANIZADA DE CONCRETO ARMADO</v>
          </cell>
          <cell r="D213" t="str">
            <v>M3</v>
          </cell>
          <cell r="E213">
            <v>403.74</v>
          </cell>
          <cell r="F213" t="str">
            <v>SIURB-E JAN/24</v>
          </cell>
        </row>
        <row r="214">
          <cell r="A214">
            <v>35003</v>
          </cell>
          <cell r="B214">
            <v>3050003</v>
          </cell>
          <cell r="C214" t="str">
            <v>DEMOLIÇÃO MANUAL DE CONCRETO SIMPLES</v>
          </cell>
          <cell r="D214" t="str">
            <v>M3</v>
          </cell>
          <cell r="E214">
            <v>253.57</v>
          </cell>
          <cell r="F214" t="str">
            <v>SIURB-E JAN/24</v>
          </cell>
        </row>
        <row r="215">
          <cell r="A215">
            <v>35004</v>
          </cell>
          <cell r="B215">
            <v>3050004</v>
          </cell>
          <cell r="C215" t="str">
            <v>DEMOLIÇÃO MANUAL DE CONCRETO ARMADO</v>
          </cell>
          <cell r="D215" t="str">
            <v>M3</v>
          </cell>
          <cell r="E215">
            <v>461.03</v>
          </cell>
          <cell r="F215" t="str">
            <v>SIURB-E JAN/24</v>
          </cell>
        </row>
        <row r="216">
          <cell r="A216">
            <v>35005</v>
          </cell>
          <cell r="B216">
            <v>3050005</v>
          </cell>
          <cell r="C216" t="str">
            <v>DEMOLIÇÃO DE LAJES MISTAS COM ESPESSURA FINAL IGUAL OU INFERIOR A 16CM</v>
          </cell>
          <cell r="D216" t="str">
            <v>M2</v>
          </cell>
          <cell r="E216">
            <v>40.340000000000003</v>
          </cell>
          <cell r="F216" t="str">
            <v>SIURB-E JAN/24</v>
          </cell>
        </row>
        <row r="217">
          <cell r="A217">
            <v>35006</v>
          </cell>
          <cell r="B217">
            <v>3050006</v>
          </cell>
          <cell r="C217" t="str">
            <v>DEMOLIÇÃO DE LAJES MISTAS COM ESPESSURA FINAL SUPERIOR A 16 CM, ATÉ 30CM</v>
          </cell>
          <cell r="D217" t="str">
            <v>M2</v>
          </cell>
          <cell r="E217">
            <v>57.63</v>
          </cell>
          <cell r="F217" t="str">
            <v>SIURB-E JAN/24</v>
          </cell>
        </row>
        <row r="218">
          <cell r="A218">
            <v>36000</v>
          </cell>
          <cell r="B218">
            <v>3060000</v>
          </cell>
          <cell r="C218" t="str">
            <v>ESTRUTURA METÁLICA VERTICAL</v>
          </cell>
          <cell r="D218" t="str">
            <v>.</v>
          </cell>
          <cell r="E218" t="str">
            <v>.</v>
          </cell>
          <cell r="F218" t="str">
            <v>SIURB-E JAN/24</v>
          </cell>
        </row>
        <row r="219">
          <cell r="A219">
            <v>36001</v>
          </cell>
          <cell r="B219">
            <v>3060001</v>
          </cell>
          <cell r="C219" t="str">
            <v>FORNECIMENTO E MONTAGEM DE ESTRUTURA METÁLICA VERTICAL - NÃO PATINÁVEL</v>
          </cell>
          <cell r="D219" t="str">
            <v>KG</v>
          </cell>
          <cell r="E219">
            <v>25.93</v>
          </cell>
          <cell r="F219" t="str">
            <v>SIURB-E JAN/24</v>
          </cell>
        </row>
        <row r="220">
          <cell r="A220">
            <v>36002</v>
          </cell>
          <cell r="B220">
            <v>3060002</v>
          </cell>
          <cell r="C220" t="str">
            <v>FORNECIMENTO E MONTAGEM DE ESTRUTURA METÁLICA VERTICAL - PATINÁVEL</v>
          </cell>
          <cell r="D220" t="str">
            <v>KG</v>
          </cell>
          <cell r="E220">
            <v>27.67</v>
          </cell>
          <cell r="F220" t="str">
            <v>SIURB-E JAN/24</v>
          </cell>
        </row>
        <row r="221">
          <cell r="A221">
            <v>40000</v>
          </cell>
          <cell r="B221">
            <v>4000000</v>
          </cell>
          <cell r="C221" t="str">
            <v>VEDOS</v>
          </cell>
          <cell r="F221" t="str">
            <v>SIURB-E JAN/24</v>
          </cell>
        </row>
        <row r="222">
          <cell r="A222">
            <v>40100</v>
          </cell>
          <cell r="B222">
            <v>4001000</v>
          </cell>
          <cell r="C222" t="str">
            <v>ALVENARIA DE TIJOLOS E BLOCOS</v>
          </cell>
          <cell r="D222" t="str">
            <v>.</v>
          </cell>
          <cell r="E222" t="str">
            <v>.</v>
          </cell>
          <cell r="F222" t="str">
            <v>SIURB-E JAN/24</v>
          </cell>
        </row>
        <row r="223">
          <cell r="A223">
            <v>40101</v>
          </cell>
          <cell r="B223">
            <v>4001001</v>
          </cell>
          <cell r="C223" t="str">
            <v>TIJOLOS MACIÇOS COMUNS - ESPELHO</v>
          </cell>
          <cell r="D223" t="str">
            <v>M2</v>
          </cell>
          <cell r="E223">
            <v>74.95</v>
          </cell>
          <cell r="F223" t="str">
            <v>SIURB-E JAN/24</v>
          </cell>
        </row>
        <row r="224">
          <cell r="A224">
            <v>40102</v>
          </cell>
          <cell r="B224">
            <v>4001002</v>
          </cell>
          <cell r="C224" t="str">
            <v>TIJOLOS MACIÇOS COMUNS - 1/2 TIJOLO</v>
          </cell>
          <cell r="D224" t="str">
            <v>M2</v>
          </cell>
          <cell r="E224">
            <v>139.46</v>
          </cell>
          <cell r="F224" t="str">
            <v>SIURB-E JAN/24</v>
          </cell>
        </row>
        <row r="225">
          <cell r="A225">
            <v>40104</v>
          </cell>
          <cell r="B225">
            <v>4001004</v>
          </cell>
          <cell r="C225" t="str">
            <v>TIJOLOS MACIÇOS COMUNS - 1 1/2 TIJOLO</v>
          </cell>
          <cell r="D225" t="str">
            <v>M2</v>
          </cell>
          <cell r="E225">
            <v>329.63</v>
          </cell>
          <cell r="F225" t="str">
            <v>SIURB-E JAN/24</v>
          </cell>
        </row>
        <row r="226">
          <cell r="A226">
            <v>40111</v>
          </cell>
          <cell r="B226">
            <v>4001011</v>
          </cell>
          <cell r="C226" t="str">
            <v>TIJOLOS MACIÇOS COMUNS - APARENTE, 1/2 TIJOLO</v>
          </cell>
          <cell r="D226" t="str">
            <v>M2</v>
          </cell>
          <cell r="E226">
            <v>139.46</v>
          </cell>
          <cell r="F226" t="str">
            <v>SIURB-E JAN/24</v>
          </cell>
        </row>
        <row r="227">
          <cell r="A227">
            <v>40112</v>
          </cell>
          <cell r="B227">
            <v>4001012</v>
          </cell>
          <cell r="C227" t="str">
            <v>TIJOLOS MACIÇOS COMUNS - APARENTE, 1 TIJOLO</v>
          </cell>
          <cell r="D227" t="str">
            <v>M2</v>
          </cell>
          <cell r="E227">
            <v>240.88</v>
          </cell>
          <cell r="F227" t="str">
            <v>SIURB-E JAN/24</v>
          </cell>
        </row>
        <row r="228">
          <cell r="A228">
            <v>40115</v>
          </cell>
          <cell r="B228">
            <v>4001015</v>
          </cell>
          <cell r="C228" t="str">
            <v>TIJOLOS CERÂMICOS FURADOS - 1/2 TIJOLO</v>
          </cell>
          <cell r="D228" t="str">
            <v>M2</v>
          </cell>
          <cell r="E228">
            <v>89.26</v>
          </cell>
          <cell r="F228" t="str">
            <v>SIURB-E JAN/24</v>
          </cell>
        </row>
        <row r="229">
          <cell r="A229">
            <v>40116</v>
          </cell>
          <cell r="B229">
            <v>4001016</v>
          </cell>
          <cell r="C229" t="str">
            <v>TIJOLOS CERÂMICOS FURADOS - 1 TIJOLO</v>
          </cell>
          <cell r="D229" t="str">
            <v>M2</v>
          </cell>
          <cell r="E229">
            <v>158.91999999999999</v>
          </cell>
          <cell r="F229" t="str">
            <v>SIURB-E JAN/24</v>
          </cell>
        </row>
        <row r="230">
          <cell r="A230">
            <v>40120</v>
          </cell>
          <cell r="B230">
            <v>4001020</v>
          </cell>
          <cell r="C230" t="str">
            <v>TIJOLOS LAMINADOS - ESPELHO</v>
          </cell>
          <cell r="D230" t="str">
            <v>M2</v>
          </cell>
          <cell r="E230">
            <v>227.02</v>
          </cell>
          <cell r="F230" t="str">
            <v>SIURB-E JAN/24</v>
          </cell>
        </row>
        <row r="231">
          <cell r="A231">
            <v>40121</v>
          </cell>
          <cell r="B231">
            <v>4001021</v>
          </cell>
          <cell r="C231" t="str">
            <v>TIJOLOS LAMINADOS - 1/2 TIJOLO</v>
          </cell>
          <cell r="D231" t="str">
            <v>M2</v>
          </cell>
          <cell r="E231">
            <v>374.1</v>
          </cell>
          <cell r="F231" t="str">
            <v>SIURB-E JAN/24</v>
          </cell>
        </row>
        <row r="232">
          <cell r="A232">
            <v>40122</v>
          </cell>
          <cell r="B232">
            <v>4001022</v>
          </cell>
          <cell r="C232" t="str">
            <v>TIJOLOS LAMINADOS - 1 TIJOLO</v>
          </cell>
          <cell r="D232" t="str">
            <v>M2</v>
          </cell>
          <cell r="E232">
            <v>678.02</v>
          </cell>
          <cell r="F232" t="str">
            <v>SIURB-E JAN/24</v>
          </cell>
        </row>
        <row r="233">
          <cell r="A233">
            <v>40125</v>
          </cell>
          <cell r="B233">
            <v>4001025</v>
          </cell>
          <cell r="C233" t="str">
            <v>TIJOLOS DE VIDRO - CANELADO, 19X19CM</v>
          </cell>
          <cell r="D233" t="str">
            <v>M2</v>
          </cell>
          <cell r="E233">
            <v>883.86</v>
          </cell>
          <cell r="F233" t="str">
            <v>SIURB-E JAN/24</v>
          </cell>
        </row>
        <row r="234">
          <cell r="A234">
            <v>40126</v>
          </cell>
          <cell r="B234">
            <v>4001026</v>
          </cell>
          <cell r="C234" t="str">
            <v>TIJOLOS DE VIDRO - TIJOLINHO, 19X19CM</v>
          </cell>
          <cell r="D234" t="str">
            <v>M2</v>
          </cell>
          <cell r="E234">
            <v>920.8</v>
          </cell>
          <cell r="F234" t="str">
            <v>SIURB-E JAN/24</v>
          </cell>
        </row>
        <row r="235">
          <cell r="A235">
            <v>40127</v>
          </cell>
          <cell r="B235">
            <v>4001027</v>
          </cell>
          <cell r="C235" t="str">
            <v>TIJOLOS DE VIDRO - VENTILAÇÃO TIPO VENEZIANA</v>
          </cell>
          <cell r="D235" t="str">
            <v>M2</v>
          </cell>
          <cell r="E235">
            <v>1101.05</v>
          </cell>
          <cell r="F235" t="str">
            <v>SIURB-E JAN/24</v>
          </cell>
        </row>
        <row r="236">
          <cell r="A236">
            <v>40131</v>
          </cell>
          <cell r="B236">
            <v>4001031</v>
          </cell>
          <cell r="C236" t="str">
            <v>VB.02 - ALVENARIA EM BLOCOS DE CONCRETO ESTRUTURAL 14 X 19 X 39CM - 8MPA</v>
          </cell>
          <cell r="D236" t="str">
            <v>M2</v>
          </cell>
          <cell r="E236">
            <v>109.36</v>
          </cell>
          <cell r="F236" t="str">
            <v>SIURB-E JAN/24</v>
          </cell>
        </row>
        <row r="237">
          <cell r="A237">
            <v>40132</v>
          </cell>
          <cell r="B237">
            <v>4001032</v>
          </cell>
          <cell r="C237" t="str">
            <v>VB.02 - ALVENARIA EM BLOCOS DE CONCRETO ESTRUTURAL 14 X 19 X 39CM - 10MPA</v>
          </cell>
          <cell r="D237" t="str">
            <v>M2</v>
          </cell>
          <cell r="E237">
            <v>118.4</v>
          </cell>
          <cell r="F237" t="str">
            <v>SIURB-E JAN/24</v>
          </cell>
        </row>
        <row r="238">
          <cell r="A238">
            <v>40133</v>
          </cell>
          <cell r="B238">
            <v>4001033</v>
          </cell>
          <cell r="C238" t="str">
            <v>VB.02 - ALVENARIA EM BLOCOS DE CONCRETO ESTRUTURAL 14 X 19 X 39CM - 12MPA</v>
          </cell>
          <cell r="D238" t="str">
            <v>M2</v>
          </cell>
          <cell r="E238">
            <v>122.72</v>
          </cell>
          <cell r="F238" t="str">
            <v>SIURB-E JAN/24</v>
          </cell>
        </row>
        <row r="239">
          <cell r="A239">
            <v>40134</v>
          </cell>
          <cell r="B239">
            <v>4001034</v>
          </cell>
          <cell r="C239" t="str">
            <v>VB.02 - ALVENARIA EM BLOCOS DE CONCRETO ESTRUTURAL 14 X 19 X 39CM - 14MPA</v>
          </cell>
          <cell r="D239" t="str">
            <v>M2</v>
          </cell>
          <cell r="E239">
            <v>127.04</v>
          </cell>
          <cell r="F239" t="str">
            <v>SIURB-E JAN/24</v>
          </cell>
        </row>
        <row r="240">
          <cell r="A240">
            <v>40135</v>
          </cell>
          <cell r="B240">
            <v>4001035</v>
          </cell>
          <cell r="C240" t="str">
            <v>VB.02 - ALVENARIA EM BLOCOS DE CONCRETO ESTRUTURAL 19 X 19 X 39CM - 8MPA</v>
          </cell>
          <cell r="D240" t="str">
            <v>M2</v>
          </cell>
          <cell r="E240">
            <v>136.30000000000001</v>
          </cell>
          <cell r="F240" t="str">
            <v>SIURB-E JAN/24</v>
          </cell>
        </row>
        <row r="241">
          <cell r="A241">
            <v>40136</v>
          </cell>
          <cell r="B241">
            <v>4001036</v>
          </cell>
          <cell r="C241" t="str">
            <v>VB.02 - ALVENARIA EM BLOCOS DE CONCRETO ESTRUTURAL 19 X 19 X 39CM - 10MPA</v>
          </cell>
          <cell r="D241" t="str">
            <v>M2</v>
          </cell>
          <cell r="E241">
            <v>146.65</v>
          </cell>
          <cell r="F241" t="str">
            <v>SIURB-E JAN/24</v>
          </cell>
        </row>
        <row r="242">
          <cell r="A242">
            <v>40137</v>
          </cell>
          <cell r="B242">
            <v>4001037</v>
          </cell>
          <cell r="C242" t="str">
            <v>VB.02 - ALVENARIA EM BLOCOS DE CONCRETO ESTRUTURAL 19 X 19 X 39CM - 12MPA</v>
          </cell>
          <cell r="D242" t="str">
            <v>M2</v>
          </cell>
          <cell r="E242">
            <v>148.87</v>
          </cell>
          <cell r="F242" t="str">
            <v>SIURB-E JAN/24</v>
          </cell>
        </row>
        <row r="243">
          <cell r="A243">
            <v>40138</v>
          </cell>
          <cell r="B243">
            <v>4001038</v>
          </cell>
          <cell r="C243" t="str">
            <v>VB.02 - ALVENARIA EM BLOCOS DE CONCRETO ESTRUTURAL 19 X 19 X 39CM - 14MPA</v>
          </cell>
          <cell r="D243" t="str">
            <v>M2</v>
          </cell>
          <cell r="E243">
            <v>155.41999999999999</v>
          </cell>
          <cell r="F243" t="str">
            <v>SIURB-E JAN/24</v>
          </cell>
        </row>
        <row r="244">
          <cell r="A244">
            <v>40140</v>
          </cell>
          <cell r="B244">
            <v>4001040</v>
          </cell>
          <cell r="C244" t="str">
            <v>VB.01 - ALVENARIA EM BLOCOS DE CONCRETO 09 X 19 X 39CM</v>
          </cell>
          <cell r="D244" t="str">
            <v>M2</v>
          </cell>
          <cell r="E244">
            <v>79.34</v>
          </cell>
          <cell r="F244" t="str">
            <v>SIURB-E JAN/24</v>
          </cell>
        </row>
        <row r="245">
          <cell r="A245">
            <v>40141</v>
          </cell>
          <cell r="B245">
            <v>4001041</v>
          </cell>
          <cell r="C245" t="str">
            <v>VB.01 - ALVENARIA EM BLOCOS DE CONCRETO 14 X 19 X 39CM</v>
          </cell>
          <cell r="D245" t="str">
            <v>M2</v>
          </cell>
          <cell r="E245">
            <v>93.38</v>
          </cell>
          <cell r="F245" t="str">
            <v>SIURB-E JAN/24</v>
          </cell>
        </row>
        <row r="246">
          <cell r="A246">
            <v>40142</v>
          </cell>
          <cell r="B246">
            <v>4001042</v>
          </cell>
          <cell r="C246" t="str">
            <v>VB.01 - ALVENARIA EM BLOCOS DE CONCRETO 19 X 19 X 39CM</v>
          </cell>
          <cell r="D246" t="str">
            <v>M2</v>
          </cell>
          <cell r="E246">
            <v>111.68</v>
          </cell>
          <cell r="F246" t="str">
            <v>SIURB-E JAN/24</v>
          </cell>
        </row>
        <row r="247">
          <cell r="A247">
            <v>40144</v>
          </cell>
          <cell r="B247">
            <v>4001044</v>
          </cell>
          <cell r="C247" t="str">
            <v>BLOCO DE CONCRETO CELULAR AUTOCLAVADO - 15CM</v>
          </cell>
          <cell r="D247" t="str">
            <v>M2</v>
          </cell>
          <cell r="E247">
            <v>171.89</v>
          </cell>
          <cell r="F247" t="str">
            <v>SIURB-E JAN/24</v>
          </cell>
        </row>
        <row r="248">
          <cell r="A248">
            <v>40145</v>
          </cell>
          <cell r="B248">
            <v>4001045</v>
          </cell>
          <cell r="C248" t="str">
            <v>BLOCO DE CONCRETO CELULAR AUTOCLAVADO - 20CM</v>
          </cell>
          <cell r="D248" t="str">
            <v>M2</v>
          </cell>
          <cell r="E248">
            <v>211.51</v>
          </cell>
          <cell r="F248" t="str">
            <v>SIURB-E JAN/24</v>
          </cell>
        </row>
        <row r="249">
          <cell r="A249">
            <v>40150</v>
          </cell>
          <cell r="B249">
            <v>4001050</v>
          </cell>
          <cell r="C249" t="str">
            <v>VB.01 - BLOCOS VAZADOS DE CONCRETO APARENTE - 09CM</v>
          </cell>
          <cell r="D249" t="str">
            <v>M2</v>
          </cell>
          <cell r="E249">
            <v>89.48</v>
          </cell>
          <cell r="F249" t="str">
            <v>SIURB-E JAN/24</v>
          </cell>
        </row>
        <row r="250">
          <cell r="A250">
            <v>40151</v>
          </cell>
          <cell r="B250">
            <v>4001051</v>
          </cell>
          <cell r="C250" t="str">
            <v>VB.01 - BLOCOS VAZADOS DE CONCRETO APARENTE - 14CM</v>
          </cell>
          <cell r="D250" t="str">
            <v>M2</v>
          </cell>
          <cell r="E250">
            <v>104.64</v>
          </cell>
          <cell r="F250" t="str">
            <v>SIURB-E JAN/24</v>
          </cell>
        </row>
        <row r="251">
          <cell r="A251">
            <v>40152</v>
          </cell>
          <cell r="B251">
            <v>4001052</v>
          </cell>
          <cell r="C251" t="str">
            <v>VB.01 - ALVENARIA APARENTE EM BLOCOS DE CONCRETO 19 X 19 X 39CM</v>
          </cell>
          <cell r="D251" t="str">
            <v>M2</v>
          </cell>
          <cell r="E251">
            <v>123.47</v>
          </cell>
          <cell r="F251" t="str">
            <v>SIURB-E JAN/24</v>
          </cell>
        </row>
        <row r="252">
          <cell r="A252">
            <v>40160</v>
          </cell>
          <cell r="B252">
            <v>4001060</v>
          </cell>
          <cell r="C252" t="str">
            <v>VB.02 - ALVENARIA EM BLOCOS DE CONCRETO ESTRUTURAL 14 X 19 X 39CM - ATÉ 6MPA</v>
          </cell>
          <cell r="D252" t="str">
            <v>M2</v>
          </cell>
          <cell r="E252">
            <v>108.44</v>
          </cell>
          <cell r="F252" t="str">
            <v>SIURB-E JAN/24</v>
          </cell>
        </row>
        <row r="253">
          <cell r="A253">
            <v>40161</v>
          </cell>
          <cell r="B253">
            <v>4001061</v>
          </cell>
          <cell r="C253" t="str">
            <v>VB.02 - ALVENARIA EM BLOCOS DE CONCRETO ESTRUTURAL 19 X 19 X 39CM - ATÉ 6MPA</v>
          </cell>
          <cell r="D253" t="str">
            <v>M2</v>
          </cell>
          <cell r="E253">
            <v>125.56</v>
          </cell>
          <cell r="F253" t="str">
            <v>SIURB-E JAN/24</v>
          </cell>
        </row>
        <row r="254">
          <cell r="A254">
            <v>40162</v>
          </cell>
          <cell r="B254">
            <v>4001062</v>
          </cell>
          <cell r="C254" t="str">
            <v>VB.02 - BLOCOS VAZADOS DE CONCRETO ESTRUTURAL APARENTE - 14CM - ATÉ 6MPA</v>
          </cell>
          <cell r="D254" t="str">
            <v>M2</v>
          </cell>
          <cell r="E254">
            <v>112.25</v>
          </cell>
          <cell r="F254" t="str">
            <v>SIURB-E JAN/24</v>
          </cell>
        </row>
        <row r="255">
          <cell r="A255">
            <v>40163</v>
          </cell>
          <cell r="B255">
            <v>4001063</v>
          </cell>
          <cell r="C255" t="str">
            <v>VB.02 - BLOCOS VAZADOS DE CONCRETO ESTRUTURAL APARENTE - 19CM - ATÉ 6MPA</v>
          </cell>
          <cell r="D255" t="str">
            <v>M2</v>
          </cell>
          <cell r="E255">
            <v>128.38</v>
          </cell>
          <cell r="F255" t="str">
            <v>SIURB-E JAN/24</v>
          </cell>
        </row>
        <row r="256">
          <cell r="A256">
            <v>40170</v>
          </cell>
          <cell r="B256">
            <v>4001070</v>
          </cell>
          <cell r="C256" t="str">
            <v>BLOCO CERÂMICO COMUM - 14CM</v>
          </cell>
          <cell r="D256" t="str">
            <v>M2</v>
          </cell>
          <cell r="E256">
            <v>119.11</v>
          </cell>
          <cell r="F256" t="str">
            <v>SIURB-E JAN/24</v>
          </cell>
        </row>
        <row r="257">
          <cell r="A257">
            <v>40171</v>
          </cell>
          <cell r="B257">
            <v>4001071</v>
          </cell>
          <cell r="C257" t="str">
            <v>BLOCO CERÂMICO COMUM - 19CM</v>
          </cell>
          <cell r="D257" t="str">
            <v>M2</v>
          </cell>
          <cell r="E257">
            <v>132.84</v>
          </cell>
          <cell r="F257" t="str">
            <v>SIURB-E JAN/24</v>
          </cell>
        </row>
        <row r="258">
          <cell r="A258">
            <v>40180</v>
          </cell>
          <cell r="B258">
            <v>4001080</v>
          </cell>
          <cell r="C258" t="str">
            <v>VB.02 - TELA TIPO DEPLOYEE PARA REFORÇO DE ALVENARIA</v>
          </cell>
          <cell r="D258" t="str">
            <v>M2</v>
          </cell>
          <cell r="E258">
            <v>5.64</v>
          </cell>
          <cell r="F258" t="str">
            <v>SIURB-E JAN/24</v>
          </cell>
        </row>
        <row r="259">
          <cell r="A259">
            <v>40195</v>
          </cell>
          <cell r="B259">
            <v>4001095</v>
          </cell>
          <cell r="C259" t="str">
            <v>VB.02 - ARMADURA EM AÇO CA-50 PARA BLOCOS VAZADOS DE CONCRETO ESTRUTURAL</v>
          </cell>
          <cell r="D259" t="str">
            <v>KG</v>
          </cell>
          <cell r="E259">
            <v>10.34</v>
          </cell>
          <cell r="F259" t="str">
            <v>SIURB-E JAN/24</v>
          </cell>
        </row>
        <row r="260">
          <cell r="A260">
            <v>40196</v>
          </cell>
          <cell r="B260">
            <v>4001096</v>
          </cell>
          <cell r="C260" t="str">
            <v>VB.02 - ARMADURA EM AÇO CA-60 PARA BLOCOS VAZADOS DE CONCRETO ESTRUTURAL</v>
          </cell>
          <cell r="D260" t="str">
            <v>KG</v>
          </cell>
          <cell r="E260">
            <v>10.73</v>
          </cell>
          <cell r="F260" t="str">
            <v>SIURB-E JAN/24</v>
          </cell>
        </row>
        <row r="261">
          <cell r="A261">
            <v>40197</v>
          </cell>
          <cell r="B261">
            <v>4001097</v>
          </cell>
          <cell r="C261" t="str">
            <v>VB.02 - CONCRETO "GROUT"</v>
          </cell>
          <cell r="D261" t="str">
            <v>M3</v>
          </cell>
          <cell r="E261">
            <v>747.43</v>
          </cell>
          <cell r="F261" t="str">
            <v>SIURB-E JAN/24</v>
          </cell>
        </row>
        <row r="262">
          <cell r="A262">
            <v>40198</v>
          </cell>
          <cell r="B262">
            <v>4001098</v>
          </cell>
          <cell r="C262" t="str">
            <v>VA.07 - VERGAS, CINTAS E PILARETES DE CONCRETO</v>
          </cell>
          <cell r="D262" t="str">
            <v>M3</v>
          </cell>
          <cell r="E262">
            <v>1844.76</v>
          </cell>
          <cell r="F262" t="str">
            <v>SIURB-E JAN/24</v>
          </cell>
        </row>
        <row r="263">
          <cell r="A263">
            <v>40200</v>
          </cell>
          <cell r="B263">
            <v>4002000</v>
          </cell>
          <cell r="C263" t="str">
            <v>ALVENARIA DE ELEMENTOS VAZADOS</v>
          </cell>
          <cell r="D263" t="str">
            <v>.</v>
          </cell>
          <cell r="E263" t="str">
            <v>.</v>
          </cell>
          <cell r="F263" t="str">
            <v>SIURB-E JAN/24</v>
          </cell>
        </row>
        <row r="264">
          <cell r="A264">
            <v>40204</v>
          </cell>
          <cell r="B264">
            <v>4002004</v>
          </cell>
          <cell r="C264" t="str">
            <v>VA.01 - ELEMENTOS VAZADOS DE TIJOLOS CERÂMICOS</v>
          </cell>
          <cell r="D264" t="str">
            <v>M2</v>
          </cell>
          <cell r="E264">
            <v>162.49</v>
          </cell>
          <cell r="F264" t="str">
            <v>SIURB-E JAN/24</v>
          </cell>
        </row>
        <row r="265">
          <cell r="A265">
            <v>40300</v>
          </cell>
          <cell r="B265">
            <v>4003000</v>
          </cell>
          <cell r="C265" t="str">
            <v>OUTROS ELEMENTOS DIVISÓRIOS</v>
          </cell>
          <cell r="D265" t="str">
            <v>.</v>
          </cell>
          <cell r="E265" t="str">
            <v>.</v>
          </cell>
          <cell r="F265" t="str">
            <v>SIURB-E JAN/24</v>
          </cell>
        </row>
        <row r="266">
          <cell r="A266">
            <v>40330</v>
          </cell>
          <cell r="B266">
            <v>4003030</v>
          </cell>
          <cell r="C266" t="str">
            <v>VG.01/03 - PLACAS DE GRANILITE - 30MM DE ESPESSURA</v>
          </cell>
          <cell r="D266" t="str">
            <v>M2</v>
          </cell>
          <cell r="E266">
            <v>347.75</v>
          </cell>
          <cell r="F266" t="str">
            <v>SIURB-E JAN/24</v>
          </cell>
        </row>
        <row r="267">
          <cell r="A267">
            <v>40331</v>
          </cell>
          <cell r="B267">
            <v>4003031</v>
          </cell>
          <cell r="C267" t="str">
            <v>VG.01/03 - PLACAS DE GRANILITE - 40MM DE ESPESSURA</v>
          </cell>
          <cell r="D267" t="str">
            <v>M2</v>
          </cell>
          <cell r="E267">
            <v>455.08</v>
          </cell>
          <cell r="F267" t="str">
            <v>SIURB-E JAN/24</v>
          </cell>
        </row>
        <row r="268">
          <cell r="A268">
            <v>40332</v>
          </cell>
          <cell r="B268">
            <v>4003032</v>
          </cell>
          <cell r="C268" t="str">
            <v>VG.01/03 - PLACAS DE GRANILITE - 50MM DE ESPESSURA</v>
          </cell>
          <cell r="D268" t="str">
            <v>M2</v>
          </cell>
          <cell r="E268">
            <v>481.19</v>
          </cell>
          <cell r="F268" t="str">
            <v>SIURB-E JAN/24</v>
          </cell>
        </row>
        <row r="269">
          <cell r="A269">
            <v>40335</v>
          </cell>
          <cell r="B269">
            <v>4003035</v>
          </cell>
          <cell r="C269" t="str">
            <v>DIVISÓRIA EM ARDÓSIA CINZA - POLIDA 2 LADOS - ESPESSURA 30MM</v>
          </cell>
          <cell r="D269" t="str">
            <v>M2</v>
          </cell>
          <cell r="E269">
            <v>607.66</v>
          </cell>
          <cell r="F269" t="str">
            <v>SIURB-E JAN/24</v>
          </cell>
        </row>
        <row r="270">
          <cell r="A270">
            <v>40351</v>
          </cell>
          <cell r="B270">
            <v>4003051</v>
          </cell>
          <cell r="C270" t="str">
            <v>VL.01/09 - DIVISÓRIA DE ACABAMENTO LAMINADO MELAMÍNICO, MIOLO COLMÉIA - PAINEL/PAINEL</v>
          </cell>
          <cell r="D270" t="str">
            <v>M2</v>
          </cell>
          <cell r="E270">
            <v>164.08</v>
          </cell>
          <cell r="F270" t="str">
            <v>SIURB-E JAN/24</v>
          </cell>
        </row>
        <row r="271">
          <cell r="A271">
            <v>40352</v>
          </cell>
          <cell r="B271">
            <v>4003052</v>
          </cell>
          <cell r="C271" t="str">
            <v>VL.01/09 - DIVISÓRIA DE ACABAMENTO LAMINADO MELAMÍNICO, MIOLO COLMÉIA - PAINEL CEGO</v>
          </cell>
          <cell r="D271" t="str">
            <v>M2</v>
          </cell>
          <cell r="E271">
            <v>152.32</v>
          </cell>
          <cell r="F271" t="str">
            <v>SIURB-E JAN/24</v>
          </cell>
        </row>
        <row r="272">
          <cell r="A272">
            <v>40353</v>
          </cell>
          <cell r="B272">
            <v>4003053</v>
          </cell>
          <cell r="C272" t="str">
            <v>VL.01/09 - DIVISÓRIA DE ACABAMENTO LAMINADO MELAMÍNICO, MIOLO COLMÉIA - PORTA/BANDEIRA</v>
          </cell>
          <cell r="D272" t="str">
            <v>M2</v>
          </cell>
          <cell r="E272">
            <v>227.41</v>
          </cell>
          <cell r="F272" t="str">
            <v>SIURB-E JAN/24</v>
          </cell>
        </row>
        <row r="273">
          <cell r="A273">
            <v>40354</v>
          </cell>
          <cell r="B273">
            <v>4003054</v>
          </cell>
          <cell r="C273" t="str">
            <v>VL.01/09 - DIVISÓRIA DE ACABAMENTO LAMINADO MELAMÍNICO, MIOLO COLMÉIA - PAINEL/VIDRO</v>
          </cell>
          <cell r="D273" t="str">
            <v>M2</v>
          </cell>
          <cell r="E273">
            <v>179.51</v>
          </cell>
          <cell r="F273" t="str">
            <v>SIURB-E JAN/24</v>
          </cell>
        </row>
        <row r="274">
          <cell r="A274">
            <v>40355</v>
          </cell>
          <cell r="B274">
            <v>4003055</v>
          </cell>
          <cell r="C274" t="str">
            <v>VL.01/09 - DIVISÓRIA DE ACABAMENTO LAMINADO MELAMÍNICO, MIOLO COLMÉIA - PORTA/VIDRO</v>
          </cell>
          <cell r="D274" t="str">
            <v>M2</v>
          </cell>
          <cell r="E274">
            <v>314.52</v>
          </cell>
          <cell r="F274" t="str">
            <v>SIURB-E JAN/24</v>
          </cell>
        </row>
        <row r="275">
          <cell r="A275">
            <v>40356</v>
          </cell>
          <cell r="B275">
            <v>4003056</v>
          </cell>
          <cell r="C275" t="str">
            <v>VL.01/09 - DIVISÓRIA DE ACABAMENTO LAMINADO MELAMÍNICO, MIOLO COLMÉIA - PAINEL/VIDRO/PAINEL</v>
          </cell>
          <cell r="D275" t="str">
            <v>M2</v>
          </cell>
          <cell r="E275">
            <v>176.81</v>
          </cell>
          <cell r="F275" t="str">
            <v>SIURB-E JAN/24</v>
          </cell>
        </row>
        <row r="276">
          <cell r="A276">
            <v>40357</v>
          </cell>
          <cell r="B276">
            <v>4003057</v>
          </cell>
          <cell r="C276" t="str">
            <v>VL.01/09 - DIVISÓRIA DE ACABAMENTO LAMINADO MELAMÍNICO, MIOLO COLMÉIA - PAINEL/VIDRO/VIDRO</v>
          </cell>
          <cell r="D276" t="str">
            <v>M2</v>
          </cell>
          <cell r="E276">
            <v>204.08</v>
          </cell>
          <cell r="F276" t="str">
            <v>SIURB-E JAN/24</v>
          </cell>
        </row>
        <row r="277">
          <cell r="A277">
            <v>40358</v>
          </cell>
          <cell r="B277">
            <v>4003058</v>
          </cell>
          <cell r="C277" t="str">
            <v>VL.01/09 - DIVISÓRIA DE ACABAMENTO  LAMINADO MELAMÍNICO, MIOLO COLMÉIA - PORTA/BONECA/PAINEL</v>
          </cell>
          <cell r="D277" t="str">
            <v>M2</v>
          </cell>
          <cell r="E277">
            <v>254.72</v>
          </cell>
          <cell r="F277" t="str">
            <v>SIURB-E JAN/24</v>
          </cell>
        </row>
        <row r="278">
          <cell r="A278">
            <v>40359</v>
          </cell>
          <cell r="B278">
            <v>4003059</v>
          </cell>
          <cell r="C278" t="str">
            <v>VL.01/09 - DIVISÓRIA DE ACABAMENTO  LAMINADO MELAMÍNICO, MIOLO COLMÉIA - PORTA/BONECA/VIDRO</v>
          </cell>
          <cell r="D278" t="str">
            <v>M2</v>
          </cell>
          <cell r="E278">
            <v>340.15</v>
          </cell>
          <cell r="F278" t="str">
            <v>SIURB-E JAN/24</v>
          </cell>
        </row>
        <row r="279">
          <cell r="A279">
            <v>45000</v>
          </cell>
          <cell r="B279">
            <v>4050000</v>
          </cell>
          <cell r="C279" t="str">
            <v>DEMOLIÇÕES</v>
          </cell>
          <cell r="D279" t="str">
            <v>.</v>
          </cell>
          <cell r="E279" t="str">
            <v>.</v>
          </cell>
          <cell r="F279" t="str">
            <v>SIURB-E JAN/24</v>
          </cell>
        </row>
        <row r="280">
          <cell r="A280">
            <v>45001</v>
          </cell>
          <cell r="B280">
            <v>4050001</v>
          </cell>
          <cell r="C280" t="str">
            <v>DEMOLIÇÃO DE ALVENARIA ESTRUTURAL DE BLOCOS VAZADOS DE CONCRETO</v>
          </cell>
          <cell r="D280" t="str">
            <v>M3</v>
          </cell>
          <cell r="E280">
            <v>92.21</v>
          </cell>
          <cell r="F280" t="str">
            <v>SIURB-E JAN/24</v>
          </cell>
        </row>
        <row r="281">
          <cell r="A281">
            <v>45004</v>
          </cell>
          <cell r="B281">
            <v>4050004</v>
          </cell>
          <cell r="C281" t="str">
            <v>DEMOLIÇÃO DE ALVENARIA EM GERAL (TIJOLOS OU BLOCOS)</v>
          </cell>
          <cell r="D281" t="str">
            <v>M3</v>
          </cell>
          <cell r="E281">
            <v>50.94</v>
          </cell>
          <cell r="F281" t="str">
            <v>SIURB-E JAN/24</v>
          </cell>
        </row>
        <row r="282">
          <cell r="A282">
            <v>45007</v>
          </cell>
          <cell r="B282">
            <v>4050007</v>
          </cell>
          <cell r="C282" t="str">
            <v>DEMOLIÇÃO DE ALVENARIA DE ELEMENTOS VAZADOS</v>
          </cell>
          <cell r="D282" t="str">
            <v>M3</v>
          </cell>
          <cell r="E282">
            <v>57.63</v>
          </cell>
          <cell r="F282" t="str">
            <v>SIURB-E JAN/24</v>
          </cell>
        </row>
        <row r="283">
          <cell r="A283">
            <v>45009</v>
          </cell>
          <cell r="B283">
            <v>4050009</v>
          </cell>
          <cell r="C283" t="str">
            <v>DEMOLIÇÃO DE VERGAS, CINTAS E PILARETES DE CONCRETO</v>
          </cell>
          <cell r="D283" t="str">
            <v>M3</v>
          </cell>
          <cell r="E283">
            <v>299.67</v>
          </cell>
          <cell r="F283" t="str">
            <v>SIURB-E JAN/24</v>
          </cell>
        </row>
        <row r="284">
          <cell r="A284">
            <v>45010</v>
          </cell>
          <cell r="B284">
            <v>4050010</v>
          </cell>
          <cell r="C284" t="str">
            <v>DEMOLIÇÃO DE PLACAS DIVISÓRIAS DE GRANILITE OU SIMILAR</v>
          </cell>
          <cell r="D284" t="str">
            <v>M2</v>
          </cell>
          <cell r="E284">
            <v>11.53</v>
          </cell>
          <cell r="F284" t="str">
            <v>SIURB-E JAN/24</v>
          </cell>
        </row>
        <row r="285">
          <cell r="A285">
            <v>45015</v>
          </cell>
          <cell r="B285">
            <v>4050015</v>
          </cell>
          <cell r="C285" t="str">
            <v>DEMOLIÇÃO DE DIVISÓRIAS - CHAPAS OU TÁBUAS, INCLUSIVE ENTARUGAMENTO</v>
          </cell>
          <cell r="D285" t="str">
            <v>M2</v>
          </cell>
          <cell r="E285">
            <v>9.2200000000000006</v>
          </cell>
          <cell r="F285" t="str">
            <v>SIURB-E JAN/24</v>
          </cell>
        </row>
        <row r="286">
          <cell r="A286">
            <v>46000</v>
          </cell>
          <cell r="B286">
            <v>4060000</v>
          </cell>
          <cell r="C286" t="str">
            <v>RETIRADAS</v>
          </cell>
          <cell r="D286" t="str">
            <v>.</v>
          </cell>
          <cell r="E286" t="str">
            <v>.</v>
          </cell>
          <cell r="F286" t="str">
            <v>SIURB-E JAN/24</v>
          </cell>
        </row>
        <row r="287">
          <cell r="A287">
            <v>46005</v>
          </cell>
          <cell r="B287">
            <v>4060005</v>
          </cell>
          <cell r="C287" t="str">
            <v>RETIRADA DE ALVENARIA DE BLOCOS DE PEDRA NATURAL</v>
          </cell>
          <cell r="D287" t="str">
            <v>M3</v>
          </cell>
          <cell r="E287">
            <v>149.84</v>
          </cell>
          <cell r="F287" t="str">
            <v>SIURB-E JAN/24</v>
          </cell>
        </row>
        <row r="288">
          <cell r="A288">
            <v>46007</v>
          </cell>
          <cell r="B288">
            <v>4060007</v>
          </cell>
          <cell r="C288" t="str">
            <v>RETIRADA DE ALVENARIA DE TIJOLOS DE VIDRO OU ELEMENTOS VAZADOS</v>
          </cell>
          <cell r="D288" t="str">
            <v>M2</v>
          </cell>
          <cell r="E288">
            <v>23.05</v>
          </cell>
          <cell r="F288" t="str">
            <v>SIURB-E JAN/24</v>
          </cell>
        </row>
        <row r="289">
          <cell r="A289">
            <v>46010</v>
          </cell>
          <cell r="B289">
            <v>4060010</v>
          </cell>
          <cell r="C289" t="str">
            <v>RETIRADA DE PLACAS DIVISÓRIAS DE GRANILITE OU SIMILAR</v>
          </cell>
          <cell r="D289" t="str">
            <v>M2</v>
          </cell>
          <cell r="E289">
            <v>23.05</v>
          </cell>
          <cell r="F289" t="str">
            <v>SIURB-E JAN/24</v>
          </cell>
        </row>
        <row r="290">
          <cell r="A290">
            <v>46015</v>
          </cell>
          <cell r="B290">
            <v>4060015</v>
          </cell>
          <cell r="C290" t="str">
            <v>RETIRADA DE DIVISÓRIAS - CHAPAS OU TÁBUAS, EXCLUSIVE ENTARUGAMENTO</v>
          </cell>
          <cell r="D290" t="str">
            <v>M2</v>
          </cell>
          <cell r="E290">
            <v>11.41</v>
          </cell>
          <cell r="F290" t="str">
            <v>SIURB-E JAN/24</v>
          </cell>
        </row>
        <row r="291">
          <cell r="A291">
            <v>46016</v>
          </cell>
          <cell r="B291">
            <v>4060016</v>
          </cell>
          <cell r="C291" t="str">
            <v>RETIRADA DE DIVISÓRIAS - CHAPAS OU TÁBUAS, INCLUSIVE ENTARUGAMENTO</v>
          </cell>
          <cell r="D291" t="str">
            <v>M2</v>
          </cell>
          <cell r="E291">
            <v>22.82</v>
          </cell>
          <cell r="F291" t="str">
            <v>SIURB-E JAN/24</v>
          </cell>
        </row>
        <row r="292">
          <cell r="A292">
            <v>46019</v>
          </cell>
          <cell r="B292">
            <v>4060019</v>
          </cell>
          <cell r="C292" t="str">
            <v>RETIRADA DE DIVISÓRIAS - CHAPAS FIB.MADEIRA, COM MONTANTES METÁLICOS</v>
          </cell>
          <cell r="D292" t="str">
            <v>M2</v>
          </cell>
          <cell r="E292">
            <v>34.22</v>
          </cell>
          <cell r="F292" t="str">
            <v>SIURB-E JAN/24</v>
          </cell>
        </row>
        <row r="293">
          <cell r="A293">
            <v>47000</v>
          </cell>
          <cell r="B293">
            <v>4070000</v>
          </cell>
          <cell r="C293" t="str">
            <v>RECOLOCAÇÕES</v>
          </cell>
          <cell r="D293" t="str">
            <v>.</v>
          </cell>
          <cell r="E293" t="str">
            <v>.</v>
          </cell>
          <cell r="F293" t="str">
            <v>SIURB-E JAN/24</v>
          </cell>
        </row>
        <row r="294">
          <cell r="A294">
            <v>47010</v>
          </cell>
          <cell r="B294">
            <v>4070010</v>
          </cell>
          <cell r="C294" t="str">
            <v>RECOLOCAÇÃO DE PLACAS DIVISÓRIAS DE GRANILITE OU SIMILAR</v>
          </cell>
          <cell r="D294" t="str">
            <v>M2</v>
          </cell>
          <cell r="E294">
            <v>70.53</v>
          </cell>
          <cell r="F294" t="str">
            <v>SIURB-E JAN/24</v>
          </cell>
        </row>
        <row r="295">
          <cell r="A295">
            <v>47015</v>
          </cell>
          <cell r="B295">
            <v>4070015</v>
          </cell>
          <cell r="C295" t="str">
            <v>RECOLOCAÇÃO DE DIVISÓRIAS - CHAPAS OU TÁBUAS, EXCLUSIVE ENTARUGAMENTO</v>
          </cell>
          <cell r="D295" t="str">
            <v>M2</v>
          </cell>
          <cell r="E295">
            <v>21.51</v>
          </cell>
          <cell r="F295" t="str">
            <v>SIURB-E JAN/24</v>
          </cell>
        </row>
        <row r="296">
          <cell r="A296">
            <v>47019</v>
          </cell>
          <cell r="B296">
            <v>4070019</v>
          </cell>
          <cell r="C296" t="str">
            <v>RECOLOCAÇÃO DE DIVISÓRIAS - CHAPAS FIB.MADEIRA, COM MONTANTES METÁLICOS</v>
          </cell>
          <cell r="D296" t="str">
            <v>M2</v>
          </cell>
          <cell r="E296">
            <v>61.89</v>
          </cell>
          <cell r="F296" t="str">
            <v>SIURB-E JAN/24</v>
          </cell>
        </row>
        <row r="297">
          <cell r="A297">
            <v>50000</v>
          </cell>
          <cell r="B297">
            <v>5000000</v>
          </cell>
          <cell r="C297" t="str">
            <v>IMPERMEABILIZACOES</v>
          </cell>
          <cell r="F297" t="str">
            <v>SIURB-E JAN/24</v>
          </cell>
        </row>
        <row r="298">
          <cell r="A298">
            <v>50100</v>
          </cell>
          <cell r="B298">
            <v>5001000</v>
          </cell>
          <cell r="C298" t="str">
            <v>IMPERMEABILIZANTE CONTRA UMIDADE DO SOLO</v>
          </cell>
          <cell r="D298" t="str">
            <v>.</v>
          </cell>
          <cell r="E298" t="str">
            <v>.</v>
          </cell>
          <cell r="F298" t="str">
            <v>SIURB-E JAN/24</v>
          </cell>
        </row>
        <row r="299">
          <cell r="A299">
            <v>50101</v>
          </cell>
          <cell r="B299">
            <v>5001001</v>
          </cell>
          <cell r="C299" t="str">
            <v>BD.01 - ARGAMASSA IMPERMEABILIZANTE DE CIMENTO E AREIA (REBOCO IMPERMEÁVEL) - TRAÇO 1:3, ESPESSURA DE 20MM</v>
          </cell>
          <cell r="D299" t="str">
            <v>M2</v>
          </cell>
          <cell r="E299">
            <v>60.93</v>
          </cell>
          <cell r="F299" t="str">
            <v>SIURB-E JAN/24</v>
          </cell>
        </row>
        <row r="300">
          <cell r="A300">
            <v>50103</v>
          </cell>
          <cell r="B300">
            <v>5001003</v>
          </cell>
          <cell r="C300" t="str">
            <v>BD.01 - ARGAMASSA IMPERMEABILIZANTE DE CIMENTO E AREIA (SUBSOLOS) - TRAÇO 1:2,5, ESPESSURA DE 20MM</v>
          </cell>
          <cell r="D300" t="str">
            <v>M2</v>
          </cell>
          <cell r="E300">
            <v>61.73</v>
          </cell>
          <cell r="F300" t="str">
            <v>SIURB-E JAN/24</v>
          </cell>
        </row>
        <row r="301">
          <cell r="A301">
            <v>50130</v>
          </cell>
          <cell r="B301">
            <v>5001030</v>
          </cell>
          <cell r="C301" t="str">
            <v>CIMENTO IMPERMEABILIZANTE DE CRISTALIZAÇÃO - ESTRUTUTURA ENTERRADA</v>
          </cell>
          <cell r="D301" t="str">
            <v>M2</v>
          </cell>
          <cell r="E301">
            <v>77.66</v>
          </cell>
          <cell r="F301" t="str">
            <v>SIURB-E JAN/24</v>
          </cell>
        </row>
        <row r="302">
          <cell r="A302">
            <v>50140</v>
          </cell>
          <cell r="B302">
            <v>5001040</v>
          </cell>
          <cell r="C302" t="str">
            <v>REGULARIZAÇÃO COM ARGAMASSA DE CIMENTO E AREIA - TRAÇO 1:3, ESPESSURA MÉDIA 30MM</v>
          </cell>
          <cell r="D302" t="str">
            <v>M2</v>
          </cell>
          <cell r="E302">
            <v>45.65</v>
          </cell>
          <cell r="F302" t="str">
            <v>SIURB-E JAN/24</v>
          </cell>
        </row>
        <row r="303">
          <cell r="A303">
            <v>50143</v>
          </cell>
          <cell r="B303">
            <v>5001043</v>
          </cell>
          <cell r="C303" t="str">
            <v>BD.01 - PINTURA PROTETORA COM TINTA BETUMINOSA (PARA  ARGAMASSA IMPERMEÁVEL) - 2 DEMÃOS</v>
          </cell>
          <cell r="D303" t="str">
            <v>M2</v>
          </cell>
          <cell r="E303">
            <v>18.739999999999998</v>
          </cell>
          <cell r="F303" t="str">
            <v>SIURB-E JAN/24</v>
          </cell>
        </row>
        <row r="304">
          <cell r="A304">
            <v>50147</v>
          </cell>
          <cell r="B304">
            <v>5001047</v>
          </cell>
          <cell r="C304" t="str">
            <v>PROTEÇÃO MECÂNICA COM ARGAMASSA DE CIMENTO E AREIA - TRAÇO 1:7, ESPESSURA MÉDIA 30MM</v>
          </cell>
          <cell r="D304" t="str">
            <v>M2</v>
          </cell>
          <cell r="E304">
            <v>42.26</v>
          </cell>
          <cell r="F304" t="str">
            <v>SIURB-E JAN/24</v>
          </cell>
        </row>
        <row r="305">
          <cell r="A305">
            <v>50200</v>
          </cell>
          <cell r="B305">
            <v>5002000</v>
          </cell>
          <cell r="C305" t="str">
            <v>IMPERMEABILIZANTE CONTRA ÁGUA SOB PRESSÃO</v>
          </cell>
          <cell r="D305" t="str">
            <v>.</v>
          </cell>
          <cell r="E305" t="str">
            <v>.</v>
          </cell>
          <cell r="F305" t="str">
            <v>SIURB-E JAN/24</v>
          </cell>
        </row>
        <row r="306">
          <cell r="A306">
            <v>50202</v>
          </cell>
          <cell r="B306">
            <v>5002002</v>
          </cell>
          <cell r="C306" t="str">
            <v>BD.01 - ARGAMASSA IMPERMEABILIZANTE DE CIMENTO E AREIA (RESERVATÓRIOS E PISCINAS) - TRAÇO 1:3, ESPESSURA 30MM</v>
          </cell>
          <cell r="D306" t="str">
            <v>M2</v>
          </cell>
          <cell r="E306">
            <v>126.73</v>
          </cell>
          <cell r="F306" t="str">
            <v>SIURB-E JAN/24</v>
          </cell>
        </row>
        <row r="307">
          <cell r="A307">
            <v>50230</v>
          </cell>
          <cell r="B307">
            <v>5002030</v>
          </cell>
          <cell r="C307" t="str">
            <v>CIMENTO IMPERMEABILIZANTE DE CRISTALIZAÇÃO - ESTRUTURA ELEVADA</v>
          </cell>
          <cell r="D307" t="str">
            <v>M2</v>
          </cell>
          <cell r="E307">
            <v>77.61</v>
          </cell>
          <cell r="F307" t="str">
            <v>SIURB-E JAN/24</v>
          </cell>
        </row>
        <row r="308">
          <cell r="A308">
            <v>50243</v>
          </cell>
          <cell r="B308">
            <v>5002043</v>
          </cell>
          <cell r="C308" t="str">
            <v>PINTURA PROTETORA COM TINTA BETUMINOSA (PARA ARGAMASSA IMPERMEÁVEL) - 2 DEMÃOS</v>
          </cell>
          <cell r="D308" t="str">
            <v>M2</v>
          </cell>
          <cell r="E308">
            <v>18.739999999999998</v>
          </cell>
          <cell r="F308" t="str">
            <v>SIURB-E JAN/24</v>
          </cell>
        </row>
        <row r="309">
          <cell r="A309">
            <v>50244</v>
          </cell>
          <cell r="B309">
            <v>5002044</v>
          </cell>
          <cell r="C309" t="str">
            <v>BD.01 - PINTURA PROTETORA COM TINTA A BASE DE EPÓXI (PARA ARGAMASSA IMPERMEÁVEL)</v>
          </cell>
          <cell r="D309" t="str">
            <v>M2</v>
          </cell>
          <cell r="E309">
            <v>187.15</v>
          </cell>
          <cell r="F309" t="str">
            <v>SIURB-E JAN/24</v>
          </cell>
        </row>
        <row r="310">
          <cell r="A310">
            <v>50300</v>
          </cell>
          <cell r="B310">
            <v>5003000</v>
          </cell>
          <cell r="C310" t="str">
            <v>IMPERMEABILIZANTE CONTRA ÁGUA DE PERCOLAÇÃO</v>
          </cell>
          <cell r="D310" t="str">
            <v>.</v>
          </cell>
          <cell r="E310" t="str">
            <v>.</v>
          </cell>
          <cell r="F310" t="str">
            <v>SIURB-E JAN/24</v>
          </cell>
        </row>
        <row r="311">
          <cell r="A311">
            <v>50302</v>
          </cell>
          <cell r="B311">
            <v>5003002</v>
          </cell>
          <cell r="C311" t="str">
            <v>BD.01 - ARGAMASSA IMPERMEABILIZANTE DE CIMENTO E AREIA (CALHAS E MARQUISES) - TRAÇO 1:3, ESPESSURA 30MM</v>
          </cell>
          <cell r="D311" t="str">
            <v>M2</v>
          </cell>
          <cell r="E311">
            <v>126.73</v>
          </cell>
          <cell r="F311" t="str">
            <v>SIURB-E JAN/24</v>
          </cell>
        </row>
        <row r="312">
          <cell r="A312">
            <v>50305</v>
          </cell>
          <cell r="B312">
            <v>5003005</v>
          </cell>
          <cell r="C312" t="str">
            <v>BD.05 - IMPERMEABILIZAÇÃO COM MEMBRANAS ASFÁLTICAS - COM 3 CAMADAS DE FELTRO ASFÁLTICO 15LBS</v>
          </cell>
          <cell r="D312" t="str">
            <v>M2</v>
          </cell>
          <cell r="E312">
            <v>342.95</v>
          </cell>
          <cell r="F312" t="str">
            <v>SIURB-E JAN/24</v>
          </cell>
        </row>
        <row r="313">
          <cell r="A313">
            <v>50306</v>
          </cell>
          <cell r="B313">
            <v>5003006</v>
          </cell>
          <cell r="C313" t="str">
            <v>BD.05 - IMPERMEABILIZAÇÃO COM MEMBRANAS ASFÁLTICAS - COM 4 CAMADAS DE FELTRO ASFÁLTICO 15LBS</v>
          </cell>
          <cell r="D313" t="str">
            <v>M2</v>
          </cell>
          <cell r="E313">
            <v>422.69</v>
          </cell>
          <cell r="F313" t="str">
            <v>SIURB-E JAN/24</v>
          </cell>
        </row>
        <row r="314">
          <cell r="A314">
            <v>50307</v>
          </cell>
          <cell r="B314">
            <v>5003007</v>
          </cell>
          <cell r="C314" t="str">
            <v>BD.05 - IMPERMEABILIZAÇÃO COM MEMBRANAS ASFÁLTICAS - COM 5 CAMADAS DE FELTRO ASFÁLTICO 15LBS</v>
          </cell>
          <cell r="D314" t="str">
            <v>M2</v>
          </cell>
          <cell r="E314">
            <v>604.05999999999995</v>
          </cell>
          <cell r="F314" t="str">
            <v>SIURB-E JAN/24</v>
          </cell>
        </row>
        <row r="315">
          <cell r="A315">
            <v>50308</v>
          </cell>
          <cell r="B315">
            <v>5003008</v>
          </cell>
          <cell r="C315" t="str">
            <v>MANTA ASFÁLTICA ESPESSURA DE 3MM COM VÉU DE POLIÉSTER COLADA A MAÇARICO</v>
          </cell>
          <cell r="D315" t="str">
            <v>M2</v>
          </cell>
          <cell r="E315">
            <v>125.32</v>
          </cell>
          <cell r="F315" t="str">
            <v>SIURB-E JAN/24</v>
          </cell>
        </row>
        <row r="316">
          <cell r="A316">
            <v>50309</v>
          </cell>
          <cell r="B316">
            <v>5003009</v>
          </cell>
          <cell r="C316" t="str">
            <v>MANTA ASFÁLTICA ESPESSURA DE 4MM COM VÉU DE POLIÉSTER COLADA A MAÇARICO</v>
          </cell>
          <cell r="D316" t="str">
            <v>M2</v>
          </cell>
          <cell r="E316">
            <v>141.26</v>
          </cell>
          <cell r="F316" t="str">
            <v>SIURB-E JAN/24</v>
          </cell>
        </row>
        <row r="317">
          <cell r="A317">
            <v>50311</v>
          </cell>
          <cell r="B317">
            <v>5003011</v>
          </cell>
          <cell r="C317" t="str">
            <v>MANTA ASFÁLTICA ESPESSURA DE 4MM ANTI RAIZ COM VÉU DE POLIÉSTER</v>
          </cell>
          <cell r="D317" t="str">
            <v>M2</v>
          </cell>
          <cell r="E317">
            <v>141.94999999999999</v>
          </cell>
          <cell r="F317" t="str">
            <v>SIURB-E JAN/24</v>
          </cell>
        </row>
        <row r="318">
          <cell r="A318">
            <v>50312</v>
          </cell>
          <cell r="B318">
            <v>5003012</v>
          </cell>
          <cell r="C318" t="str">
            <v>BD.12 - IMPERMEABILIZAÇÃO A BASE DE EMULSÃO ASFÁLTICA - ESTRUTURADA COM TECIDO POLIÉSTER - 2 CAMADAS DE ESTRUTURANTE</v>
          </cell>
          <cell r="D318" t="str">
            <v>M2</v>
          </cell>
          <cell r="E318">
            <v>115.31</v>
          </cell>
          <cell r="F318" t="str">
            <v>SIURB-E JAN/24</v>
          </cell>
        </row>
        <row r="319">
          <cell r="A319">
            <v>50313</v>
          </cell>
          <cell r="B319">
            <v>5003013</v>
          </cell>
          <cell r="C319" t="str">
            <v>BD.12 - IMPERMEABILIZAÇÃO A BASE DE EMULSÃO ASFÁLTICA ESTRUTURADA COM TECIDO DE POLIÉSTER - 3 CAMADAS DE ESTRUTURANTE</v>
          </cell>
          <cell r="D319" t="str">
            <v>M2</v>
          </cell>
          <cell r="E319">
            <v>131.33000000000001</v>
          </cell>
          <cell r="F319" t="str">
            <v>SIURB-E JAN/24</v>
          </cell>
        </row>
        <row r="320">
          <cell r="A320">
            <v>50317</v>
          </cell>
          <cell r="B320">
            <v>5003017</v>
          </cell>
          <cell r="C320" t="str">
            <v>IMPERMEABILIZAÇÃO A BASE DE EMULSÃO ASFÁLTICA MODIFICADA COM ELASTÔMEROS - ESTRUTURADA COM TECIDO DE POLIÉSTER - 2 CAMADAS DE ESTRUTURANTE</v>
          </cell>
          <cell r="D320" t="str">
            <v>M2</v>
          </cell>
          <cell r="E320">
            <v>138.24</v>
          </cell>
          <cell r="F320" t="str">
            <v>SIURB-E JAN/24</v>
          </cell>
        </row>
        <row r="321">
          <cell r="A321">
            <v>50340</v>
          </cell>
          <cell r="B321">
            <v>5003040</v>
          </cell>
          <cell r="C321" t="str">
            <v>REGULARIZAÇÃO COM ARGAMASSA DE CIMENTO E AREIA - TRAÇO 1:3, ESPESSURA MÉDIA 30MM</v>
          </cell>
          <cell r="D321" t="str">
            <v>M2</v>
          </cell>
          <cell r="E321">
            <v>45.65</v>
          </cell>
          <cell r="F321" t="str">
            <v>SIURB-E JAN/24</v>
          </cell>
        </row>
        <row r="322">
          <cell r="A322">
            <v>50343</v>
          </cell>
          <cell r="B322">
            <v>5003043</v>
          </cell>
          <cell r="C322" t="str">
            <v>BD.01 - PINTURA PROTETORA COM TINTA BETUMINOSA (PARA ARGAMASSA IMPERMEÁVEL) - 2 DEMÃOS</v>
          </cell>
          <cell r="D322" t="str">
            <v>M2</v>
          </cell>
          <cell r="E322">
            <v>18.739999999999998</v>
          </cell>
          <cell r="F322" t="str">
            <v>SIURB-E JAN/24</v>
          </cell>
        </row>
        <row r="323">
          <cell r="A323">
            <v>50347</v>
          </cell>
          <cell r="B323">
            <v>5003047</v>
          </cell>
          <cell r="C323" t="str">
            <v>PROTEÇÃO MECÂNICA COM ARGAMASSA DE CIMENTO E AREIA - TRAÇO 1:7, ESPESSURA MÉDIA 30MM</v>
          </cell>
          <cell r="D323" t="str">
            <v>M2</v>
          </cell>
          <cell r="E323">
            <v>42.26</v>
          </cell>
          <cell r="F323" t="str">
            <v>SIURB-E JAN/24</v>
          </cell>
        </row>
        <row r="324">
          <cell r="A324">
            <v>50354</v>
          </cell>
          <cell r="B324">
            <v>5003054</v>
          </cell>
          <cell r="C324" t="str">
            <v>ARGILA EXPANDIDA SOLTA</v>
          </cell>
          <cell r="D324" t="str">
            <v>M3</v>
          </cell>
          <cell r="E324">
            <v>627.55999999999995</v>
          </cell>
          <cell r="F324" t="str">
            <v>SIURB-E JAN/24</v>
          </cell>
        </row>
        <row r="325">
          <cell r="A325">
            <v>50355</v>
          </cell>
          <cell r="B325">
            <v>5003055</v>
          </cell>
          <cell r="C325" t="str">
            <v>ISOLAMENTO TÉRMICO COM ARGILA EXPANDIDA SOLTA - ESPESSURA 70MM</v>
          </cell>
          <cell r="D325" t="str">
            <v>M2</v>
          </cell>
          <cell r="E325">
            <v>79.069999999999993</v>
          </cell>
          <cell r="F325" t="str">
            <v>SIURB-E JAN/24</v>
          </cell>
        </row>
        <row r="326">
          <cell r="A326">
            <v>50373</v>
          </cell>
          <cell r="B326">
            <v>5003073</v>
          </cell>
          <cell r="C326" t="str">
            <v>ISOLAMENTO TÉRMICO COM POLIESTIRENO EXPANDIDO - ESPESSURA 50MM</v>
          </cell>
          <cell r="D326" t="str">
            <v>M2</v>
          </cell>
          <cell r="E326">
            <v>43.57</v>
          </cell>
          <cell r="F326" t="str">
            <v>SIURB-E JAN/24</v>
          </cell>
        </row>
        <row r="327">
          <cell r="A327">
            <v>50400</v>
          </cell>
          <cell r="B327">
            <v>5004000</v>
          </cell>
          <cell r="C327" t="str">
            <v>JUNTAS DE DILATAÇÃO</v>
          </cell>
          <cell r="D327" t="str">
            <v>.</v>
          </cell>
          <cell r="E327" t="str">
            <v>.</v>
          </cell>
          <cell r="F327" t="str">
            <v>SIURB-E JAN/24</v>
          </cell>
        </row>
        <row r="328">
          <cell r="A328">
            <v>50410</v>
          </cell>
          <cell r="B328">
            <v>5004010</v>
          </cell>
          <cell r="C328" t="str">
            <v>MASTIQUE ELÁSTICO A BASE DE SILICONE</v>
          </cell>
          <cell r="D328" t="str">
            <v>DM3</v>
          </cell>
          <cell r="E328">
            <v>101.45</v>
          </cell>
          <cell r="F328" t="str">
            <v>SIURB-E JAN/24</v>
          </cell>
        </row>
        <row r="329">
          <cell r="A329">
            <v>50430</v>
          </cell>
          <cell r="B329">
            <v>5004030</v>
          </cell>
          <cell r="C329" t="str">
            <v>MASTIQUE ELÁSTICO A BASE DE POLIURETANO - MONOCOMPONENTE</v>
          </cell>
          <cell r="D329" t="str">
            <v>DM3</v>
          </cell>
          <cell r="E329">
            <v>172.07</v>
          </cell>
          <cell r="F329" t="str">
            <v>SIURB-E JAN/24</v>
          </cell>
        </row>
        <row r="330">
          <cell r="A330">
            <v>50450</v>
          </cell>
          <cell r="B330">
            <v>5004050</v>
          </cell>
          <cell r="C330" t="str">
            <v>FORNECIMENTO E COLOCAÇÃO DE JUNTA DE DILATAÇÃO DE ELASTÔMERO DE NEOPRENE, TIPO JEENE JJ2540VV OU SIMILAR</v>
          </cell>
          <cell r="D330" t="str">
            <v>M</v>
          </cell>
          <cell r="E330">
            <v>560.65</v>
          </cell>
          <cell r="F330" t="str">
            <v>SIURB-E JAN/24</v>
          </cell>
        </row>
        <row r="331">
          <cell r="A331">
            <v>55000</v>
          </cell>
          <cell r="B331">
            <v>5050000</v>
          </cell>
          <cell r="C331" t="str">
            <v>DEMOLIÇÕES</v>
          </cell>
          <cell r="D331" t="str">
            <v>.</v>
          </cell>
          <cell r="E331" t="str">
            <v>.</v>
          </cell>
          <cell r="F331" t="str">
            <v>SIURB-E JAN/24</v>
          </cell>
        </row>
        <row r="332">
          <cell r="A332">
            <v>55001</v>
          </cell>
          <cell r="B332">
            <v>5050001</v>
          </cell>
          <cell r="C332" t="str">
            <v>DEMOLIÇÃO DE ARGAMASSA IMPERMEÁVEL - ESPESSURA MÉDIA DE 30MM</v>
          </cell>
          <cell r="D332" t="str">
            <v>M2</v>
          </cell>
          <cell r="E332">
            <v>11.53</v>
          </cell>
          <cell r="F332" t="str">
            <v>SIURB-E JAN/24</v>
          </cell>
        </row>
        <row r="333">
          <cell r="A333">
            <v>55002</v>
          </cell>
          <cell r="B333">
            <v>5050002</v>
          </cell>
          <cell r="C333" t="str">
            <v>DEMOLIÇÃO DE SISTEMAS IMPERMEABILIZANTES DE BASE ASFÁLTICA</v>
          </cell>
          <cell r="D333" t="str">
            <v>M2</v>
          </cell>
          <cell r="E333">
            <v>4.6100000000000003</v>
          </cell>
          <cell r="F333" t="str">
            <v>SIURB-E JAN/24</v>
          </cell>
        </row>
        <row r="334">
          <cell r="A334">
            <v>55005</v>
          </cell>
          <cell r="B334">
            <v>5050005</v>
          </cell>
          <cell r="C334" t="str">
            <v>DEMOLIÇÃO DE SISTEMAS DE ISOLAMENTO TÉRMICO EM GERAL</v>
          </cell>
          <cell r="D334" t="str">
            <v>M2</v>
          </cell>
          <cell r="E334">
            <v>2.31</v>
          </cell>
          <cell r="F334" t="str">
            <v>SIURB-E JAN/24</v>
          </cell>
        </row>
        <row r="335">
          <cell r="A335">
            <v>55010</v>
          </cell>
          <cell r="B335">
            <v>5050010</v>
          </cell>
          <cell r="C335" t="str">
            <v>DEMOLIÇÃO DE CAPEAMENTO PROTETOR, EXECUTADO COM ARGAMASSA DE CIMENTO E AREIA</v>
          </cell>
          <cell r="D335" t="str">
            <v>M2</v>
          </cell>
          <cell r="E335">
            <v>6.92</v>
          </cell>
          <cell r="F335" t="str">
            <v>SIURB-E JAN/24</v>
          </cell>
        </row>
        <row r="336">
          <cell r="A336">
            <v>55012</v>
          </cell>
          <cell r="B336">
            <v>5050012</v>
          </cell>
          <cell r="C336" t="str">
            <v>DEMOLIÇÃO DE PROTEÇÃO TERMOMECÂNICA - LADRILHOS CERÂMICOS OU HIDRÁULICOS</v>
          </cell>
          <cell r="D336" t="str">
            <v>M2</v>
          </cell>
          <cell r="E336">
            <v>13.83</v>
          </cell>
          <cell r="F336" t="str">
            <v>SIURB-E JAN/24</v>
          </cell>
        </row>
        <row r="337">
          <cell r="A337">
            <v>55015</v>
          </cell>
          <cell r="B337">
            <v>5050015</v>
          </cell>
          <cell r="C337" t="str">
            <v>DEMOLIÇÃO DE ARGAMASSA DE REGULARIZAÇÃO - ESPESSURA MÉDIA DE 30MM</v>
          </cell>
          <cell r="D337" t="str">
            <v>M2</v>
          </cell>
          <cell r="E337">
            <v>11.53</v>
          </cell>
          <cell r="F337" t="str">
            <v>SIURB-E JAN/24</v>
          </cell>
        </row>
        <row r="338">
          <cell r="A338">
            <v>56000</v>
          </cell>
          <cell r="B338">
            <v>5060000</v>
          </cell>
          <cell r="C338" t="str">
            <v>RETIRADAS</v>
          </cell>
          <cell r="D338" t="str">
            <v>.</v>
          </cell>
          <cell r="E338" t="str">
            <v>.</v>
          </cell>
          <cell r="F338" t="str">
            <v>SIURB-E JAN/24</v>
          </cell>
        </row>
        <row r="339">
          <cell r="A339">
            <v>56005</v>
          </cell>
          <cell r="B339">
            <v>5060005</v>
          </cell>
          <cell r="C339" t="str">
            <v>RETIRADA DE ISOLAMENTO TÉRMICO - TIJOLOS CERÂMICOS FURADOS</v>
          </cell>
          <cell r="D339" t="str">
            <v>M2</v>
          </cell>
          <cell r="E339">
            <v>6.92</v>
          </cell>
          <cell r="F339" t="str">
            <v>SIURB-E JAN/24</v>
          </cell>
        </row>
        <row r="340">
          <cell r="A340">
            <v>56006</v>
          </cell>
          <cell r="B340">
            <v>5060006</v>
          </cell>
          <cell r="C340" t="str">
            <v>RETIRADA DE ISOLAMENTO TÉRMICO - AGREGADOS SOLTOS EM GERAL</v>
          </cell>
          <cell r="D340" t="str">
            <v>M3</v>
          </cell>
          <cell r="E340">
            <v>46.1</v>
          </cell>
          <cell r="F340" t="str">
            <v>SIURB-E JAN/24</v>
          </cell>
        </row>
        <row r="341">
          <cell r="A341">
            <v>57000</v>
          </cell>
          <cell r="B341">
            <v>5070000</v>
          </cell>
          <cell r="C341" t="str">
            <v>RETIRADAS</v>
          </cell>
          <cell r="D341" t="str">
            <v>.</v>
          </cell>
          <cell r="E341" t="str">
            <v>.</v>
          </cell>
          <cell r="F341" t="str">
            <v>SIURB-E JAN/24</v>
          </cell>
        </row>
        <row r="342">
          <cell r="A342">
            <v>57006</v>
          </cell>
          <cell r="B342">
            <v>5070006</v>
          </cell>
          <cell r="C342" t="str">
            <v>RECOLOCAÇÃO DE ISOLAMENTO TÉRMICO - AGREGADOS SOLTOS EM GERAL</v>
          </cell>
          <cell r="D342" t="str">
            <v>M3</v>
          </cell>
          <cell r="E342">
            <v>103.73</v>
          </cell>
          <cell r="F342" t="str">
            <v>SIURB-E JAN/24</v>
          </cell>
        </row>
        <row r="343">
          <cell r="A343">
            <v>58000</v>
          </cell>
          <cell r="B343">
            <v>5080000</v>
          </cell>
          <cell r="C343" t="str">
            <v>SERVIÇOS PARCIAIS</v>
          </cell>
          <cell r="D343" t="str">
            <v>.</v>
          </cell>
          <cell r="E343" t="str">
            <v>.</v>
          </cell>
          <cell r="F343" t="str">
            <v>SIURB-E JAN/24</v>
          </cell>
        </row>
        <row r="344">
          <cell r="A344">
            <v>59000</v>
          </cell>
          <cell r="B344">
            <v>5090000</v>
          </cell>
          <cell r="C344" t="str">
            <v>RESINAS</v>
          </cell>
          <cell r="D344" t="str">
            <v>.</v>
          </cell>
          <cell r="E344" t="str">
            <v>.</v>
          </cell>
          <cell r="F344" t="str">
            <v>SIURB-E JAN/24</v>
          </cell>
        </row>
        <row r="345">
          <cell r="A345">
            <v>60000</v>
          </cell>
          <cell r="B345">
            <v>6000000</v>
          </cell>
          <cell r="C345" t="str">
            <v>COBERTURAS</v>
          </cell>
          <cell r="F345" t="str">
            <v>SIURB-E JAN/24</v>
          </cell>
        </row>
        <row r="346">
          <cell r="A346">
            <v>60100</v>
          </cell>
          <cell r="B346">
            <v>6001000</v>
          </cell>
          <cell r="C346" t="str">
            <v>ESTRUTURAS DE COBERTURA</v>
          </cell>
          <cell r="D346" t="str">
            <v>.</v>
          </cell>
          <cell r="E346" t="str">
            <v>.</v>
          </cell>
          <cell r="F346" t="str">
            <v>SIURB-E JAN/24</v>
          </cell>
        </row>
        <row r="347">
          <cell r="A347">
            <v>60110</v>
          </cell>
          <cell r="B347">
            <v>6001010</v>
          </cell>
          <cell r="C347" t="str">
            <v>ESTRUTURA DE MADEIRA, EM TERÇAS, PARA TELHAS ONDULADAS CRFS/AL/PL/AG</v>
          </cell>
          <cell r="D347" t="str">
            <v>M2</v>
          </cell>
          <cell r="E347">
            <v>68.8</v>
          </cell>
          <cell r="F347" t="str">
            <v>SIURB-E JAN/24</v>
          </cell>
        </row>
        <row r="348">
          <cell r="A348">
            <v>60113</v>
          </cell>
          <cell r="B348">
            <v>6001013</v>
          </cell>
          <cell r="C348" t="str">
            <v>ESTRUTURA DE MADEIRA, PONTALETADA, PARA TELHAS ONDULADAS CRFS/AL/PL/AG</v>
          </cell>
          <cell r="D348" t="str">
            <v>M2</v>
          </cell>
          <cell r="E348">
            <v>242.8</v>
          </cell>
          <cell r="F348" t="str">
            <v>SIURB-E JAN/24</v>
          </cell>
        </row>
        <row r="349">
          <cell r="A349">
            <v>60115</v>
          </cell>
          <cell r="B349">
            <v>6001015</v>
          </cell>
          <cell r="C349" t="str">
            <v>ESTRUTURA COM TESOURAS DE MADEIRA PARA TELHAS ONDULADAS CRFS/AL/PL - VÃOS ATÉ 7,00M</v>
          </cell>
          <cell r="D349" t="str">
            <v>M2</v>
          </cell>
          <cell r="E349">
            <v>154.19999999999999</v>
          </cell>
          <cell r="F349" t="str">
            <v>SIURB-E JAN/24</v>
          </cell>
        </row>
        <row r="350">
          <cell r="A350">
            <v>60116</v>
          </cell>
          <cell r="B350">
            <v>6001016</v>
          </cell>
          <cell r="C350" t="str">
            <v>ESTRUTURA COM TESOURAS DE MADEIRA PARA TELHAS ONDULADAS CRFS/AL/PL - VÃOS 7,01 À 10,00M</v>
          </cell>
          <cell r="D350" t="str">
            <v>M2</v>
          </cell>
          <cell r="E350">
            <v>169.97</v>
          </cell>
          <cell r="F350" t="str">
            <v>SIURB-E JAN/24</v>
          </cell>
        </row>
        <row r="351">
          <cell r="A351">
            <v>60117</v>
          </cell>
          <cell r="B351">
            <v>6001017</v>
          </cell>
          <cell r="C351" t="str">
            <v>ESTRUTURA COM TESOURAS DE MADEIRA PARA TELHAS ONDULADAS CRFS/AL/PL - VÃOS 10,01 À 13,00M</v>
          </cell>
          <cell r="D351" t="str">
            <v>M2</v>
          </cell>
          <cell r="E351">
            <v>200.92</v>
          </cell>
          <cell r="F351" t="str">
            <v>SIURB-E JAN/24</v>
          </cell>
        </row>
        <row r="352">
          <cell r="A352">
            <v>60118</v>
          </cell>
          <cell r="B352">
            <v>6001018</v>
          </cell>
          <cell r="C352" t="str">
            <v>ESTRUTURA COM TESOURAS DE MADEIRA PARA TELHAS ONDULADAS CRFS/AL/PL - VÃOS 13,01 À 18,00M</v>
          </cell>
          <cell r="D352" t="str">
            <v>M2</v>
          </cell>
          <cell r="E352">
            <v>238.56</v>
          </cell>
          <cell r="F352" t="str">
            <v>SIURB-E JAN/24</v>
          </cell>
        </row>
        <row r="353">
          <cell r="A353">
            <v>60130</v>
          </cell>
          <cell r="B353">
            <v>6001030</v>
          </cell>
          <cell r="C353" t="str">
            <v>FORNECIMENTO DE ESTRUTURA METÁLICA PARA COBERTURA</v>
          </cell>
          <cell r="D353" t="str">
            <v>KG</v>
          </cell>
          <cell r="E353">
            <v>15.84</v>
          </cell>
          <cell r="F353" t="str">
            <v>SIURB-E JAN/24</v>
          </cell>
        </row>
        <row r="354">
          <cell r="A354">
            <v>60131</v>
          </cell>
          <cell r="B354">
            <v>6001031</v>
          </cell>
          <cell r="C354" t="str">
            <v>MONTAGEM DE ESTRUTURA METÁLICA PARA COBERTURA</v>
          </cell>
          <cell r="D354" t="str">
            <v>KG</v>
          </cell>
          <cell r="E354">
            <v>3.22</v>
          </cell>
          <cell r="F354" t="str">
            <v>SIURB-E JAN/24</v>
          </cell>
        </row>
        <row r="355">
          <cell r="A355">
            <v>60200</v>
          </cell>
          <cell r="B355">
            <v>6002000</v>
          </cell>
          <cell r="C355" t="str">
            <v>TELHADOS</v>
          </cell>
          <cell r="D355" t="str">
            <v>.</v>
          </cell>
          <cell r="E355" t="str">
            <v>.</v>
          </cell>
          <cell r="F355" t="str">
            <v>SIURB-E JAN/24</v>
          </cell>
        </row>
        <row r="356">
          <cell r="A356">
            <v>60203</v>
          </cell>
          <cell r="B356">
            <v>6002003</v>
          </cell>
          <cell r="C356" t="str">
            <v>TELHAS DE BARRO COZIDO - PAULISTA</v>
          </cell>
          <cell r="D356" t="str">
            <v>M2</v>
          </cell>
          <cell r="E356">
            <v>167</v>
          </cell>
          <cell r="F356" t="str">
            <v>SIURB-E JAN/24</v>
          </cell>
        </row>
        <row r="357">
          <cell r="A357">
            <v>60204</v>
          </cell>
          <cell r="B357">
            <v>6002004</v>
          </cell>
          <cell r="C357" t="str">
            <v>TELHAS DE BARRO COZIDO - SUPER-PAULISTA (PLAN)</v>
          </cell>
          <cell r="D357" t="str">
            <v>M2</v>
          </cell>
          <cell r="E357">
            <v>156.26</v>
          </cell>
          <cell r="F357" t="str">
            <v>SIURB-E JAN/24</v>
          </cell>
        </row>
        <row r="358">
          <cell r="A358">
            <v>60205</v>
          </cell>
          <cell r="B358">
            <v>6002005</v>
          </cell>
          <cell r="C358" t="str">
            <v>TELHAS DE BARRO COZIDO - FRANCESA</v>
          </cell>
          <cell r="D358" t="str">
            <v>M2</v>
          </cell>
          <cell r="E358">
            <v>102.1</v>
          </cell>
          <cell r="F358" t="str">
            <v>SIURB-E JAN/24</v>
          </cell>
        </row>
        <row r="359">
          <cell r="A359">
            <v>60221</v>
          </cell>
          <cell r="B359">
            <v>6002021</v>
          </cell>
          <cell r="C359" t="str">
            <v>DY.01 - TELHA ONDULADA CRFS 6MM</v>
          </cell>
          <cell r="D359" t="str">
            <v>M2</v>
          </cell>
          <cell r="E359">
            <v>44.59</v>
          </cell>
          <cell r="F359" t="str">
            <v>SIURB-E JAN/24</v>
          </cell>
        </row>
        <row r="360">
          <cell r="A360">
            <v>60222</v>
          </cell>
          <cell r="B360">
            <v>6002022</v>
          </cell>
          <cell r="C360" t="str">
            <v>DY.01 - TELHA ONDULADA CRFS 8MM</v>
          </cell>
          <cell r="D360" t="str">
            <v>M2</v>
          </cell>
          <cell r="E360">
            <v>73.16</v>
          </cell>
          <cell r="F360" t="str">
            <v>SIURB-E JAN/24</v>
          </cell>
        </row>
        <row r="361">
          <cell r="A361">
            <v>60223</v>
          </cell>
          <cell r="B361">
            <v>6002023</v>
          </cell>
          <cell r="C361" t="str">
            <v>TELHA ESTRUTURAL TRAPEZOIDAL EM CRFS, LARGURA ÚTIL=44CM - ESPESSURA 8MM</v>
          </cell>
          <cell r="D361" t="str">
            <v>M2</v>
          </cell>
          <cell r="E361">
            <v>156.84</v>
          </cell>
          <cell r="F361" t="str">
            <v>SIURB-E JAN/24</v>
          </cell>
        </row>
        <row r="362">
          <cell r="A362">
            <v>60225</v>
          </cell>
          <cell r="B362">
            <v>6002025</v>
          </cell>
          <cell r="C362" t="str">
            <v>TELHA ESTRUTURAL TRAPEZOIDAL EM CRFS, LARGURA ÚTIL=90CM - ESPESSURA 8MM</v>
          </cell>
          <cell r="D362" t="str">
            <v>M2</v>
          </cell>
          <cell r="E362">
            <v>138.19</v>
          </cell>
          <cell r="F362" t="str">
            <v>SIURB-E JAN/24</v>
          </cell>
        </row>
        <row r="363">
          <cell r="A363">
            <v>60243</v>
          </cell>
          <cell r="B363">
            <v>6002043</v>
          </cell>
          <cell r="C363" t="str">
            <v>TELHA TRAPEZOIDAL DUPLA EM AÇO GALVANIZADO - E= 0,8MM, REVESTIMENTO B, H=40MM - PINTADA 1 FACE - MIOLO EM POLIURETANO E=30MM</v>
          </cell>
          <cell r="D363" t="str">
            <v>M2</v>
          </cell>
          <cell r="E363">
            <v>315.82</v>
          </cell>
          <cell r="F363" t="str">
            <v>SIURB-E JAN/24</v>
          </cell>
        </row>
        <row r="364">
          <cell r="A364">
            <v>60244</v>
          </cell>
          <cell r="B364">
            <v>6002044</v>
          </cell>
          <cell r="C364" t="str">
            <v>TELHA TRAPEZOIDAL EM AÇO GALVANIZADO ESPESSURA DE 0,50MM, REVESTIMENTO B, H=40MM</v>
          </cell>
          <cell r="D364" t="str">
            <v>M2</v>
          </cell>
          <cell r="E364">
            <v>84.91</v>
          </cell>
          <cell r="F364" t="str">
            <v>SIURB-E JAN/24</v>
          </cell>
        </row>
        <row r="365">
          <cell r="A365">
            <v>60245</v>
          </cell>
          <cell r="B365">
            <v>6002045</v>
          </cell>
          <cell r="C365" t="str">
            <v>TELHA ONDULADA EM AÇO GALVANIZADO ESPESSURA DE 0,50MM, REVESTIMENTO B, H=17,5MM</v>
          </cell>
          <cell r="D365" t="str">
            <v>M2</v>
          </cell>
          <cell r="E365">
            <v>89.26</v>
          </cell>
          <cell r="F365" t="str">
            <v>SIURB-E JAN/24</v>
          </cell>
        </row>
        <row r="366">
          <cell r="A366">
            <v>60246</v>
          </cell>
          <cell r="B366">
            <v>6002046</v>
          </cell>
          <cell r="C366" t="str">
            <v>TELHA TRAPEZOIDAL DUP. AÇO GALVANIZADO ESPESSURA DE 0,5MM, REVESTIMENTO B, H=40MM, COM MIOLO POLIURETANO E=30MM</v>
          </cell>
          <cell r="D366" t="str">
            <v>M2</v>
          </cell>
          <cell r="E366">
            <v>177.99</v>
          </cell>
          <cell r="F366" t="str">
            <v>SIURB-E JAN/24</v>
          </cell>
        </row>
        <row r="367">
          <cell r="A367">
            <v>60247</v>
          </cell>
          <cell r="B367">
            <v>6002047</v>
          </cell>
          <cell r="C367" t="str">
            <v>TELHA TRAPEZOIDAL EM AÇO GALVANIZADO ESP=0,5MM, H=40MM, COM PINTURA ELETROLÍTICA COR BRANCA 2 FACES</v>
          </cell>
          <cell r="D367" t="str">
            <v>M2</v>
          </cell>
          <cell r="E367">
            <v>94.49</v>
          </cell>
          <cell r="F367" t="str">
            <v>SIURB-E JAN/24</v>
          </cell>
        </row>
        <row r="368">
          <cell r="A368">
            <v>60248</v>
          </cell>
          <cell r="B368">
            <v>6002048</v>
          </cell>
          <cell r="C368" t="str">
            <v>TELHA ONDULADA EM AÇO GALVANIZADO E=0,5MM, REVESTIMENTO B, H=17,5MM COM PINTURA ELETROLÍTICA COR BRANCA 2 FACES</v>
          </cell>
          <cell r="D368" t="str">
            <v>M2</v>
          </cell>
          <cell r="E368">
            <v>74.88</v>
          </cell>
          <cell r="F368" t="str">
            <v>SIURB-E JAN/24</v>
          </cell>
        </row>
        <row r="369">
          <cell r="A369">
            <v>60249</v>
          </cell>
          <cell r="B369">
            <v>6002049</v>
          </cell>
          <cell r="C369" t="str">
            <v>TELHA TRAPEZOIDAL DUP. AÇO GALVANIZADO E=0,5MM, REVESTIMENTO B, H=40MM PINTURA MIOLO POLIURETANO E=30MM</v>
          </cell>
          <cell r="D369" t="str">
            <v>M2</v>
          </cell>
          <cell r="E369">
            <v>199.17</v>
          </cell>
          <cell r="F369" t="str">
            <v>SIURB-E JAN/24</v>
          </cell>
        </row>
        <row r="370">
          <cell r="A370">
            <v>60250</v>
          </cell>
          <cell r="B370">
            <v>6002050</v>
          </cell>
          <cell r="C370" t="str">
            <v>TELHAS EM POLICARBONATO ALVEOLAR 6MM COM ESTRUTURA METÁLICA GALVANIZADA INSTALADA</v>
          </cell>
          <cell r="D370" t="str">
            <v>M2</v>
          </cell>
          <cell r="E370">
            <v>554.59</v>
          </cell>
          <cell r="F370" t="str">
            <v>SIURB-E JAN/24</v>
          </cell>
        </row>
        <row r="371">
          <cell r="A371">
            <v>60251</v>
          </cell>
          <cell r="B371">
            <v>6002051</v>
          </cell>
          <cell r="C371" t="str">
            <v>CUMEEIRA OU ESPIGÃO PARA TELHAS PAULISTA, PLAN E FRANCESA - BARRO OU VIDRO</v>
          </cell>
          <cell r="D371" t="str">
            <v>M</v>
          </cell>
          <cell r="E371">
            <v>37.32</v>
          </cell>
          <cell r="F371" t="str">
            <v>SIURB-E JAN/24</v>
          </cell>
        </row>
        <row r="372">
          <cell r="A372">
            <v>60255</v>
          </cell>
          <cell r="B372">
            <v>6002055</v>
          </cell>
          <cell r="C372" t="str">
            <v>DY.01 - CUMEEIRA PARA TELHA ONDULADA (CRFS, PVC RÍGIDO E POLIÉSTER), TRAPEZOIDAL E GRECA (PVC RÍGIDO E POLIÉSTER)</v>
          </cell>
          <cell r="D372" t="str">
            <v>M</v>
          </cell>
          <cell r="E372">
            <v>77.959999999999994</v>
          </cell>
          <cell r="F372" t="str">
            <v>SIURB-E JAN/24</v>
          </cell>
        </row>
        <row r="373">
          <cell r="A373">
            <v>60256</v>
          </cell>
          <cell r="B373">
            <v>6002056</v>
          </cell>
          <cell r="C373" t="str">
            <v>DY.01 - CUMEEIRA NORMAL PARA TELHA TECNOLOGIA CRFS, ESTRUTURAL TRAPEZOIDAL 44CM</v>
          </cell>
          <cell r="D373" t="str">
            <v>M</v>
          </cell>
          <cell r="E373">
            <v>101.26</v>
          </cell>
          <cell r="F373" t="str">
            <v>SIURB-E JAN/24</v>
          </cell>
        </row>
        <row r="374">
          <cell r="A374">
            <v>60257</v>
          </cell>
          <cell r="B374">
            <v>6002057</v>
          </cell>
          <cell r="C374" t="str">
            <v>DY.01 - CUMEEIRA NORMAL PARA TELHA TECNOLOGIA CRFS, ESTRUTURAL TRAPEZOIDAL - 90CM</v>
          </cell>
          <cell r="D374" t="str">
            <v>M</v>
          </cell>
          <cell r="E374">
            <v>435.57</v>
          </cell>
          <cell r="F374" t="str">
            <v>SIURB-E JAN/24</v>
          </cell>
        </row>
        <row r="375">
          <cell r="A375">
            <v>60290</v>
          </cell>
          <cell r="B375">
            <v>6002090</v>
          </cell>
          <cell r="C375" t="str">
            <v>DY.01 - CUMEEIRA DE ALUMÍNIO, PERFIL ONDULADO - NORMAL E= 0,8MM</v>
          </cell>
          <cell r="D375" t="str">
            <v>M</v>
          </cell>
          <cell r="E375">
            <v>107.94</v>
          </cell>
          <cell r="F375" t="str">
            <v>SIURB-E JAN/24</v>
          </cell>
        </row>
        <row r="376">
          <cell r="A376">
            <v>60291</v>
          </cell>
          <cell r="B376">
            <v>6002091</v>
          </cell>
          <cell r="C376" t="str">
            <v>DY.01 - CUMEEIRA DE ALUMÍNIO, PERFIL TRAPEZOIDAL - NORMAL - E=0,8MM</v>
          </cell>
          <cell r="D376" t="str">
            <v>M</v>
          </cell>
          <cell r="E376">
            <v>106.97</v>
          </cell>
          <cell r="F376" t="str">
            <v>SIURB-E JAN/24</v>
          </cell>
        </row>
        <row r="377">
          <cell r="A377">
            <v>60292</v>
          </cell>
          <cell r="B377">
            <v>6002092</v>
          </cell>
          <cell r="C377" t="str">
            <v>DY.01 - CUMEEIRA DE ALUMÍNIO PERFIL ONDULADO - SHED - E=0,8MM</v>
          </cell>
          <cell r="D377" t="str">
            <v>M</v>
          </cell>
          <cell r="E377">
            <v>118.26</v>
          </cell>
          <cell r="F377" t="str">
            <v>SIURB-E JAN/24</v>
          </cell>
        </row>
        <row r="378">
          <cell r="A378">
            <v>60293</v>
          </cell>
          <cell r="B378">
            <v>6002093</v>
          </cell>
          <cell r="C378" t="str">
            <v>DY.01 - CUMEEIRA DE ALUMÍNIO - PERFIL TRAPEZOIDAL - SHED - E=0,8MM</v>
          </cell>
          <cell r="D378" t="str">
            <v>M</v>
          </cell>
          <cell r="E378">
            <v>117.17</v>
          </cell>
          <cell r="F378" t="str">
            <v>SIURB-E JAN/24</v>
          </cell>
        </row>
        <row r="379">
          <cell r="A379">
            <v>60294</v>
          </cell>
          <cell r="B379">
            <v>6002094</v>
          </cell>
          <cell r="C379" t="str">
            <v>DY.01 - CUMEEIRA TRAPEZOIDAL EM AÇO GALVANIZADO ESP=0,5MM, REVESTIMENTO B, H=40MM, L=0,60 M</v>
          </cell>
          <cell r="D379" t="str">
            <v>M</v>
          </cell>
          <cell r="E379">
            <v>79.62</v>
          </cell>
          <cell r="F379" t="str">
            <v>SIURB-E JAN/24</v>
          </cell>
        </row>
        <row r="380">
          <cell r="A380">
            <v>60295</v>
          </cell>
          <cell r="B380">
            <v>6002095</v>
          </cell>
          <cell r="C380" t="str">
            <v>DY.01 - CUMEEIRA ONDULADA EM AÇO GALVANIZADO ESP=0,50MM, REVESTIMENTO B, H=17,5MM, LARG=0,60M</v>
          </cell>
          <cell r="D380" t="str">
            <v>M</v>
          </cell>
          <cell r="E380">
            <v>71.459999999999994</v>
          </cell>
          <cell r="F380" t="str">
            <v>SIURB-E JAN/24</v>
          </cell>
        </row>
        <row r="381">
          <cell r="A381">
            <v>60296</v>
          </cell>
          <cell r="B381">
            <v>6002096</v>
          </cell>
          <cell r="C381" t="str">
            <v>DY.01 - CUMEEIRA TRAPEZOIDAL EM AÇO GALVANIZADO E=0,5MM, REVESTIMENTO B, H=40MM, L=0,60M, COM PINTURA BRANCA 2 FACES</v>
          </cell>
          <cell r="D381" t="str">
            <v>M</v>
          </cell>
          <cell r="E381">
            <v>97.6</v>
          </cell>
          <cell r="F381" t="str">
            <v>SIURB-E JAN/24</v>
          </cell>
        </row>
        <row r="382">
          <cell r="A382">
            <v>60297</v>
          </cell>
          <cell r="B382">
            <v>6002097</v>
          </cell>
          <cell r="C382" t="str">
            <v>DY.01 - CUMEEIRA ONDULADA EM AÇO GALVANIZADO E=0,5MM, REVESTIMENTO B, H=17,5MM, L=0,60M, COM PINTURA BRANCA 2 FACES</v>
          </cell>
          <cell r="D382" t="str">
            <v>M</v>
          </cell>
          <cell r="E382">
            <v>78.44</v>
          </cell>
          <cell r="F382" t="str">
            <v>SIURB-E JAN/24</v>
          </cell>
        </row>
        <row r="383">
          <cell r="A383">
            <v>60299</v>
          </cell>
          <cell r="B383">
            <v>6002099</v>
          </cell>
          <cell r="C383" t="str">
            <v>SUBCOBERTURA COM FOLHA DE ALUMÍNIO</v>
          </cell>
          <cell r="D383" t="str">
            <v>M2</v>
          </cell>
          <cell r="E383">
            <v>12.79</v>
          </cell>
          <cell r="F383" t="str">
            <v>SIURB-E JAN/24</v>
          </cell>
        </row>
        <row r="384">
          <cell r="A384">
            <v>60300</v>
          </cell>
          <cell r="B384">
            <v>6003000</v>
          </cell>
          <cell r="C384" t="str">
            <v>DOMOS DE VENTILAÇÃO E ILUMINAÇÃO</v>
          </cell>
          <cell r="D384" t="str">
            <v>.</v>
          </cell>
          <cell r="E384" t="str">
            <v>.</v>
          </cell>
          <cell r="F384" t="str">
            <v>SIURB-E JAN/24</v>
          </cell>
        </row>
        <row r="385">
          <cell r="A385">
            <v>60398</v>
          </cell>
          <cell r="B385">
            <v>6003098</v>
          </cell>
          <cell r="C385" t="str">
            <v>CI.01 - DOMO ACRÍLICO PARA ILUMINAÇÃO E VENTILAÇÃO</v>
          </cell>
          <cell r="D385" t="str">
            <v>M2</v>
          </cell>
          <cell r="E385">
            <v>800.93</v>
          </cell>
          <cell r="F385" t="str">
            <v>SIURB-E JAN/24</v>
          </cell>
        </row>
        <row r="386">
          <cell r="A386">
            <v>65000</v>
          </cell>
          <cell r="B386">
            <v>6050000</v>
          </cell>
          <cell r="C386" t="str">
            <v>DEMOLIÇÕES</v>
          </cell>
          <cell r="D386" t="str">
            <v>.</v>
          </cell>
          <cell r="E386" t="str">
            <v>.</v>
          </cell>
          <cell r="F386" t="str">
            <v>SIURB-E JAN/24</v>
          </cell>
        </row>
        <row r="387">
          <cell r="A387">
            <v>65020</v>
          </cell>
          <cell r="B387">
            <v>6050020</v>
          </cell>
          <cell r="C387" t="str">
            <v>DEMOLIÇÃO DE TELHAS DE BARRO COZIDO OU VIDRO EM GERAL</v>
          </cell>
          <cell r="D387" t="str">
            <v>M2</v>
          </cell>
          <cell r="E387">
            <v>13.83</v>
          </cell>
          <cell r="F387" t="str">
            <v>SIURB-E JAN/24</v>
          </cell>
        </row>
        <row r="388">
          <cell r="A388">
            <v>65025</v>
          </cell>
          <cell r="B388">
            <v>6050025</v>
          </cell>
          <cell r="C388" t="str">
            <v>DEMOLIÇÃO DE TELHAS EM GERAL, EXCLUSIVE TELHAS DE BARRO COZIDO E VIDRO</v>
          </cell>
          <cell r="D388" t="str">
            <v>M2</v>
          </cell>
          <cell r="E388">
            <v>5.76</v>
          </cell>
          <cell r="F388" t="str">
            <v>SIURB-E JAN/24</v>
          </cell>
        </row>
        <row r="389">
          <cell r="A389">
            <v>66000</v>
          </cell>
          <cell r="B389">
            <v>6060000</v>
          </cell>
          <cell r="C389" t="str">
            <v>RETIRADAS</v>
          </cell>
          <cell r="D389" t="str">
            <v>.</v>
          </cell>
          <cell r="E389" t="str">
            <v>.</v>
          </cell>
          <cell r="F389" t="str">
            <v>SIURB-E JAN/24</v>
          </cell>
        </row>
        <row r="390">
          <cell r="A390">
            <v>66003</v>
          </cell>
          <cell r="B390">
            <v>6060003</v>
          </cell>
          <cell r="C390" t="str">
            <v>RETIRADA DE ESTRUTURA MADEIRA PONTALETADA - PARA TELHAS DE BARRO COZIDO</v>
          </cell>
          <cell r="D390" t="str">
            <v>M2</v>
          </cell>
          <cell r="E390">
            <v>15.47</v>
          </cell>
          <cell r="F390" t="str">
            <v>SIURB-E JAN/24</v>
          </cell>
        </row>
        <row r="391">
          <cell r="A391">
            <v>66004</v>
          </cell>
          <cell r="B391">
            <v>6060004</v>
          </cell>
          <cell r="C391" t="str">
            <v>RETIRADA DE ESTRUTURA MADEIRA PONTALETADA - PARA TELHA ONDULADA DE CIMENTO AMIANTO, ALUMÍNIO OU PLÁSTICO</v>
          </cell>
          <cell r="D391" t="str">
            <v>M2</v>
          </cell>
          <cell r="E391">
            <v>10.31</v>
          </cell>
          <cell r="F391" t="str">
            <v>SIURB-E JAN/24</v>
          </cell>
        </row>
        <row r="392">
          <cell r="A392">
            <v>66005</v>
          </cell>
          <cell r="B392">
            <v>6060005</v>
          </cell>
          <cell r="C392" t="str">
            <v>RETIRADA DE ESTRUTURA DE MADEIRA COM TESOURAS - PARA TELHAS DE BARRO COZIDO</v>
          </cell>
          <cell r="D392" t="str">
            <v>M2</v>
          </cell>
          <cell r="E392">
            <v>25.79</v>
          </cell>
          <cell r="F392" t="str">
            <v>SIURB-E JAN/24</v>
          </cell>
        </row>
        <row r="393">
          <cell r="A393">
            <v>66006</v>
          </cell>
          <cell r="B393">
            <v>6060006</v>
          </cell>
          <cell r="C393" t="str">
            <v>RETIRADA DE ESTRUTURA DE MADEIRA COM TESOURAS - PARA TELHA ONDULADA DE CIMENTO AMIANTO, ALUMÍNIO OU PLÁSTICO</v>
          </cell>
          <cell r="D393" t="str">
            <v>M2</v>
          </cell>
          <cell r="E393">
            <v>20.63</v>
          </cell>
          <cell r="F393" t="str">
            <v>SIURB-E JAN/24</v>
          </cell>
        </row>
        <row r="394">
          <cell r="A394">
            <v>66008</v>
          </cell>
          <cell r="B394">
            <v>6060008</v>
          </cell>
          <cell r="C394" t="str">
            <v>RETIRADA DE ESTRUTURA METÁLICA INCLUSIVE PERFIS DE FIXAÇÃO</v>
          </cell>
          <cell r="D394" t="str">
            <v>KG</v>
          </cell>
          <cell r="E394">
            <v>2.25</v>
          </cell>
          <cell r="F394" t="str">
            <v>SIURB-E JAN/24</v>
          </cell>
        </row>
        <row r="395">
          <cell r="A395">
            <v>66010</v>
          </cell>
          <cell r="B395">
            <v>6060010</v>
          </cell>
          <cell r="C395" t="str">
            <v>RETIRADA PARCIAL DE MADEIRAMENTO DE TELHADO - RIPAS</v>
          </cell>
          <cell r="D395" t="str">
            <v>M</v>
          </cell>
          <cell r="E395">
            <v>0.52</v>
          </cell>
          <cell r="F395" t="str">
            <v>SIURB-E JAN/24</v>
          </cell>
        </row>
        <row r="396">
          <cell r="A396">
            <v>66011</v>
          </cell>
          <cell r="B396">
            <v>6060011</v>
          </cell>
          <cell r="C396" t="str">
            <v>RETIRADA PARCIAL DE MADEIRAMENTO DE TELHADO - CAIBROS</v>
          </cell>
          <cell r="D396" t="str">
            <v>M</v>
          </cell>
          <cell r="E396">
            <v>3.09</v>
          </cell>
          <cell r="F396" t="str">
            <v>SIURB-E JAN/24</v>
          </cell>
        </row>
        <row r="397">
          <cell r="A397">
            <v>66012</v>
          </cell>
          <cell r="B397">
            <v>6060012</v>
          </cell>
          <cell r="C397" t="str">
            <v>RETIRADA PARCIAL DE MADEIRAMENTO DE TELHADO - VIGAS</v>
          </cell>
          <cell r="D397" t="str">
            <v>M</v>
          </cell>
          <cell r="E397">
            <v>5.16</v>
          </cell>
          <cell r="F397" t="str">
            <v>SIURB-E JAN/24</v>
          </cell>
        </row>
        <row r="398">
          <cell r="A398">
            <v>66015</v>
          </cell>
          <cell r="B398">
            <v>6060015</v>
          </cell>
          <cell r="C398" t="str">
            <v>RETIRADA DE FERRAGEM PARA MADEIRAMENTO DE TELHADO</v>
          </cell>
          <cell r="D398" t="str">
            <v>UN</v>
          </cell>
          <cell r="E398">
            <v>7.74</v>
          </cell>
          <cell r="F398" t="str">
            <v>SIURB-E JAN/24</v>
          </cell>
        </row>
        <row r="399">
          <cell r="A399">
            <v>66020</v>
          </cell>
          <cell r="B399">
            <v>6060020</v>
          </cell>
          <cell r="C399" t="str">
            <v>RETIRADA DE TELHAS DE BARRO COZIDO OU VIDRO - TIPO FRANCESA</v>
          </cell>
          <cell r="D399" t="str">
            <v>M2</v>
          </cell>
          <cell r="E399">
            <v>11.53</v>
          </cell>
          <cell r="F399" t="str">
            <v>SIURB-E JAN/24</v>
          </cell>
        </row>
        <row r="400">
          <cell r="A400">
            <v>66021</v>
          </cell>
          <cell r="B400">
            <v>6060021</v>
          </cell>
          <cell r="C400" t="str">
            <v>RETIRADA DE TELHAS DE BARRO COZIDO OU VIDRO - TIPO PAULISTA</v>
          </cell>
          <cell r="D400" t="str">
            <v>M2</v>
          </cell>
          <cell r="E400">
            <v>20.75</v>
          </cell>
          <cell r="F400" t="str">
            <v>SIURB-E JAN/24</v>
          </cell>
        </row>
        <row r="401">
          <cell r="A401">
            <v>66022</v>
          </cell>
          <cell r="B401">
            <v>6060022</v>
          </cell>
          <cell r="C401" t="str">
            <v>RETIRADA DE TELHAS DE BARRO COZIDO - TIPO SUPER-PAULISTA (PLAN)</v>
          </cell>
          <cell r="D401" t="str">
            <v>M2</v>
          </cell>
          <cell r="E401">
            <v>16.14</v>
          </cell>
          <cell r="F401" t="str">
            <v>SIURB-E JAN/24</v>
          </cell>
        </row>
        <row r="402">
          <cell r="A402">
            <v>66025</v>
          </cell>
          <cell r="B402">
            <v>6060025</v>
          </cell>
          <cell r="C402" t="str">
            <v>RETIRADA DE TELHAS EM GERAL, EXCLUSIVE TELHAS DE BARRO COZIDO, VIDRO E ESTRUTURAIS DE CRFS</v>
          </cell>
          <cell r="D402" t="str">
            <v>M2</v>
          </cell>
          <cell r="E402">
            <v>8.07</v>
          </cell>
          <cell r="F402" t="str">
            <v>SIURB-E JAN/24</v>
          </cell>
        </row>
        <row r="403">
          <cell r="A403">
            <v>66028</v>
          </cell>
          <cell r="B403">
            <v>6060028</v>
          </cell>
          <cell r="C403" t="str">
            <v>RETIRADA DE TELHAS ESTRUTURAIS DE CRFS OU CIMENTO AMIANTO - LARGURA ÚTIL=44CM</v>
          </cell>
          <cell r="D403" t="str">
            <v>M2</v>
          </cell>
          <cell r="E403">
            <v>6.92</v>
          </cell>
          <cell r="F403" t="str">
            <v>SIURB-E JAN/24</v>
          </cell>
        </row>
        <row r="404">
          <cell r="A404">
            <v>66029</v>
          </cell>
          <cell r="B404">
            <v>6060029</v>
          </cell>
          <cell r="C404" t="str">
            <v>RETIRADA DE TELHAS ESTRUTURAIS DE CRFS OU CIMENTO AMIANTO - LARGURA ÚTIL=90CM</v>
          </cell>
          <cell r="D404" t="str">
            <v>M2</v>
          </cell>
          <cell r="E404">
            <v>6.92</v>
          </cell>
          <cell r="F404" t="str">
            <v>SIURB-E JAN/24</v>
          </cell>
        </row>
        <row r="405">
          <cell r="A405">
            <v>66040</v>
          </cell>
          <cell r="B405">
            <v>6060040</v>
          </cell>
          <cell r="C405" t="str">
            <v>RETIRADA DE CUMEEIRAS OU ESPIGÕES DE BARRO COZIDO OU VIDRO EM GERAL</v>
          </cell>
          <cell r="D405" t="str">
            <v>M</v>
          </cell>
          <cell r="E405">
            <v>6.92</v>
          </cell>
          <cell r="F405" t="str">
            <v>SIURB-E JAN/24</v>
          </cell>
        </row>
        <row r="406">
          <cell r="A406">
            <v>66090</v>
          </cell>
          <cell r="B406">
            <v>6060090</v>
          </cell>
          <cell r="C406" t="str">
            <v>RETIRADA DE CUMEEIRAS OU ESPIGÕES DE MATERIAIS EM GERAL - EXCLUSIVE BARRO COZIDO OU VIDRO</v>
          </cell>
          <cell r="D406" t="str">
            <v>M</v>
          </cell>
          <cell r="E406">
            <v>4.6100000000000003</v>
          </cell>
          <cell r="F406" t="str">
            <v>SIURB-E JAN/24</v>
          </cell>
        </row>
        <row r="407">
          <cell r="A407">
            <v>67000</v>
          </cell>
          <cell r="B407">
            <v>6070000</v>
          </cell>
          <cell r="C407" t="str">
            <v>RECOLOCAÇÕES</v>
          </cell>
          <cell r="D407" t="str">
            <v>.</v>
          </cell>
          <cell r="E407" t="str">
            <v>.</v>
          </cell>
          <cell r="F407" t="str">
            <v>SIURB-E JAN/24</v>
          </cell>
        </row>
        <row r="408">
          <cell r="A408">
            <v>67010</v>
          </cell>
          <cell r="B408">
            <v>6070010</v>
          </cell>
          <cell r="C408" t="str">
            <v>RECOLOCAÇÃO PARCIAL DE MADEIRAMENTO DE TELHADO - RIPAS</v>
          </cell>
          <cell r="D408" t="str">
            <v>M</v>
          </cell>
          <cell r="E408">
            <v>2.59</v>
          </cell>
          <cell r="F408" t="str">
            <v>SIURB-E JAN/24</v>
          </cell>
        </row>
        <row r="409">
          <cell r="A409">
            <v>67011</v>
          </cell>
          <cell r="B409">
            <v>6070011</v>
          </cell>
          <cell r="C409" t="str">
            <v>RECOLOCAÇÃO PARCIAL DE MADEIRAMENTO DE TELHADO - CAIBROS</v>
          </cell>
          <cell r="D409" t="str">
            <v>M</v>
          </cell>
          <cell r="E409">
            <v>7.85</v>
          </cell>
          <cell r="F409" t="str">
            <v>SIURB-E JAN/24</v>
          </cell>
        </row>
        <row r="410">
          <cell r="A410">
            <v>67012</v>
          </cell>
          <cell r="B410">
            <v>6070012</v>
          </cell>
          <cell r="C410" t="str">
            <v>RECOLOCAÇÃO PARCIAL DE MADEIRAMENTO DE TELHADO - VIGAS</v>
          </cell>
          <cell r="D410" t="str">
            <v>M</v>
          </cell>
          <cell r="E410">
            <v>20.9</v>
          </cell>
          <cell r="F410" t="str">
            <v>SIURB-E JAN/24</v>
          </cell>
        </row>
        <row r="411">
          <cell r="A411">
            <v>67015</v>
          </cell>
          <cell r="B411">
            <v>6070015</v>
          </cell>
          <cell r="C411" t="str">
            <v>RECOLOCAÇÃO DE FERRAGEM PARA MADEIRAMENTO DE TELHADO</v>
          </cell>
          <cell r="D411" t="str">
            <v>UN</v>
          </cell>
          <cell r="E411">
            <v>15.47</v>
          </cell>
          <cell r="F411" t="str">
            <v>SIURB-E JAN/24</v>
          </cell>
        </row>
        <row r="412">
          <cell r="A412">
            <v>67020</v>
          </cell>
          <cell r="B412">
            <v>6070020</v>
          </cell>
          <cell r="C412" t="str">
            <v>RECOLOCAÇÃO DE TELHAS DE BARRO COZIDO OU VIDRO - TIPO FRANCESA</v>
          </cell>
          <cell r="D412" t="str">
            <v>M2</v>
          </cell>
          <cell r="E412">
            <v>37.159999999999997</v>
          </cell>
          <cell r="F412" t="str">
            <v>SIURB-E JAN/24</v>
          </cell>
        </row>
        <row r="413">
          <cell r="A413">
            <v>67021</v>
          </cell>
          <cell r="B413">
            <v>6070021</v>
          </cell>
          <cell r="C413" t="str">
            <v>RECOLOCAÇÃO DE TELHAS DE BARRO COZIDO OU VIDRO - TIPO PAULISTA</v>
          </cell>
          <cell r="D413" t="str">
            <v>M2</v>
          </cell>
          <cell r="E413">
            <v>89.82</v>
          </cell>
          <cell r="F413" t="str">
            <v>SIURB-E JAN/24</v>
          </cell>
        </row>
        <row r="414">
          <cell r="A414">
            <v>67022</v>
          </cell>
          <cell r="B414">
            <v>6070022</v>
          </cell>
          <cell r="C414" t="str">
            <v>RECOLOCAÇÃO DE TELHAS DE BARRO COZIDO - TIPO SUPER-PAULISTA (PLAN)</v>
          </cell>
          <cell r="D414" t="str">
            <v>M2</v>
          </cell>
          <cell r="E414">
            <v>57.83</v>
          </cell>
          <cell r="F414" t="str">
            <v>SIURB-E JAN/24</v>
          </cell>
        </row>
        <row r="415">
          <cell r="A415">
            <v>67025</v>
          </cell>
          <cell r="B415">
            <v>6070025</v>
          </cell>
          <cell r="C415" t="str">
            <v>RECOLOCAÇÃO DE TELHAS DE CRF, CIMENTO AMIANTO, ALUMÍNIO OU PLÁSTICO - ONDULADA COMUM</v>
          </cell>
          <cell r="D415" t="str">
            <v>M2</v>
          </cell>
          <cell r="E415">
            <v>15.46</v>
          </cell>
          <cell r="F415" t="str">
            <v>SIURB-E JAN/24</v>
          </cell>
        </row>
        <row r="416">
          <cell r="A416">
            <v>67028</v>
          </cell>
          <cell r="B416">
            <v>6070028</v>
          </cell>
          <cell r="C416" t="str">
            <v>RECOLOCAÇÃO DE TELHAS ESTRUTURAIS DE CRFS OU CIMENTO AMIANTO - LARGURA ÚTIL=44CM</v>
          </cell>
          <cell r="D416" t="str">
            <v>M2</v>
          </cell>
          <cell r="E416">
            <v>15.49</v>
          </cell>
          <cell r="F416" t="str">
            <v>SIURB-E JAN/24</v>
          </cell>
        </row>
        <row r="417">
          <cell r="A417">
            <v>67029</v>
          </cell>
          <cell r="B417">
            <v>6070029</v>
          </cell>
          <cell r="C417" t="str">
            <v>RECOLOCAÇÃO DE TELHAS ESTRUTURAIS DE CRFS OU CIMENTO AMIANTO - LARGURA ÚTIL=90CM</v>
          </cell>
          <cell r="D417" t="str">
            <v>M2</v>
          </cell>
          <cell r="E417">
            <v>15.41</v>
          </cell>
          <cell r="F417" t="str">
            <v>SIURB-E JAN/24</v>
          </cell>
        </row>
        <row r="418">
          <cell r="A418">
            <v>67040</v>
          </cell>
          <cell r="B418">
            <v>6070040</v>
          </cell>
          <cell r="C418" t="str">
            <v>RECOLOCAÇÃO DE CUMEEIRAS OU ESPIGÕES DE BARRO COZIDO</v>
          </cell>
          <cell r="D418" t="str">
            <v>M</v>
          </cell>
          <cell r="E418">
            <v>27.03</v>
          </cell>
          <cell r="F418" t="str">
            <v>SIURB-E JAN/24</v>
          </cell>
        </row>
        <row r="419">
          <cell r="A419">
            <v>67090</v>
          </cell>
          <cell r="B419">
            <v>6070090</v>
          </cell>
          <cell r="C419" t="str">
            <v>RECOLOCAÇÃO DE CUMEEIRAS OU ESPIGÕES DE MATERIAIS EM GERAL - EXCLUSIVE BARRO COZIDO OU VIDRO</v>
          </cell>
          <cell r="D419" t="str">
            <v>M</v>
          </cell>
          <cell r="E419">
            <v>10.97</v>
          </cell>
          <cell r="F419" t="str">
            <v>SIURB-E JAN/24</v>
          </cell>
        </row>
        <row r="420">
          <cell r="A420">
            <v>68000</v>
          </cell>
          <cell r="B420">
            <v>6080000</v>
          </cell>
          <cell r="C420" t="str">
            <v>SERVIÇOS PARCIAIS</v>
          </cell>
          <cell r="D420" t="str">
            <v>.</v>
          </cell>
          <cell r="E420" t="str">
            <v>.</v>
          </cell>
          <cell r="F420" t="str">
            <v>SIURB-E JAN/24</v>
          </cell>
        </row>
        <row r="421">
          <cell r="A421">
            <v>68001</v>
          </cell>
          <cell r="B421">
            <v>6080001</v>
          </cell>
          <cell r="C421" t="str">
            <v>REVISÃO GERAL DE TELHADOS DE BARRO, INCLUSIVE TOMADA DE GOTEIRA</v>
          </cell>
          <cell r="D421" t="str">
            <v>M2</v>
          </cell>
          <cell r="E421">
            <v>9.74</v>
          </cell>
          <cell r="F421" t="str">
            <v>SIURB-E JAN/24</v>
          </cell>
        </row>
        <row r="422">
          <cell r="A422">
            <v>68002</v>
          </cell>
          <cell r="B422">
            <v>6080002</v>
          </cell>
          <cell r="C422" t="str">
            <v>REMANEJAMENTO DE TELHAS DE BARRO COZIDO, INCLUSIVE ESCOVAMENTO</v>
          </cell>
          <cell r="D422" t="str">
            <v>M2</v>
          </cell>
          <cell r="E422">
            <v>37.159999999999997</v>
          </cell>
          <cell r="F422" t="str">
            <v>SIURB-E JAN/24</v>
          </cell>
        </row>
        <row r="423">
          <cell r="A423">
            <v>68003</v>
          </cell>
          <cell r="B423">
            <v>6080003</v>
          </cell>
          <cell r="C423" t="str">
            <v>REVISÃO, ESCOVAÇÃO, INCLUSIVE  TOMADA DE GOTEIRAS DE TELHADOS EM GERAL, EXCLUSIVE PARA TELHAS DE BARRO COZIDO OU VIDRO</v>
          </cell>
          <cell r="D423" t="str">
            <v>M2</v>
          </cell>
          <cell r="E423">
            <v>30.76</v>
          </cell>
          <cell r="F423" t="str">
            <v>SIURB-E JAN/24</v>
          </cell>
        </row>
        <row r="424">
          <cell r="A424">
            <v>68010</v>
          </cell>
          <cell r="B424">
            <v>6080010</v>
          </cell>
          <cell r="C424" t="str">
            <v>MADEIRAMENTO DE TELHADO, PADRÃO PEROBA - RIPAS 1,5X5CM</v>
          </cell>
          <cell r="D424" t="str">
            <v>M</v>
          </cell>
          <cell r="E424">
            <v>7.91</v>
          </cell>
          <cell r="F424" t="str">
            <v>SIURB-E JAN/24</v>
          </cell>
        </row>
        <row r="425">
          <cell r="A425">
            <v>68012</v>
          </cell>
          <cell r="B425">
            <v>6080012</v>
          </cell>
          <cell r="C425" t="str">
            <v>MADEIRAMENTO DE TELHADO, PADRÃO PEROBA - CAIBROS 5X6CM</v>
          </cell>
          <cell r="D425" t="str">
            <v>M</v>
          </cell>
          <cell r="E425">
            <v>24.54</v>
          </cell>
          <cell r="F425" t="str">
            <v>SIURB-E JAN/24</v>
          </cell>
        </row>
        <row r="426">
          <cell r="A426">
            <v>68016</v>
          </cell>
          <cell r="B426">
            <v>6080016</v>
          </cell>
          <cell r="C426" t="str">
            <v>MADEIRAMENTO DE TELHADO, PADRÃO PEROBA - VIGAS 6X12CM</v>
          </cell>
          <cell r="D426" t="str">
            <v>M</v>
          </cell>
          <cell r="E426">
            <v>69.36</v>
          </cell>
          <cell r="F426" t="str">
            <v>SIURB-E JAN/24</v>
          </cell>
        </row>
        <row r="427">
          <cell r="A427">
            <v>68047</v>
          </cell>
          <cell r="B427">
            <v>6080047</v>
          </cell>
          <cell r="C427" t="str">
            <v>PARAFUSO ROSCA SOBERBA PARA FIXAÇÃO DE TELHAS EM CRFS OU CIMENTO AMIANTO</v>
          </cell>
          <cell r="D427" t="str">
            <v>UN</v>
          </cell>
          <cell r="E427">
            <v>7.49</v>
          </cell>
          <cell r="F427" t="str">
            <v>SIURB-E JAN/24</v>
          </cell>
        </row>
        <row r="428">
          <cell r="A428">
            <v>68049</v>
          </cell>
          <cell r="B428">
            <v>6080049</v>
          </cell>
          <cell r="C428" t="str">
            <v>GANCHO COM ROSCA UMA EXTREMIDADE PARA FIXAÇÃO DE TELHA ESTRUTURAL TRAPEZOIDAL - 90CM</v>
          </cell>
          <cell r="D428" t="str">
            <v>UN</v>
          </cell>
          <cell r="E428">
            <v>8.32</v>
          </cell>
          <cell r="F428" t="str">
            <v>SIURB-E JAN/24</v>
          </cell>
        </row>
        <row r="429">
          <cell r="A429">
            <v>68084</v>
          </cell>
          <cell r="B429">
            <v>6080084</v>
          </cell>
          <cell r="C429" t="str">
            <v>PLACA DE VENTILAÇÃO PARA TELHA ESTRUTURAL TRAPEZOIDAL - 90CM</v>
          </cell>
          <cell r="D429" t="str">
            <v>UN</v>
          </cell>
          <cell r="E429">
            <v>17.149999999999999</v>
          </cell>
          <cell r="F429" t="str">
            <v>SIURB-E JAN/24</v>
          </cell>
        </row>
        <row r="430">
          <cell r="A430">
            <v>70000</v>
          </cell>
          <cell r="B430">
            <v>7000000</v>
          </cell>
          <cell r="C430" t="str">
            <v>ESQUADRIAS DE MADEIRA</v>
          </cell>
          <cell r="F430" t="str">
            <v>SIURB-E JAN/24</v>
          </cell>
        </row>
        <row r="431">
          <cell r="A431">
            <v>70100</v>
          </cell>
          <cell r="B431">
            <v>7001000</v>
          </cell>
          <cell r="C431" t="str">
            <v>PORTAS DE PASSAGEM</v>
          </cell>
          <cell r="D431" t="str">
            <v>.</v>
          </cell>
          <cell r="E431" t="str">
            <v>.</v>
          </cell>
          <cell r="F431" t="str">
            <v>SIURB-E JAN/24</v>
          </cell>
        </row>
        <row r="432">
          <cell r="A432">
            <v>70103</v>
          </cell>
          <cell r="B432">
            <v>7001003</v>
          </cell>
          <cell r="C432" t="str">
            <v>PM.03 - PORTA LISA ESPECIAL/ SÓLIDA PARA BOX, PARA PORTADORES DE DEFICIÊNCIA FÍSICA - 82X170CM</v>
          </cell>
          <cell r="D432" t="str">
            <v>UN</v>
          </cell>
          <cell r="E432">
            <v>859</v>
          </cell>
          <cell r="F432" t="str">
            <v>SIURB-E JAN/24</v>
          </cell>
        </row>
        <row r="433">
          <cell r="A433">
            <v>70104</v>
          </cell>
          <cell r="B433">
            <v>7001004</v>
          </cell>
          <cell r="C433" t="str">
            <v>PM.04 - PORTA LISA ESPECIAL/ SÓLIDA PARA PORTADORES DE DEFICIÊNCIA FÍSICA - 82X210CM</v>
          </cell>
          <cell r="D433" t="str">
            <v>UN</v>
          </cell>
          <cell r="E433">
            <v>877.69</v>
          </cell>
          <cell r="F433" t="str">
            <v>SIURB-E JAN/24</v>
          </cell>
        </row>
        <row r="434">
          <cell r="A434">
            <v>70105</v>
          </cell>
          <cell r="B434">
            <v>7001005</v>
          </cell>
          <cell r="C434" t="str">
            <v>PM.05/09 - PORTA LISA ESPECIAL/ SÓLIDA - 62X210CM</v>
          </cell>
          <cell r="D434" t="str">
            <v>UN</v>
          </cell>
          <cell r="E434">
            <v>554.44000000000005</v>
          </cell>
          <cell r="F434" t="str">
            <v>SIURB-E JAN/24</v>
          </cell>
        </row>
        <row r="435">
          <cell r="A435">
            <v>70107</v>
          </cell>
          <cell r="B435">
            <v>7001007</v>
          </cell>
          <cell r="C435" t="str">
            <v>PM.05/09 - PORTA LISA ESPECIAL/ SÓLIDA - 82X210CM</v>
          </cell>
          <cell r="D435" t="str">
            <v>UN</v>
          </cell>
          <cell r="E435">
            <v>573.74</v>
          </cell>
          <cell r="F435" t="str">
            <v>SIURB-E JAN/24</v>
          </cell>
        </row>
        <row r="436">
          <cell r="A436">
            <v>70108</v>
          </cell>
          <cell r="B436">
            <v>7001008</v>
          </cell>
          <cell r="C436" t="str">
            <v>PM.05/09 - PORTA LISA ESPECIAL/ SÓLIDA - 92X210CM</v>
          </cell>
          <cell r="D436" t="str">
            <v>UN</v>
          </cell>
          <cell r="E436">
            <v>618.74</v>
          </cell>
          <cell r="F436" t="str">
            <v>SIURB-E JAN/24</v>
          </cell>
        </row>
        <row r="437">
          <cell r="A437">
            <v>70109</v>
          </cell>
          <cell r="B437">
            <v>7001009</v>
          </cell>
          <cell r="C437" t="str">
            <v>PM.05/09 - PORTA LISA ESPECIAL/ SÓLIDA - 102X210CM</v>
          </cell>
          <cell r="D437" t="str">
            <v>UN</v>
          </cell>
          <cell r="E437">
            <v>694.23</v>
          </cell>
          <cell r="F437" t="str">
            <v>SIURB-E JAN/24</v>
          </cell>
        </row>
        <row r="438">
          <cell r="A438">
            <v>70112</v>
          </cell>
          <cell r="B438">
            <v>7001012</v>
          </cell>
          <cell r="C438" t="str">
            <v>PM.12/14 - PORTA LISA COMUM/ ENCABEÇADA - 82X210CM</v>
          </cell>
          <cell r="D438" t="str">
            <v>UN</v>
          </cell>
          <cell r="E438">
            <v>385.34</v>
          </cell>
          <cell r="F438" t="str">
            <v>SIURB-E JAN/24</v>
          </cell>
        </row>
        <row r="439">
          <cell r="A439">
            <v>70113</v>
          </cell>
          <cell r="B439">
            <v>7001013</v>
          </cell>
          <cell r="C439" t="str">
            <v>PM.12/14 - PORTA LISA COMUM/ ENCABEÇADA - 92X210CM</v>
          </cell>
          <cell r="D439" t="str">
            <v>UN</v>
          </cell>
          <cell r="E439">
            <v>455.75</v>
          </cell>
          <cell r="F439" t="str">
            <v>SIURB-E JAN/24</v>
          </cell>
        </row>
        <row r="440">
          <cell r="A440">
            <v>70114</v>
          </cell>
          <cell r="B440">
            <v>7001014</v>
          </cell>
          <cell r="C440" t="str">
            <v>PM.12/14 - PORTA LISA COMUM/ ENCABEÇADA - 102X210CM</v>
          </cell>
          <cell r="D440" t="str">
            <v>UN</v>
          </cell>
          <cell r="E440">
            <v>503.01</v>
          </cell>
          <cell r="F440" t="str">
            <v>SIURB-E JAN/24</v>
          </cell>
        </row>
        <row r="441">
          <cell r="A441">
            <v>70117</v>
          </cell>
          <cell r="B441">
            <v>7001017</v>
          </cell>
          <cell r="C441" t="str">
            <v>PM.17/19 - PORTA LISA COMUM/ ENCABEÇADA REVESTIDA COM LAMINADO MELAMÍNICO - 82X210CM</v>
          </cell>
          <cell r="D441" t="str">
            <v>UN</v>
          </cell>
          <cell r="E441">
            <v>898.98</v>
          </cell>
          <cell r="F441" t="str">
            <v>SIURB-E JAN/24</v>
          </cell>
        </row>
        <row r="442">
          <cell r="A442">
            <v>70118</v>
          </cell>
          <cell r="B442">
            <v>7001018</v>
          </cell>
          <cell r="C442" t="str">
            <v>PM.17/19 - PORTA LISA COMUM/ ENCABEÇADA REVESTIDA COM LAMINADO MELAMÍNICO - 92X210CM</v>
          </cell>
          <cell r="D442" t="str">
            <v>UN</v>
          </cell>
          <cell r="E442">
            <v>1021.96</v>
          </cell>
          <cell r="F442" t="str">
            <v>SIURB-E JAN/24</v>
          </cell>
        </row>
        <row r="443">
          <cell r="A443">
            <v>70119</v>
          </cell>
          <cell r="B443">
            <v>7001019</v>
          </cell>
          <cell r="C443" t="str">
            <v>PM.17/19 - PORTA LISA COMUM/ ENCABEÇADA REVESTIDA COM LAMINADO MELAMÍNICO - 102X210CM</v>
          </cell>
          <cell r="D443" t="str">
            <v>UN</v>
          </cell>
          <cell r="E443">
            <v>1112.25</v>
          </cell>
          <cell r="F443" t="str">
            <v>SIURB-E JAN/24</v>
          </cell>
        </row>
        <row r="444">
          <cell r="A444">
            <v>70137</v>
          </cell>
          <cell r="B444">
            <v>7001037</v>
          </cell>
          <cell r="C444" t="str">
            <v>PM.37/38 - PORTA VENEZIANA - 82X210CM</v>
          </cell>
          <cell r="D444" t="str">
            <v>UN</v>
          </cell>
          <cell r="E444">
            <v>1077.1199999999999</v>
          </cell>
          <cell r="F444" t="str">
            <v>SIURB-E JAN/24</v>
          </cell>
        </row>
        <row r="445">
          <cell r="A445">
            <v>70138</v>
          </cell>
          <cell r="B445">
            <v>7001038</v>
          </cell>
          <cell r="C445" t="str">
            <v>PM.37/38 - PORTA VENEZIANA - 92X210CM</v>
          </cell>
          <cell r="D445" t="str">
            <v>UN</v>
          </cell>
          <cell r="E445">
            <v>1181.8499999999999</v>
          </cell>
          <cell r="F445" t="str">
            <v>SIURB-E JAN/24</v>
          </cell>
        </row>
        <row r="446">
          <cell r="A446">
            <v>70139</v>
          </cell>
          <cell r="B446">
            <v>7001039</v>
          </cell>
          <cell r="C446" t="str">
            <v>PM.39 - PORTA DE MADEIRA LISA COMUM/ ENCABEÇADA DE CORRER, 2 FOLHAS, TRILHO DE ALUMÍNIO</v>
          </cell>
          <cell r="D446" t="str">
            <v>M2</v>
          </cell>
          <cell r="E446">
            <v>416.66</v>
          </cell>
          <cell r="F446" t="str">
            <v>SIURB-E JAN/24</v>
          </cell>
        </row>
        <row r="447">
          <cell r="A447">
            <v>70145</v>
          </cell>
          <cell r="B447">
            <v>7001045</v>
          </cell>
          <cell r="C447" t="str">
            <v>PM.45/49 - PORTA DE MADEIRA LISA COMUM/ ENCABEÇADA, 2 FOLHAS - 124X210CM</v>
          </cell>
          <cell r="D447" t="str">
            <v>UN</v>
          </cell>
          <cell r="E447">
            <v>820.08</v>
          </cell>
          <cell r="F447" t="str">
            <v>SIURB-E JAN/24</v>
          </cell>
        </row>
        <row r="448">
          <cell r="A448">
            <v>70146</v>
          </cell>
          <cell r="B448">
            <v>7001046</v>
          </cell>
          <cell r="C448" t="str">
            <v>PM.45/49 - PORTA DE MADEIRA LISA COMUM/ ENCABEÇADA - 2 FOLHAS - 144X210CM</v>
          </cell>
          <cell r="D448" t="str">
            <v>UN</v>
          </cell>
          <cell r="E448">
            <v>832.82</v>
          </cell>
          <cell r="F448" t="str">
            <v>SIURB-E JAN/24</v>
          </cell>
        </row>
        <row r="449">
          <cell r="A449">
            <v>70147</v>
          </cell>
          <cell r="B449">
            <v>7001047</v>
          </cell>
          <cell r="C449" t="str">
            <v>PM.45/49 - PORTA DE MADEIRA LISA COMUM/ ENCABEÇADA - 2 FOLHAS - 164X210CM</v>
          </cell>
          <cell r="D449" t="str">
            <v>UN</v>
          </cell>
          <cell r="E449">
            <v>832.82</v>
          </cell>
          <cell r="F449" t="str">
            <v>SIURB-E JAN/24</v>
          </cell>
        </row>
        <row r="450">
          <cell r="A450">
            <v>70148</v>
          </cell>
          <cell r="B450">
            <v>7001048</v>
          </cell>
          <cell r="C450" t="str">
            <v>PM.45/49 - PORTA DE MADEIRA LISA COMUM/ ENCABEÇADA, 2 FOLHAS - 184X210CM</v>
          </cell>
          <cell r="D450" t="str">
            <v>UN</v>
          </cell>
          <cell r="E450">
            <v>928.16</v>
          </cell>
          <cell r="F450" t="str">
            <v>SIURB-E JAN/24</v>
          </cell>
        </row>
        <row r="451">
          <cell r="A451">
            <v>70149</v>
          </cell>
          <cell r="B451">
            <v>7001049</v>
          </cell>
          <cell r="C451" t="str">
            <v>PM.45/49 - PORTA DE MADEIRA LISA COMUM/ ENCABEÇADA, 2 FOLHAS - 204X210CM</v>
          </cell>
          <cell r="D451" t="str">
            <v>UN</v>
          </cell>
          <cell r="E451">
            <v>1022.68</v>
          </cell>
          <cell r="F451" t="str">
            <v>SIURB-E JAN/24</v>
          </cell>
        </row>
        <row r="452">
          <cell r="A452">
            <v>70150</v>
          </cell>
          <cell r="B452">
            <v>7001050</v>
          </cell>
          <cell r="C452" t="str">
            <v>EM.01/02 - BATENTE DE MADEIRA (14CM) - PARA PORTA DE 1 FOLHA, SEM BANDEIRA</v>
          </cell>
          <cell r="D452" t="str">
            <v>JG</v>
          </cell>
          <cell r="E452">
            <v>741.05</v>
          </cell>
          <cell r="F452" t="str">
            <v>SIURB-E JAN/24</v>
          </cell>
        </row>
        <row r="453">
          <cell r="A453">
            <v>70151</v>
          </cell>
          <cell r="B453">
            <v>7001051</v>
          </cell>
          <cell r="C453" t="str">
            <v>EM.01/02 - BATENTE DE MADEIRA (14CM) - PARA PORTA DE 2 FOLHAS, SEM BANDEIRA</v>
          </cell>
          <cell r="D453" t="str">
            <v>JG</v>
          </cell>
          <cell r="E453">
            <v>763.46</v>
          </cell>
          <cell r="F453" t="str">
            <v>SIURB-E JAN/24</v>
          </cell>
        </row>
        <row r="454">
          <cell r="A454">
            <v>70152</v>
          </cell>
          <cell r="B454">
            <v>7001052</v>
          </cell>
          <cell r="C454" t="str">
            <v>EM.01/02 - PM.45/49 - BATENTE DE MADEIRA (14CM) - PARA PORTA COM BANDEIRA</v>
          </cell>
          <cell r="D454" t="str">
            <v>JG</v>
          </cell>
          <cell r="E454">
            <v>734.06</v>
          </cell>
          <cell r="F454" t="str">
            <v>SIURB-E JAN/24</v>
          </cell>
        </row>
        <row r="455">
          <cell r="A455">
            <v>70153</v>
          </cell>
          <cell r="B455">
            <v>7001053</v>
          </cell>
          <cell r="C455" t="str">
            <v>EM.01/02 - BATENTE DE MADEIRA (14CM) - PARA INSTALAÇÕES SANITÁRIAS</v>
          </cell>
          <cell r="D455" t="str">
            <v>JG</v>
          </cell>
          <cell r="E455">
            <v>748.31</v>
          </cell>
          <cell r="F455" t="str">
            <v>SIURB-E JAN/24</v>
          </cell>
        </row>
        <row r="456">
          <cell r="A456">
            <v>70154</v>
          </cell>
          <cell r="B456">
            <v>7001054</v>
          </cell>
          <cell r="C456" t="str">
            <v>EM.01/02 - BATENTE DE MADEIRA (25CM) - PARA PORTA DE 1 FOLHA, SEM BANDEIRA</v>
          </cell>
          <cell r="D456" t="str">
            <v>JG</v>
          </cell>
          <cell r="E456">
            <v>824.59</v>
          </cell>
          <cell r="F456" t="str">
            <v>SIURB-E JAN/24</v>
          </cell>
        </row>
        <row r="457">
          <cell r="A457">
            <v>70155</v>
          </cell>
          <cell r="B457">
            <v>7001055</v>
          </cell>
          <cell r="C457" t="str">
            <v>EM.01/02 - BATENTE DE MADEIRA (25CM) - PARA PORTA DE 2 FOLHAS, SEM BANDEIRA</v>
          </cell>
          <cell r="D457" t="str">
            <v>JG</v>
          </cell>
          <cell r="E457">
            <v>1259.46</v>
          </cell>
          <cell r="F457" t="str">
            <v>SIURB-E JAN/24</v>
          </cell>
        </row>
        <row r="458">
          <cell r="A458">
            <v>70156</v>
          </cell>
          <cell r="B458">
            <v>7001056</v>
          </cell>
          <cell r="C458" t="str">
            <v>EM.01/02 - BATENTE DE MADEIRA (25CM) - PARA PORTA COM BANDEIRA</v>
          </cell>
          <cell r="D458" t="str">
            <v>JG</v>
          </cell>
          <cell r="E458">
            <v>1318.37</v>
          </cell>
          <cell r="F458" t="str">
            <v>SIURB-E JAN/24</v>
          </cell>
        </row>
        <row r="459">
          <cell r="A459">
            <v>70157</v>
          </cell>
          <cell r="B459">
            <v>7001057</v>
          </cell>
          <cell r="C459" t="str">
            <v>EM.01/02 - BATENTE DE MADEIRA (9,5CM) - PARA PORTA EM DIVISÓRIA DV.01</v>
          </cell>
          <cell r="D459" t="str">
            <v>M</v>
          </cell>
          <cell r="E459">
            <v>73.040000000000006</v>
          </cell>
          <cell r="F459" t="str">
            <v>SIURB-E JAN/24</v>
          </cell>
        </row>
        <row r="460">
          <cell r="A460">
            <v>70175</v>
          </cell>
          <cell r="B460">
            <v>7001075</v>
          </cell>
          <cell r="C460" t="str">
            <v>EM.21 - VISOR FIXO COM VIDRO E REQUADRO DE MADEIRA PARA PORTA</v>
          </cell>
          <cell r="D460" t="str">
            <v>UN</v>
          </cell>
          <cell r="E460">
            <v>262.35000000000002</v>
          </cell>
          <cell r="F460" t="str">
            <v>SIURB-E JAN/24</v>
          </cell>
        </row>
        <row r="461">
          <cell r="A461">
            <v>70180</v>
          </cell>
          <cell r="B461">
            <v>7001080</v>
          </cell>
          <cell r="C461" t="str">
            <v>EM.26 - FAIXA BATE MACA EM LAMINADO  MELAMÍNICO PARA PORTA DE MADEIRA</v>
          </cell>
          <cell r="D461" t="str">
            <v>M2</v>
          </cell>
          <cell r="E461">
            <v>148.37</v>
          </cell>
          <cell r="F461" t="str">
            <v>SIURB-E JAN/24</v>
          </cell>
        </row>
        <row r="462">
          <cell r="A462" t="str">
            <v>-</v>
          </cell>
          <cell r="B462">
            <v>7001101</v>
          </cell>
          <cell r="C462" t="str">
            <v>PM.11 - PORTA LISA COMUM/ ENCABEÇADA - 72X210CM</v>
          </cell>
          <cell r="D462" t="str">
            <v>UN</v>
          </cell>
          <cell r="E462">
            <v>362.02</v>
          </cell>
          <cell r="F462" t="str">
            <v>SIURB-E JAN/24</v>
          </cell>
        </row>
        <row r="463">
          <cell r="A463">
            <v>70200</v>
          </cell>
          <cell r="B463">
            <v>7002000</v>
          </cell>
          <cell r="C463" t="str">
            <v>FERRAGENS E COMPLEMENTOS METÁLICOS</v>
          </cell>
          <cell r="D463" t="str">
            <v>.</v>
          </cell>
          <cell r="E463" t="str">
            <v>.</v>
          </cell>
          <cell r="F463" t="str">
            <v>SIURB-E JAN/24</v>
          </cell>
        </row>
        <row r="464">
          <cell r="A464">
            <v>70202</v>
          </cell>
          <cell r="B464">
            <v>7002002</v>
          </cell>
          <cell r="C464" t="str">
            <v>CONJUNTO DE FECHADURA DE CILINDRO, 55MM, TRÁFEGO INTENSO, MAÇANETA EM ZAMAC, GUARNIÇÕES EM AÇO, ACABAMENTO CROMADO - PARA PORTA INTERNA OU EXTERNA</v>
          </cell>
          <cell r="D464" t="str">
            <v>UN</v>
          </cell>
          <cell r="E464">
            <v>383.11</v>
          </cell>
          <cell r="F464" t="str">
            <v>SIURB-E JAN/24</v>
          </cell>
        </row>
        <row r="465">
          <cell r="A465">
            <v>70208</v>
          </cell>
          <cell r="B465">
            <v>7002008</v>
          </cell>
          <cell r="C465" t="str">
            <v>CONJUNTO DE FECHADURA DE CILINDRO, CAIXA RASA (22MM) - PORTA COM MONTANTE ESTREITO</v>
          </cell>
          <cell r="D465" t="str">
            <v>UN</v>
          </cell>
          <cell r="E465">
            <v>365.61</v>
          </cell>
          <cell r="F465" t="str">
            <v>SIURB-E JAN/24</v>
          </cell>
        </row>
        <row r="466">
          <cell r="A466">
            <v>70210</v>
          </cell>
          <cell r="B466">
            <v>7002010</v>
          </cell>
          <cell r="C466" t="str">
            <v>CONJUNTO DE FECHADURA DE CILINDRO, SÓ LINGUETA (55MM) - TRÁFEGO INTENSO - PORTA DE ABRIR</v>
          </cell>
          <cell r="D466" t="str">
            <v>UN</v>
          </cell>
          <cell r="E466">
            <v>196.9</v>
          </cell>
          <cell r="F466" t="str">
            <v>SIURB-E JAN/24</v>
          </cell>
        </row>
        <row r="467">
          <cell r="A467">
            <v>70212</v>
          </cell>
          <cell r="B467">
            <v>7002012</v>
          </cell>
          <cell r="C467" t="str">
            <v>CONJUNTO DE FECHADURA DE CILINDRO, BICO DE PAPAGAIO (22MM) - PORTA DE CORRER</v>
          </cell>
          <cell r="D467" t="str">
            <v>UN</v>
          </cell>
          <cell r="E467">
            <v>367.38</v>
          </cell>
          <cell r="F467" t="str">
            <v>SIURB-E JAN/24</v>
          </cell>
        </row>
        <row r="468">
          <cell r="A468">
            <v>70216</v>
          </cell>
          <cell r="B468">
            <v>7002016</v>
          </cell>
          <cell r="C468" t="str">
            <v>FECHADURA TIPO GORGE (55MM) - TRÁFEGO INTENSO, MAÇANETA EM ZEMAC, GUARNIÇÕES EM AÇO, ACABAMENTO CROMADO BRILHANTE</v>
          </cell>
          <cell r="D468" t="str">
            <v>UN</v>
          </cell>
          <cell r="E468">
            <v>333.1</v>
          </cell>
          <cell r="F468" t="str">
            <v>SIURB-E JAN/24</v>
          </cell>
        </row>
        <row r="469">
          <cell r="A469">
            <v>70219</v>
          </cell>
          <cell r="B469">
            <v>7002019</v>
          </cell>
          <cell r="C469" t="str">
            <v>FECHADURA TIPO GORGE, SÓ LINGUETA, 55MM, TRÁFEGO INTENSO</v>
          </cell>
          <cell r="D469" t="str">
            <v>UN</v>
          </cell>
          <cell r="E469">
            <v>145.5</v>
          </cell>
          <cell r="F469" t="str">
            <v>SIURB-E JAN/24</v>
          </cell>
        </row>
        <row r="470">
          <cell r="A470">
            <v>70231</v>
          </cell>
          <cell r="B470">
            <v>7002031</v>
          </cell>
          <cell r="C470" t="str">
            <v>FECHADURA TIPO TRANQUETA E TRINCO (55MM) - TRÁFEGO INTENSO, MAÇANETA EM ZAMAC, GUARNIÇÕES EM AÇO, ACABAMENTO CROMADO BRILHANTE - PORTA DE SANITÁRIO</v>
          </cell>
          <cell r="D470" t="str">
            <v>UN</v>
          </cell>
          <cell r="E470">
            <v>189.14</v>
          </cell>
          <cell r="F470" t="str">
            <v>SIURB-E JAN/24</v>
          </cell>
        </row>
        <row r="471">
          <cell r="A471">
            <v>70240</v>
          </cell>
          <cell r="B471">
            <v>7002040</v>
          </cell>
          <cell r="C471" t="str">
            <v>CONJUNTO DE FECHADURA TIPO TETRA - SOMENTE TRANCA</v>
          </cell>
          <cell r="D471" t="str">
            <v>CJ</v>
          </cell>
          <cell r="E471">
            <v>122.01</v>
          </cell>
          <cell r="F471" t="str">
            <v>SIURB-E JAN/24</v>
          </cell>
        </row>
        <row r="472">
          <cell r="A472">
            <v>70250</v>
          </cell>
          <cell r="B472">
            <v>7002050</v>
          </cell>
          <cell r="C472" t="str">
            <v>TARGETA DE SOBREPOR,TIPO "LIVRE-OCUPADO"- 60X65MM</v>
          </cell>
          <cell r="D472" t="str">
            <v>UN</v>
          </cell>
          <cell r="E472">
            <v>200.45</v>
          </cell>
          <cell r="F472" t="str">
            <v>SIURB-E JAN/24</v>
          </cell>
        </row>
        <row r="473">
          <cell r="A473">
            <v>70251</v>
          </cell>
          <cell r="B473">
            <v>7002051</v>
          </cell>
          <cell r="C473" t="str">
            <v>FECHO DE EMBUTIR, TRAVA ACIONADA POR ALAVANCA, 3/4"X400MM - PORTA 2 FOLHAS</v>
          </cell>
          <cell r="D473" t="str">
            <v>UN</v>
          </cell>
          <cell r="E473">
            <v>274</v>
          </cell>
          <cell r="F473" t="str">
            <v>SIURB-E JAN/24</v>
          </cell>
        </row>
        <row r="474">
          <cell r="A474">
            <v>70252</v>
          </cell>
          <cell r="B474">
            <v>7002052</v>
          </cell>
          <cell r="C474" t="str">
            <v>PM.50/54 - FECHO DE EMBUTIR,TRAVA ACIONADA POR ALAVANCA, 3/4"X200MM - PORTA 2 FOLHAS</v>
          </cell>
          <cell r="D474" t="str">
            <v>UN</v>
          </cell>
          <cell r="E474">
            <v>227.45</v>
          </cell>
          <cell r="F474" t="str">
            <v>SIURB-E JAN/24</v>
          </cell>
        </row>
        <row r="475">
          <cell r="A475">
            <v>70264</v>
          </cell>
          <cell r="B475">
            <v>7002064</v>
          </cell>
          <cell r="C475" t="str">
            <v>MOLA FECHA-PORTA,TIPO LEVE (AMORTECEDOR HIDRÁULICO)</v>
          </cell>
          <cell r="D475" t="str">
            <v>UN</v>
          </cell>
          <cell r="E475">
            <v>254.02</v>
          </cell>
          <cell r="F475" t="str">
            <v>SIURB-E JAN/24</v>
          </cell>
        </row>
        <row r="476">
          <cell r="A476">
            <v>70265</v>
          </cell>
          <cell r="B476">
            <v>7002065</v>
          </cell>
          <cell r="C476" t="str">
            <v>MOLA FECHA-PORTA,TIPO PESADO</v>
          </cell>
          <cell r="D476" t="str">
            <v>UN</v>
          </cell>
          <cell r="E476">
            <v>323.81</v>
          </cell>
          <cell r="F476" t="str">
            <v>SIURB-E JAN/24</v>
          </cell>
        </row>
        <row r="477">
          <cell r="A477">
            <v>70266</v>
          </cell>
          <cell r="B477">
            <v>7002066</v>
          </cell>
          <cell r="C477" t="str">
            <v>MOLA VAI-E-VEM, DE TOPO</v>
          </cell>
          <cell r="D477" t="str">
            <v>UN</v>
          </cell>
          <cell r="E477">
            <v>548.29999999999995</v>
          </cell>
          <cell r="F477" t="str">
            <v>SIURB-E JAN/24</v>
          </cell>
        </row>
        <row r="478">
          <cell r="A478">
            <v>70273</v>
          </cell>
          <cell r="B478">
            <v>7002073</v>
          </cell>
          <cell r="C478" t="str">
            <v>CADEADO DE LATÃO (COM CILINDRO E TRAVA DUPLA) - 35MM PESO MÍNIMO 140G</v>
          </cell>
          <cell r="D478" t="str">
            <v>UN</v>
          </cell>
          <cell r="E478">
            <v>27.87</v>
          </cell>
          <cell r="F478" t="str">
            <v>SIURB-E JAN/24</v>
          </cell>
        </row>
        <row r="479">
          <cell r="A479">
            <v>70280</v>
          </cell>
          <cell r="B479">
            <v>7002080</v>
          </cell>
          <cell r="C479" t="str">
            <v>PORTA-CADEADO DE FERRO PINTADO - 63MM PESO MÍNIMO 25G</v>
          </cell>
          <cell r="D479" t="str">
            <v>UN</v>
          </cell>
          <cell r="E479">
            <v>12.17</v>
          </cell>
          <cell r="F479" t="str">
            <v>SIURB-E JAN/24</v>
          </cell>
        </row>
        <row r="480">
          <cell r="A480">
            <v>70281</v>
          </cell>
          <cell r="B480">
            <v>7002081</v>
          </cell>
          <cell r="C480" t="str">
            <v>PORTA-CADEADO DE FERRO PINTADO - 89MM PESO MÍNIMO 115G</v>
          </cell>
          <cell r="D480" t="str">
            <v>UN</v>
          </cell>
          <cell r="E480">
            <v>16.54</v>
          </cell>
          <cell r="F480" t="str">
            <v>SIURB-E JAN/24</v>
          </cell>
        </row>
        <row r="481">
          <cell r="A481">
            <v>70290</v>
          </cell>
          <cell r="B481">
            <v>7002090</v>
          </cell>
          <cell r="C481" t="str">
            <v>BARRA ANTI-PÂNICO PARA  PORTA 1 FOLHA - COLOCADA</v>
          </cell>
          <cell r="D481" t="str">
            <v>UN</v>
          </cell>
          <cell r="E481">
            <v>1283.97</v>
          </cell>
          <cell r="F481" t="str">
            <v>SIURB-E JAN/24</v>
          </cell>
        </row>
        <row r="482">
          <cell r="A482">
            <v>70295</v>
          </cell>
          <cell r="B482">
            <v>7002095</v>
          </cell>
          <cell r="C482" t="str">
            <v>RESPIRO PARA ARMÁRIO EM LATÃO CROMADO - DIÂMETRO 10CM</v>
          </cell>
          <cell r="D482" t="str">
            <v>UN</v>
          </cell>
          <cell r="E482">
            <v>58.13</v>
          </cell>
          <cell r="F482" t="str">
            <v>SIURB-E JAN/24</v>
          </cell>
        </row>
        <row r="483">
          <cell r="A483">
            <v>70300</v>
          </cell>
          <cell r="B483">
            <v>7003000</v>
          </cell>
          <cell r="C483" t="str">
            <v>PORTAS COM REVESTIMENTO</v>
          </cell>
          <cell r="D483" t="str">
            <v>.</v>
          </cell>
          <cell r="E483" t="str">
            <v>.</v>
          </cell>
          <cell r="F483" t="str">
            <v>SIURB-E JAN/24</v>
          </cell>
        </row>
        <row r="484">
          <cell r="A484">
            <v>70301</v>
          </cell>
          <cell r="B484">
            <v>7003001</v>
          </cell>
          <cell r="C484" t="str">
            <v>PM.50/54 - PORTA DE MADEIRA LISA COMUM/ ENCABEÇADA, REVESTIDA COM LAMINADO MELAMÍNICO - 2 FOLHAS 124X210CM</v>
          </cell>
          <cell r="D484" t="str">
            <v>UN</v>
          </cell>
          <cell r="E484">
            <v>856.89</v>
          </cell>
          <cell r="F484" t="str">
            <v>SIURB-E JAN/24</v>
          </cell>
        </row>
        <row r="485">
          <cell r="A485">
            <v>70302</v>
          </cell>
          <cell r="B485">
            <v>7003002</v>
          </cell>
          <cell r="C485" t="str">
            <v>PM.50/54 - PORTA DE MADEIRA LISA COMUM/ ENCABEÇADA, REVESTIDA COM LAMINADO MELAMÍNICO - 2 FOLHAS 144X210CM</v>
          </cell>
          <cell r="D485" t="str">
            <v>UN</v>
          </cell>
          <cell r="E485">
            <v>869.63</v>
          </cell>
          <cell r="F485" t="str">
            <v>SIURB-E JAN/24</v>
          </cell>
        </row>
        <row r="486">
          <cell r="A486">
            <v>70303</v>
          </cell>
          <cell r="B486">
            <v>7003003</v>
          </cell>
          <cell r="C486" t="str">
            <v>PM.50/54 - PORTA DE MADEIRA LISA COMUM/ ENCABEÇADA, REVESTIDA COM LAMINADO MELAMÍNICO - 2 FOLHAS 164X210CM</v>
          </cell>
          <cell r="D486" t="str">
            <v>UN</v>
          </cell>
          <cell r="E486">
            <v>869.63</v>
          </cell>
          <cell r="F486" t="str">
            <v>SIURB-E JAN/24</v>
          </cell>
        </row>
        <row r="487">
          <cell r="A487">
            <v>70304</v>
          </cell>
          <cell r="B487">
            <v>7003004</v>
          </cell>
          <cell r="C487" t="str">
            <v>PM.50/54 - PORTA DE MADEIRA LISA COMUM/ ENCABEÇADA, REVESTIDA COM LAMINADO MELAMÍNICO - 2 FOLHAS 184X210CM</v>
          </cell>
          <cell r="D487" t="str">
            <v>UN</v>
          </cell>
          <cell r="E487">
            <v>964.97</v>
          </cell>
          <cell r="F487" t="str">
            <v>SIURB-E JAN/24</v>
          </cell>
        </row>
        <row r="488">
          <cell r="A488">
            <v>70305</v>
          </cell>
          <cell r="B488">
            <v>7003005</v>
          </cell>
          <cell r="C488" t="str">
            <v>PM.50/54 - PORTA DE MADEIRA LISA COMUM/ ENCABEÇADA, REVESTIDA COM LAMINADO MELAMÍNICO - 2 FOLHAS 204X210CM</v>
          </cell>
          <cell r="D488" t="str">
            <v>UN</v>
          </cell>
          <cell r="E488">
            <v>1059.49</v>
          </cell>
          <cell r="F488" t="str">
            <v>SIURB-E JAN/24</v>
          </cell>
        </row>
        <row r="489">
          <cell r="A489">
            <v>70322</v>
          </cell>
          <cell r="B489">
            <v>7003022</v>
          </cell>
          <cell r="C489" t="str">
            <v>PM.57 - PORTA GUICHÊ EM MADEIRA LISA ESPECIAL/ SÓLIDA - 82X210CM - REVESTIDA COM LAMINADO  MELAMÍNICO</v>
          </cell>
          <cell r="D489" t="str">
            <v>UN</v>
          </cell>
          <cell r="E489">
            <v>1259.78</v>
          </cell>
          <cell r="F489" t="str">
            <v>SIURB-E JAN/24</v>
          </cell>
        </row>
        <row r="490">
          <cell r="A490">
            <v>70900</v>
          </cell>
          <cell r="B490">
            <v>7009000</v>
          </cell>
          <cell r="C490" t="str">
            <v>ARMÁRIOS</v>
          </cell>
          <cell r="D490" t="str">
            <v>.</v>
          </cell>
          <cell r="E490" t="str">
            <v>.</v>
          </cell>
          <cell r="F490" t="str">
            <v>SIURB-E JAN/24</v>
          </cell>
        </row>
        <row r="491">
          <cell r="A491">
            <v>70910</v>
          </cell>
          <cell r="B491">
            <v>7009010</v>
          </cell>
          <cell r="C491" t="str">
            <v>ARMÁRIO SEM PORTAS, REVESTIMENTO EXTERNO E INTERNO EM LAMINADO MELAMÍNICO</v>
          </cell>
          <cell r="D491" t="str">
            <v>M2</v>
          </cell>
          <cell r="E491">
            <v>1451.68</v>
          </cell>
          <cell r="F491" t="str">
            <v>SIURB-E JAN/24</v>
          </cell>
        </row>
        <row r="492">
          <cell r="A492">
            <v>70912</v>
          </cell>
          <cell r="B492">
            <v>7009012</v>
          </cell>
          <cell r="C492" t="str">
            <v>ARMÁRIO COM PORTAS, SEM REVESTIMENTO</v>
          </cell>
          <cell r="D492" t="str">
            <v>M2</v>
          </cell>
          <cell r="E492">
            <v>566.82000000000005</v>
          </cell>
          <cell r="F492" t="str">
            <v>SIURB-E JAN/24</v>
          </cell>
        </row>
        <row r="493">
          <cell r="A493">
            <v>70914</v>
          </cell>
          <cell r="B493">
            <v>7009014</v>
          </cell>
          <cell r="C493" t="str">
            <v>ARMÁRIO COM PORTAS, REVESTIMENTO EXTERNO E INTERNO EM LAMINADO MELAMÍNICO</v>
          </cell>
          <cell r="D493" t="str">
            <v>M2</v>
          </cell>
          <cell r="E493">
            <v>1938.8</v>
          </cell>
          <cell r="F493" t="str">
            <v>SIURB-E JAN/24</v>
          </cell>
        </row>
        <row r="494">
          <cell r="A494">
            <v>70918</v>
          </cell>
          <cell r="B494">
            <v>7009018</v>
          </cell>
          <cell r="C494" t="str">
            <v>PORTAS PARA ARMÁRIO SEM REVESTIMENTO</v>
          </cell>
          <cell r="D494" t="str">
            <v>M2</v>
          </cell>
          <cell r="E494">
            <v>139.5</v>
          </cell>
          <cell r="F494" t="str">
            <v>SIURB-E JAN/24</v>
          </cell>
        </row>
        <row r="495">
          <cell r="A495">
            <v>70919</v>
          </cell>
          <cell r="B495">
            <v>7009019</v>
          </cell>
          <cell r="C495" t="str">
            <v>PORTAS PARA ARMÁRIO COM REVESTIMENTO EXTERNO EM LAMINADO MELAMÍNICO</v>
          </cell>
          <cell r="D495" t="str">
            <v>M2</v>
          </cell>
          <cell r="E495">
            <v>315.76</v>
          </cell>
          <cell r="F495" t="str">
            <v>SIURB-E JAN/24</v>
          </cell>
        </row>
        <row r="496">
          <cell r="A496">
            <v>70920</v>
          </cell>
          <cell r="B496">
            <v>7009020</v>
          </cell>
          <cell r="C496" t="str">
            <v>PORTAS PARA ARMÁRIO COM REVESTIMENTO EXTERNO E INTERNO EM LAMINADO MELAMÍNICO</v>
          </cell>
          <cell r="D496" t="str">
            <v>M2</v>
          </cell>
          <cell r="E496">
            <v>487.11</v>
          </cell>
          <cell r="F496" t="str">
            <v>SIURB-E JAN/24</v>
          </cell>
        </row>
        <row r="497">
          <cell r="A497">
            <v>70925</v>
          </cell>
          <cell r="B497">
            <v>7009025</v>
          </cell>
          <cell r="C497" t="str">
            <v>PRATELEIRA PARA ARMÁRIO SEM REVESTIMENTO</v>
          </cell>
          <cell r="D497" t="str">
            <v>M2</v>
          </cell>
          <cell r="E497">
            <v>120.65</v>
          </cell>
          <cell r="F497" t="str">
            <v>SIURB-E JAN/24</v>
          </cell>
        </row>
        <row r="498">
          <cell r="A498">
            <v>70926</v>
          </cell>
          <cell r="B498">
            <v>7009026</v>
          </cell>
          <cell r="C498" t="str">
            <v>PRATELEIRA PARA ARMÁRIO, REVESTIDA EM 1 FACE EM LAMINADO MELAMÍNICO</v>
          </cell>
          <cell r="D498" t="str">
            <v>M2</v>
          </cell>
          <cell r="E498">
            <v>296.89999999999998</v>
          </cell>
          <cell r="F498" t="str">
            <v>SIURB-E JAN/24</v>
          </cell>
        </row>
        <row r="499">
          <cell r="A499">
            <v>70927</v>
          </cell>
          <cell r="B499">
            <v>7009027</v>
          </cell>
          <cell r="C499" t="str">
            <v>PRATELEIRA PARA ARMÁRIO, REVESTIDA EM 2 FACES, EM LAMINADO MELAMÍNICO</v>
          </cell>
          <cell r="D499" t="str">
            <v>M2</v>
          </cell>
          <cell r="E499">
            <v>468.26</v>
          </cell>
          <cell r="F499" t="str">
            <v>SIURB-E JAN/24</v>
          </cell>
        </row>
        <row r="500">
          <cell r="A500">
            <v>70930</v>
          </cell>
          <cell r="B500">
            <v>7009030</v>
          </cell>
          <cell r="C500" t="str">
            <v>GAVETA PARA ARMÁRIO SEM REVESTIMENTO</v>
          </cell>
          <cell r="D500" t="str">
            <v>UN</v>
          </cell>
          <cell r="E500">
            <v>58.89</v>
          </cell>
          <cell r="F500" t="str">
            <v>SIURB-E JAN/24</v>
          </cell>
        </row>
        <row r="501">
          <cell r="A501">
            <v>70931</v>
          </cell>
          <cell r="B501">
            <v>7009031</v>
          </cell>
          <cell r="C501" t="str">
            <v>GAVETA PARA ARMÁRIO,REVESTIMENTO EXTERNO EM LAMINADO MELAMÍNICO</v>
          </cell>
          <cell r="D501" t="str">
            <v>UN</v>
          </cell>
          <cell r="E501">
            <v>114.84</v>
          </cell>
          <cell r="F501" t="str">
            <v>SIURB-E JAN/24</v>
          </cell>
        </row>
        <row r="502">
          <cell r="A502">
            <v>70932</v>
          </cell>
          <cell r="B502">
            <v>7009032</v>
          </cell>
          <cell r="C502" t="str">
            <v>GAVETA PARA ARMÁRIO, REVESTIMENTO EXTERNO E INTERNO EM LAMINADO MELAMÍNICO</v>
          </cell>
          <cell r="D502" t="str">
            <v>UN</v>
          </cell>
          <cell r="E502">
            <v>215.14</v>
          </cell>
          <cell r="F502" t="str">
            <v>SIURB-E JAN/24</v>
          </cell>
        </row>
        <row r="503">
          <cell r="A503">
            <v>71000</v>
          </cell>
          <cell r="B503">
            <v>7010000</v>
          </cell>
          <cell r="C503" t="str">
            <v>ARMÁRIOS</v>
          </cell>
          <cell r="D503" t="str">
            <v>.</v>
          </cell>
          <cell r="E503" t="str">
            <v>.</v>
          </cell>
          <cell r="F503" t="str">
            <v>SIURB-E JAN/24</v>
          </cell>
        </row>
        <row r="504">
          <cell r="A504">
            <v>71013</v>
          </cell>
          <cell r="B504">
            <v>7010013</v>
          </cell>
          <cell r="C504" t="str">
            <v>MM.13 -  ARMÁRIO PARA CUMBUCAS</v>
          </cell>
          <cell r="D504" t="str">
            <v>UN</v>
          </cell>
          <cell r="E504">
            <v>2327.2800000000002</v>
          </cell>
          <cell r="F504" t="str">
            <v>SIURB-E JAN/24</v>
          </cell>
        </row>
        <row r="505">
          <cell r="A505">
            <v>71014</v>
          </cell>
          <cell r="B505">
            <v>7010014</v>
          </cell>
          <cell r="C505" t="str">
            <v>MM.14 -  ARMÁRIO PARA CANECAS</v>
          </cell>
          <cell r="D505" t="str">
            <v>UN</v>
          </cell>
          <cell r="E505">
            <v>2459.73</v>
          </cell>
          <cell r="F505" t="str">
            <v>SIURB-E JAN/24</v>
          </cell>
        </row>
        <row r="506">
          <cell r="A506">
            <v>71015</v>
          </cell>
          <cell r="B506">
            <v>7010015</v>
          </cell>
          <cell r="C506" t="str">
            <v>MM.15 -  ARMÁRIO PARA PRATOS</v>
          </cell>
          <cell r="D506" t="str">
            <v>UN</v>
          </cell>
          <cell r="E506">
            <v>2565.7800000000002</v>
          </cell>
          <cell r="F506" t="str">
            <v>SIURB-E JAN/24</v>
          </cell>
        </row>
        <row r="507">
          <cell r="A507">
            <v>71020</v>
          </cell>
          <cell r="B507">
            <v>7010020</v>
          </cell>
          <cell r="C507" t="str">
            <v>MM.20 - CABIDE DE MADEIRA PARA SACOLAS</v>
          </cell>
          <cell r="D507" t="str">
            <v>M</v>
          </cell>
          <cell r="E507">
            <v>451.69</v>
          </cell>
          <cell r="F507" t="str">
            <v>SIURB-E JAN/24</v>
          </cell>
        </row>
        <row r="508">
          <cell r="A508">
            <v>72010</v>
          </cell>
          <cell r="B508">
            <v>7020010</v>
          </cell>
          <cell r="C508" t="str">
            <v>EF.06 - PEITORIL DE MADEIRA</v>
          </cell>
          <cell r="D508" t="str">
            <v>M</v>
          </cell>
          <cell r="E508">
            <v>247.92</v>
          </cell>
          <cell r="F508" t="str">
            <v>SIURB-E JAN/24</v>
          </cell>
        </row>
        <row r="509">
          <cell r="A509">
            <v>76000</v>
          </cell>
          <cell r="B509">
            <v>7060000</v>
          </cell>
          <cell r="C509" t="str">
            <v>RETIRADAS</v>
          </cell>
          <cell r="D509" t="str">
            <v>.</v>
          </cell>
          <cell r="E509" t="str">
            <v>.</v>
          </cell>
          <cell r="F509" t="str">
            <v>SIURB-E JAN/24</v>
          </cell>
        </row>
        <row r="510">
          <cell r="A510">
            <v>76001</v>
          </cell>
          <cell r="B510">
            <v>7060001</v>
          </cell>
          <cell r="C510" t="str">
            <v>RETIRADA DE FOLHAS DE PORTA DE PASSAGEM OU JANELA</v>
          </cell>
          <cell r="D510" t="str">
            <v>UN</v>
          </cell>
          <cell r="E510">
            <v>14.26</v>
          </cell>
          <cell r="F510" t="str">
            <v>SIURB-E JAN/24</v>
          </cell>
        </row>
        <row r="511">
          <cell r="A511">
            <v>76002</v>
          </cell>
          <cell r="B511">
            <v>7060002</v>
          </cell>
          <cell r="C511" t="str">
            <v>RETIRADA DE BATENTES DE MADEIRA</v>
          </cell>
          <cell r="D511" t="str">
            <v>UN</v>
          </cell>
          <cell r="E511">
            <v>61.52</v>
          </cell>
          <cell r="F511" t="str">
            <v>SIURB-E JAN/24</v>
          </cell>
        </row>
        <row r="512">
          <cell r="A512">
            <v>76008</v>
          </cell>
          <cell r="B512">
            <v>7060008</v>
          </cell>
          <cell r="C512" t="str">
            <v>RETIRADA DE GUARNIÇÕES OU MOLDURAS DE MADEIRA</v>
          </cell>
          <cell r="D512" t="str">
            <v>M</v>
          </cell>
          <cell r="E512">
            <v>2</v>
          </cell>
          <cell r="F512" t="str">
            <v>SIURB-E JAN/24</v>
          </cell>
        </row>
        <row r="513">
          <cell r="A513">
            <v>76010</v>
          </cell>
          <cell r="B513">
            <v>7060010</v>
          </cell>
          <cell r="C513" t="str">
            <v>RETIRADA DE GUICHÊS, INCLUSIVE BATENTE E FERRAGENS</v>
          </cell>
          <cell r="D513" t="str">
            <v>UN</v>
          </cell>
          <cell r="E513">
            <v>61.52</v>
          </cell>
          <cell r="F513" t="str">
            <v>SIURB-E JAN/24</v>
          </cell>
        </row>
        <row r="514">
          <cell r="A514">
            <v>76050</v>
          </cell>
          <cell r="B514">
            <v>7060050</v>
          </cell>
          <cell r="C514" t="str">
            <v>RETIRADA DE FECHADURAS DE EMBUTIR, COMPLETAS</v>
          </cell>
          <cell r="D514" t="str">
            <v>UN</v>
          </cell>
          <cell r="E514">
            <v>14.26</v>
          </cell>
          <cell r="F514" t="str">
            <v>SIURB-E JAN/24</v>
          </cell>
        </row>
        <row r="515">
          <cell r="A515">
            <v>76051</v>
          </cell>
          <cell r="B515">
            <v>7060051</v>
          </cell>
          <cell r="C515" t="str">
            <v>RETIRADA DE FECHADURAS, FECHOS OU TARGETAS DE SOBREPOR</v>
          </cell>
          <cell r="D515" t="str">
            <v>UN</v>
          </cell>
          <cell r="E515">
            <v>5.7</v>
          </cell>
          <cell r="F515" t="str">
            <v>SIURB-E JAN/24</v>
          </cell>
        </row>
        <row r="516">
          <cell r="A516">
            <v>76065</v>
          </cell>
          <cell r="B516">
            <v>7060065</v>
          </cell>
          <cell r="C516" t="str">
            <v>RETIRADA DE MAÇANETAS</v>
          </cell>
          <cell r="D516" t="str">
            <v>PAR</v>
          </cell>
          <cell r="E516">
            <v>7.7</v>
          </cell>
          <cell r="F516" t="str">
            <v>SIURB-E JAN/24</v>
          </cell>
        </row>
        <row r="517">
          <cell r="A517">
            <v>76066</v>
          </cell>
          <cell r="B517">
            <v>7060066</v>
          </cell>
          <cell r="C517" t="str">
            <v>RETIRADA DE ESPELHOS</v>
          </cell>
          <cell r="D517" t="str">
            <v>PAR</v>
          </cell>
          <cell r="E517">
            <v>4.8499999999999996</v>
          </cell>
          <cell r="F517" t="str">
            <v>SIURB-E JAN/24</v>
          </cell>
        </row>
        <row r="518">
          <cell r="A518">
            <v>76067</v>
          </cell>
          <cell r="B518">
            <v>7060067</v>
          </cell>
          <cell r="C518" t="str">
            <v>RETIRADA DE ROSETAS OU ENTRADAS DE CHAVE GORGE</v>
          </cell>
          <cell r="D518" t="str">
            <v>PAR</v>
          </cell>
          <cell r="E518">
            <v>4.8499999999999996</v>
          </cell>
          <cell r="F518" t="str">
            <v>SIURB-E JAN/24</v>
          </cell>
        </row>
        <row r="519">
          <cell r="A519">
            <v>76068</v>
          </cell>
          <cell r="B519">
            <v>7060068</v>
          </cell>
          <cell r="C519" t="str">
            <v>RETIRADA DE BORBOLETAS OU LEVANTADORES TIPO "UNHA"</v>
          </cell>
          <cell r="D519" t="str">
            <v>UN</v>
          </cell>
          <cell r="E519">
            <v>3.85</v>
          </cell>
          <cell r="F519" t="str">
            <v>SIURB-E JAN/24</v>
          </cell>
        </row>
        <row r="520">
          <cell r="A520">
            <v>76070</v>
          </cell>
          <cell r="B520">
            <v>7060070</v>
          </cell>
          <cell r="C520" t="str">
            <v>RETIRADA DE DOBRADIÇAS</v>
          </cell>
          <cell r="D520" t="str">
            <v>UN</v>
          </cell>
          <cell r="E520">
            <v>5.7</v>
          </cell>
          <cell r="F520" t="str">
            <v>SIURB-E JAN/24</v>
          </cell>
        </row>
        <row r="521">
          <cell r="A521">
            <v>77000</v>
          </cell>
          <cell r="B521">
            <v>7070000</v>
          </cell>
          <cell r="C521" t="str">
            <v>RECOLOCAÇÕES</v>
          </cell>
          <cell r="D521" t="str">
            <v>.</v>
          </cell>
          <cell r="E521" t="str">
            <v>.</v>
          </cell>
          <cell r="F521" t="str">
            <v>SIURB-E JAN/24</v>
          </cell>
        </row>
        <row r="522">
          <cell r="A522">
            <v>77001</v>
          </cell>
          <cell r="B522">
            <v>7070001</v>
          </cell>
          <cell r="C522" t="str">
            <v>RECOLOCAÇÃO DE FOLHAS DE PORTA DE PASSAGEM OU JANELA</v>
          </cell>
          <cell r="D522" t="str">
            <v>UN</v>
          </cell>
          <cell r="E522">
            <v>113.46</v>
          </cell>
          <cell r="F522" t="str">
            <v>SIURB-E JAN/24</v>
          </cell>
        </row>
        <row r="523">
          <cell r="A523">
            <v>77002</v>
          </cell>
          <cell r="B523">
            <v>7070002</v>
          </cell>
          <cell r="C523" t="str">
            <v>RECOLOCAÇÃO DE BATENTES MADEIRA</v>
          </cell>
          <cell r="D523" t="str">
            <v>UN</v>
          </cell>
          <cell r="E523">
            <v>68.849999999999994</v>
          </cell>
          <cell r="F523" t="str">
            <v>SIURB-E JAN/24</v>
          </cell>
        </row>
        <row r="524">
          <cell r="A524">
            <v>77008</v>
          </cell>
          <cell r="B524">
            <v>7070008</v>
          </cell>
          <cell r="C524" t="str">
            <v>RECOLOCAÇÃO DE GUARNIÇÕES OU MOLDURAS DE MADEIRA</v>
          </cell>
          <cell r="D524" t="str">
            <v>M</v>
          </cell>
          <cell r="E524">
            <v>2.58</v>
          </cell>
          <cell r="F524" t="str">
            <v>SIURB-E JAN/24</v>
          </cell>
        </row>
        <row r="525">
          <cell r="A525">
            <v>77010</v>
          </cell>
          <cell r="B525">
            <v>7070010</v>
          </cell>
          <cell r="C525" t="str">
            <v>RECOLOCAÇÃO DE GUICHÊS, INCLUSIVE BATENTE E FERRAGENS</v>
          </cell>
          <cell r="D525" t="str">
            <v>UN</v>
          </cell>
          <cell r="E525">
            <v>97.77</v>
          </cell>
          <cell r="F525" t="str">
            <v>SIURB-E JAN/24</v>
          </cell>
        </row>
        <row r="526">
          <cell r="A526">
            <v>77050</v>
          </cell>
          <cell r="B526">
            <v>7070050</v>
          </cell>
          <cell r="C526" t="str">
            <v>RECOLOCAÇÃO DE FECHADURAS DE EMBUTIR, COMPLETAS</v>
          </cell>
          <cell r="D526" t="str">
            <v>UN</v>
          </cell>
          <cell r="E526">
            <v>45.35</v>
          </cell>
          <cell r="F526" t="str">
            <v>SIURB-E JAN/24</v>
          </cell>
        </row>
        <row r="527">
          <cell r="A527">
            <v>77051</v>
          </cell>
          <cell r="B527">
            <v>7070051</v>
          </cell>
          <cell r="C527" t="str">
            <v>RECOLOCAÇÃO DE FECHADURAS, FECHOS OU TARGETAS DE SOBREPOR</v>
          </cell>
          <cell r="D527" t="str">
            <v>UN</v>
          </cell>
          <cell r="E527">
            <v>22.82</v>
          </cell>
          <cell r="F527" t="str">
            <v>SIURB-E JAN/24</v>
          </cell>
        </row>
        <row r="528">
          <cell r="A528">
            <v>77065</v>
          </cell>
          <cell r="B528">
            <v>7070065</v>
          </cell>
          <cell r="C528" t="str">
            <v>RECOLOCAÇÃO DE MAÇANETAS</v>
          </cell>
          <cell r="D528" t="str">
            <v>PAR</v>
          </cell>
          <cell r="E528">
            <v>4.8499999999999996</v>
          </cell>
          <cell r="F528" t="str">
            <v>SIURB-E JAN/24</v>
          </cell>
        </row>
        <row r="529">
          <cell r="A529">
            <v>77066</v>
          </cell>
          <cell r="B529">
            <v>7070066</v>
          </cell>
          <cell r="C529" t="str">
            <v>RECOLOCAÇÃO DE ESPELHOS</v>
          </cell>
          <cell r="D529" t="str">
            <v>PAR</v>
          </cell>
          <cell r="E529">
            <v>4.8499999999999996</v>
          </cell>
          <cell r="F529" t="str">
            <v>SIURB-E JAN/24</v>
          </cell>
        </row>
        <row r="530">
          <cell r="A530">
            <v>77067</v>
          </cell>
          <cell r="B530">
            <v>7070067</v>
          </cell>
          <cell r="C530" t="str">
            <v>RECOLOCAÇÃO DE ROSETAS OU ENTRADAS DE CHAVE GORGE</v>
          </cell>
          <cell r="D530" t="str">
            <v>PAR</v>
          </cell>
          <cell r="E530">
            <v>4.8499999999999996</v>
          </cell>
          <cell r="F530" t="str">
            <v>SIURB-E JAN/24</v>
          </cell>
        </row>
        <row r="531">
          <cell r="A531">
            <v>77068</v>
          </cell>
          <cell r="B531">
            <v>7070068</v>
          </cell>
          <cell r="C531" t="str">
            <v>RECOLOCAÇÃO DE BORBOLETAS OU LEVANTADORES TIPO "UNHA"</v>
          </cell>
          <cell r="D531" t="str">
            <v>UN</v>
          </cell>
          <cell r="E531">
            <v>3.56</v>
          </cell>
          <cell r="F531" t="str">
            <v>SIURB-E JAN/24</v>
          </cell>
        </row>
        <row r="532">
          <cell r="A532">
            <v>77070</v>
          </cell>
          <cell r="B532">
            <v>7070070</v>
          </cell>
          <cell r="C532" t="str">
            <v>RECOLOCAÇÃO DE DOBRADIÇAS</v>
          </cell>
          <cell r="D532" t="str">
            <v>UN</v>
          </cell>
          <cell r="E532">
            <v>4.8499999999999996</v>
          </cell>
          <cell r="F532" t="str">
            <v>SIURB-E JAN/24</v>
          </cell>
        </row>
        <row r="533">
          <cell r="A533">
            <v>78000</v>
          </cell>
          <cell r="B533">
            <v>7080000</v>
          </cell>
          <cell r="C533" t="str">
            <v>SERVIÇOS PARCIAIS</v>
          </cell>
          <cell r="D533" t="str">
            <v>.</v>
          </cell>
          <cell r="E533" t="str">
            <v>.</v>
          </cell>
          <cell r="F533" t="str">
            <v>SIURB-E JAN/24</v>
          </cell>
        </row>
        <row r="534">
          <cell r="A534">
            <v>78001</v>
          </cell>
          <cell r="B534">
            <v>7080001</v>
          </cell>
          <cell r="C534" t="str">
            <v>GUARNIÇÃO OU MOLDURA DE MADEIRA - 4,5CM</v>
          </cell>
          <cell r="D534" t="str">
            <v>M</v>
          </cell>
          <cell r="E534">
            <v>12.51</v>
          </cell>
          <cell r="F534" t="str">
            <v>SIURB-E JAN/24</v>
          </cell>
        </row>
        <row r="535">
          <cell r="A535">
            <v>78002</v>
          </cell>
          <cell r="B535">
            <v>7080002</v>
          </cell>
          <cell r="C535" t="str">
            <v>GUARNIÇÃO OU MOLDURA DE MADEIRA - 7,5CM</v>
          </cell>
          <cell r="D535" t="str">
            <v>M</v>
          </cell>
          <cell r="E535">
            <v>17.010000000000002</v>
          </cell>
          <cell r="F535" t="str">
            <v>SIURB-E JAN/24</v>
          </cell>
        </row>
        <row r="536">
          <cell r="A536">
            <v>78003</v>
          </cell>
          <cell r="B536">
            <v>7080003</v>
          </cell>
          <cell r="C536" t="str">
            <v>GUARNIÇÃO OU MOLDURA DE MADEIRA - 10,0CM</v>
          </cell>
          <cell r="D536" t="str">
            <v>M</v>
          </cell>
          <cell r="E536">
            <v>19.12</v>
          </cell>
          <cell r="F536" t="str">
            <v>SIURB-E JAN/24</v>
          </cell>
        </row>
        <row r="537">
          <cell r="A537">
            <v>78004</v>
          </cell>
          <cell r="B537">
            <v>7080004</v>
          </cell>
          <cell r="C537" t="str">
            <v>GUARNIÇÃO OU MOLDURA DE MADEIRA - 15,0CM</v>
          </cell>
          <cell r="D537" t="str">
            <v>M</v>
          </cell>
          <cell r="E537">
            <v>33.57</v>
          </cell>
          <cell r="F537" t="str">
            <v>SIURB-E JAN/24</v>
          </cell>
        </row>
        <row r="538">
          <cell r="A538">
            <v>78010</v>
          </cell>
          <cell r="B538">
            <v>7080010</v>
          </cell>
          <cell r="C538" t="str">
            <v>CONJUNTO DE FECHADURA DE CILINDRO (55MM) - TRÁFEGO INTENSO, MAÇANETA EM ZAMAC, GUARNIÇÕES EM AÇO, ACABAMENTO CROMADO BRILHANTE - INCLUSIVE ADAPTAÇÃO DA FURAÇÃO</v>
          </cell>
          <cell r="D538" t="str">
            <v>UN</v>
          </cell>
          <cell r="E538">
            <v>382.2</v>
          </cell>
          <cell r="F538" t="str">
            <v>SIURB-E JAN/24</v>
          </cell>
        </row>
        <row r="539">
          <cell r="A539">
            <v>78012</v>
          </cell>
          <cell r="B539">
            <v>7080012</v>
          </cell>
          <cell r="C539" t="str">
            <v>CONJUNTO DE FECHADURA DE CILINDRO, CAIXA RASA (22MM) - PORTA COM MONTANTE ESTREITO - INCLUSIVE ADAPTAÇÃO DA FURAÇÃO</v>
          </cell>
          <cell r="D539" t="str">
            <v>UN</v>
          </cell>
          <cell r="E539">
            <v>356.48</v>
          </cell>
          <cell r="F539" t="str">
            <v>SIURB-E JAN/24</v>
          </cell>
        </row>
        <row r="540">
          <cell r="A540">
            <v>78013</v>
          </cell>
          <cell r="B540">
            <v>7080013</v>
          </cell>
          <cell r="C540" t="str">
            <v>CONJUNTO DE FECHADURA DE CILINDRO, SÓ LINGUETA (55MM) - TRÁFEGO INTENSO - PORTA DE ABRIR -  INCLUSIVE ADAPTAÇÃO DA FURAÇÃO</v>
          </cell>
          <cell r="D540" t="str">
            <v>UN</v>
          </cell>
          <cell r="E540">
            <v>182.92</v>
          </cell>
          <cell r="F540" t="str">
            <v>SIURB-E JAN/24</v>
          </cell>
        </row>
        <row r="541">
          <cell r="A541">
            <v>78014</v>
          </cell>
          <cell r="B541">
            <v>7080014</v>
          </cell>
          <cell r="C541" t="str">
            <v>CONJUNTO DE FECHADURA DE CILINDRO, BICO DE PAPAGAIO (22MM) - PORTA DE CORRER - INCUSIVE ADAPTAÇÃO DA FURAÇÃO</v>
          </cell>
          <cell r="D541" t="str">
            <v>UN</v>
          </cell>
          <cell r="E541">
            <v>353.4</v>
          </cell>
          <cell r="F541" t="str">
            <v>SIURB-E JAN/24</v>
          </cell>
        </row>
        <row r="542">
          <cell r="A542">
            <v>78015</v>
          </cell>
          <cell r="B542">
            <v>7080015</v>
          </cell>
          <cell r="C542" t="str">
            <v>FECHADURA TIPO GORGE, 55MM, TRÁFEGO INTENSO, MAÇANETA EM ZAMAC, GUARNIÇÕES EM AÇO, ACABAMENTO CROMADO BRILHANTE - INCLUSIVE ADAPTAÇÃO DA FURAÇÃO</v>
          </cell>
          <cell r="D542" t="str">
            <v>UN</v>
          </cell>
          <cell r="E542">
            <v>332.19</v>
          </cell>
          <cell r="F542" t="str">
            <v>SIURB-E JAN/24</v>
          </cell>
        </row>
        <row r="543">
          <cell r="A543">
            <v>78016</v>
          </cell>
          <cell r="B543">
            <v>7080016</v>
          </cell>
          <cell r="C543" t="str">
            <v>FECHADURA TIPO GORGE, SÓ LINGUETA, 55MM, TRÁFEGO INTENSO - INCLUSIVE ADAPTAÇÃO DA FURAÇÃO</v>
          </cell>
          <cell r="D543" t="str">
            <v>UN</v>
          </cell>
          <cell r="E543">
            <v>131.52000000000001</v>
          </cell>
          <cell r="F543" t="str">
            <v>SIURB-E JAN/24</v>
          </cell>
        </row>
        <row r="544">
          <cell r="A544">
            <v>78022</v>
          </cell>
          <cell r="B544">
            <v>7080022</v>
          </cell>
          <cell r="C544" t="str">
            <v>TARGETA DE SOBREPOR, TIPO "LIVRE-OCUPADO" - 60X65MM - INCLUSIVE ADAPTAÇÃO E FURAÇÃO</v>
          </cell>
          <cell r="D544" t="str">
            <v>UN</v>
          </cell>
          <cell r="E544">
            <v>186.19</v>
          </cell>
          <cell r="F544" t="str">
            <v>SIURB-E JAN/24</v>
          </cell>
        </row>
        <row r="545">
          <cell r="A545">
            <v>78035</v>
          </cell>
          <cell r="B545">
            <v>7080035</v>
          </cell>
          <cell r="C545" t="str">
            <v>MAÇANETA EM ZAMAC</v>
          </cell>
          <cell r="D545" t="str">
            <v>UN</v>
          </cell>
          <cell r="E545">
            <v>211.6</v>
          </cell>
          <cell r="F545" t="str">
            <v>SIURB-E JAN/24</v>
          </cell>
        </row>
        <row r="546">
          <cell r="A546">
            <v>78036</v>
          </cell>
          <cell r="B546">
            <v>7080036</v>
          </cell>
          <cell r="C546" t="str">
            <v>ESPELHO RETANGULAR EM AÇO CROMADO BRILHANTE</v>
          </cell>
          <cell r="D546" t="str">
            <v>PAR</v>
          </cell>
          <cell r="E546">
            <v>123.59</v>
          </cell>
          <cell r="F546" t="str">
            <v>SIURB-E JAN/24</v>
          </cell>
        </row>
        <row r="547">
          <cell r="A547">
            <v>78050</v>
          </cell>
          <cell r="B547">
            <v>7080050</v>
          </cell>
          <cell r="C547" t="str">
            <v>DOBRADIÇA EM AÇO LAMINADO, CROMADA - 3 1/2"X3"</v>
          </cell>
          <cell r="D547" t="str">
            <v>UN</v>
          </cell>
          <cell r="E547">
            <v>31.26</v>
          </cell>
          <cell r="F547" t="str">
            <v>SIURB-E JAN/24</v>
          </cell>
        </row>
        <row r="548">
          <cell r="A548">
            <v>80000</v>
          </cell>
          <cell r="B548">
            <v>8000000</v>
          </cell>
          <cell r="C548" t="str">
            <v>ESQUADRIAS METALICAS</v>
          </cell>
          <cell r="F548" t="str">
            <v>SIURB-E JAN/24</v>
          </cell>
        </row>
        <row r="549">
          <cell r="A549">
            <v>80100</v>
          </cell>
          <cell r="B549">
            <v>8001000</v>
          </cell>
          <cell r="C549" t="str">
            <v>PORTAS</v>
          </cell>
          <cell r="D549" t="str">
            <v>.</v>
          </cell>
          <cell r="E549" t="str">
            <v>.</v>
          </cell>
          <cell r="F549" t="str">
            <v>SIURB-E JAN/24</v>
          </cell>
        </row>
        <row r="550">
          <cell r="A550">
            <v>80101</v>
          </cell>
          <cell r="B550">
            <v>8001001</v>
          </cell>
          <cell r="C550" t="str">
            <v>PP.01 - PORTA EM FERRO PERFILADO, DUPLA ALMOFADADA - ABRIR, 1 FOLHA</v>
          </cell>
          <cell r="D550" t="str">
            <v>M2</v>
          </cell>
          <cell r="E550">
            <v>1621.33</v>
          </cell>
          <cell r="F550" t="str">
            <v>SIURB-E JAN/24</v>
          </cell>
        </row>
        <row r="551">
          <cell r="A551">
            <v>80102</v>
          </cell>
          <cell r="B551">
            <v>8001002</v>
          </cell>
          <cell r="C551" t="str">
            <v>PP.02 - PORTA EM FERRO PERFILADO, DUPLA ALMOFADADA - ABRIR, 2 FOLHA</v>
          </cell>
          <cell r="D551" t="str">
            <v>M2</v>
          </cell>
          <cell r="E551">
            <v>8080.98</v>
          </cell>
          <cell r="F551" t="str">
            <v>SIURB-E JAN/24</v>
          </cell>
        </row>
        <row r="552">
          <cell r="A552">
            <v>80104</v>
          </cell>
          <cell r="B552">
            <v>8001004</v>
          </cell>
          <cell r="C552" t="str">
            <v>PP.04 - PORTA EM FERRO PERFILADO, MEIO VIDRO COM SUBDIVISÕES - ABRIR, 1 FOLHA</v>
          </cell>
          <cell r="D552" t="str">
            <v>M2</v>
          </cell>
          <cell r="E552">
            <v>1423.04</v>
          </cell>
          <cell r="F552" t="str">
            <v>SIURB-E JAN/24</v>
          </cell>
        </row>
        <row r="553">
          <cell r="A553">
            <v>80105</v>
          </cell>
          <cell r="B553">
            <v>8001005</v>
          </cell>
          <cell r="C553" t="str">
            <v>PP.05 - PORTA EM FERRO PERFILADO, MEIO VIDRO COM SUBDIVISÕES - ABRIR, 2 FOLHAS</v>
          </cell>
          <cell r="D553" t="str">
            <v>M2</v>
          </cell>
          <cell r="E553">
            <v>726.85</v>
          </cell>
          <cell r="F553" t="str">
            <v>SIURB-E JAN/24</v>
          </cell>
        </row>
        <row r="554">
          <cell r="A554">
            <v>80106</v>
          </cell>
          <cell r="B554">
            <v>8001006</v>
          </cell>
          <cell r="C554" t="str">
            <v>PP.06 - PORTA EM FERRO PERFILADO, MEIO VIDRO COM SUBDIVISÕES - CORRER</v>
          </cell>
          <cell r="D554" t="str">
            <v>M2</v>
          </cell>
          <cell r="E554">
            <v>883.18</v>
          </cell>
          <cell r="F554" t="str">
            <v>SIURB-E JAN/24</v>
          </cell>
        </row>
        <row r="555">
          <cell r="A555">
            <v>80110</v>
          </cell>
          <cell r="B555">
            <v>8001010</v>
          </cell>
          <cell r="C555" t="str">
            <v>PP.01 - PORTA EM FERRO PERFILADO - INSTALAÇÃO SANITÁRIA PARA PORTADORES DE DEFICIÊNCIA - 90 X 210CM</v>
          </cell>
          <cell r="D555" t="str">
            <v>UN</v>
          </cell>
          <cell r="E555">
            <v>3654.54</v>
          </cell>
          <cell r="F555" t="str">
            <v>SIURB-E JAN/24</v>
          </cell>
        </row>
        <row r="556">
          <cell r="A556">
            <v>80119</v>
          </cell>
          <cell r="B556">
            <v>8001019</v>
          </cell>
          <cell r="C556" t="str">
            <v>PF.10 - PORTA EM PERFIL DE CHAPA DOBRADA, MEIO VIDRO - ABRIR, 1 FOLHA</v>
          </cell>
          <cell r="D556" t="str">
            <v>M2</v>
          </cell>
          <cell r="E556">
            <v>835.94</v>
          </cell>
          <cell r="F556" t="str">
            <v>SIURB-E JAN/24</v>
          </cell>
        </row>
        <row r="557">
          <cell r="A557">
            <v>80125</v>
          </cell>
          <cell r="B557">
            <v>8001025</v>
          </cell>
          <cell r="C557" t="str">
            <v>PF.23/28 - PORTA EM PERFIL DE CHAPA DOBRADA, VENEZIANA, ABRIR 1 FOLHA</v>
          </cell>
          <cell r="D557" t="str">
            <v>M2</v>
          </cell>
          <cell r="E557">
            <v>908.72</v>
          </cell>
          <cell r="F557" t="str">
            <v>SIURB-E JAN/24</v>
          </cell>
        </row>
        <row r="558">
          <cell r="A558">
            <v>80126</v>
          </cell>
          <cell r="B558">
            <v>8001026</v>
          </cell>
          <cell r="C558" t="str">
            <v>PF.23/28 - PORTA EM PERFIL DE CHAPA DOBRADA, VENEZIANA, ABRIR 2 FOLHAS</v>
          </cell>
          <cell r="D558" t="str">
            <v>M2</v>
          </cell>
          <cell r="E558">
            <v>908.72</v>
          </cell>
          <cell r="F558" t="str">
            <v>SIURB-E JAN/24</v>
          </cell>
        </row>
        <row r="559">
          <cell r="A559">
            <v>80139</v>
          </cell>
          <cell r="B559">
            <v>8001039</v>
          </cell>
          <cell r="C559" t="str">
            <v>PA.10 - PORTA EM ALUMÍNIO ANODIZADO, MEIO VIDRO - ABRIR, 1 FOLHA</v>
          </cell>
          <cell r="D559" t="str">
            <v>M2</v>
          </cell>
          <cell r="E559">
            <v>1013.35</v>
          </cell>
          <cell r="F559" t="str">
            <v>SIURB-E JAN/24</v>
          </cell>
        </row>
        <row r="560">
          <cell r="A560">
            <v>80140</v>
          </cell>
          <cell r="B560">
            <v>8001040</v>
          </cell>
          <cell r="C560" t="str">
            <v>PA.11 - PORTA EM ALUMÍNIO ANODIZADO, MEIO VIDRO, DE ABRIR, 2 FOLHAS</v>
          </cell>
          <cell r="D560" t="str">
            <v>M2</v>
          </cell>
          <cell r="E560">
            <v>1081.8</v>
          </cell>
          <cell r="F560" t="str">
            <v>SIURB-E JAN/24</v>
          </cell>
        </row>
        <row r="561">
          <cell r="A561">
            <v>80141</v>
          </cell>
          <cell r="B561">
            <v>8001041</v>
          </cell>
          <cell r="C561" t="str">
            <v>PA.12 - PORTA EM ALUMÍNIO ANODIZADO,MEIO VIDRO - CORRER</v>
          </cell>
          <cell r="D561" t="str">
            <v>M2</v>
          </cell>
          <cell r="E561">
            <v>1110.04</v>
          </cell>
          <cell r="F561" t="str">
            <v>SIURB-E JAN/24</v>
          </cell>
        </row>
        <row r="562">
          <cell r="A562">
            <v>80145</v>
          </cell>
          <cell r="B562">
            <v>8001045</v>
          </cell>
          <cell r="C562" t="str">
            <v>PA.16 - PORTA EM ALUMÍNIO ANODIZADO, VENEZIANA - ABRIR, 1 FOLHA</v>
          </cell>
          <cell r="D562" t="str">
            <v>M2</v>
          </cell>
          <cell r="E562">
            <v>904.92</v>
          </cell>
          <cell r="F562" t="str">
            <v>SIURB-E JAN/24</v>
          </cell>
        </row>
        <row r="563">
          <cell r="A563">
            <v>80150</v>
          </cell>
          <cell r="B563">
            <v>8001050</v>
          </cell>
          <cell r="C563" t="str">
            <v>PORTA DE ENROLAR, EM CHAPA ONDULADA N.22</v>
          </cell>
          <cell r="D563" t="str">
            <v>M2</v>
          </cell>
          <cell r="E563">
            <v>542.47</v>
          </cell>
          <cell r="F563" t="str">
            <v>SIURB-E JAN/24</v>
          </cell>
        </row>
        <row r="564">
          <cell r="A564">
            <v>80151</v>
          </cell>
          <cell r="B564">
            <v>8001051</v>
          </cell>
          <cell r="C564" t="str">
            <v>PF.20 - PORTA DE ENROLAR, EM TIRAS ARTICULADAS E RAIADAS DE CHAPA N.22</v>
          </cell>
          <cell r="D564" t="str">
            <v>M2</v>
          </cell>
          <cell r="E564">
            <v>521.23</v>
          </cell>
          <cell r="F564" t="str">
            <v>SIURB-E JAN/24</v>
          </cell>
        </row>
        <row r="565">
          <cell r="A565">
            <v>80159</v>
          </cell>
          <cell r="B565">
            <v>8001059</v>
          </cell>
          <cell r="C565" t="str">
            <v>PF.20 - COLUNA FIXA OU MÓVEL PARA PORTAS OU GRADES DE ENROLAR</v>
          </cell>
          <cell r="D565" t="str">
            <v>M</v>
          </cell>
          <cell r="E565">
            <v>207.89</v>
          </cell>
          <cell r="F565" t="str">
            <v>SIURB-E JAN/24</v>
          </cell>
        </row>
        <row r="566">
          <cell r="A566">
            <v>80161</v>
          </cell>
          <cell r="B566">
            <v>8001061</v>
          </cell>
          <cell r="C566" t="str">
            <v>PF.20 - CAVALETE CENTRAL - PARA COLUNA MÓVEL DE PORTA DE ENROLAR</v>
          </cell>
          <cell r="D566" t="str">
            <v>UN</v>
          </cell>
          <cell r="E566">
            <v>279.56</v>
          </cell>
          <cell r="F566" t="str">
            <v>SIURB-E JAN/24</v>
          </cell>
        </row>
        <row r="567">
          <cell r="A567">
            <v>80170</v>
          </cell>
          <cell r="B567">
            <v>8001070</v>
          </cell>
          <cell r="C567" t="str">
            <v>EF.01/02 - BATENTE ESPECIAL EM PERFIL DE CHAPA DOBRADA N. 14</v>
          </cell>
          <cell r="D567" t="str">
            <v>M</v>
          </cell>
          <cell r="E567">
            <v>226.58</v>
          </cell>
          <cell r="F567" t="str">
            <v>SIURB-E JAN/24</v>
          </cell>
        </row>
        <row r="568">
          <cell r="A568">
            <v>80171</v>
          </cell>
          <cell r="B568">
            <v>8001071</v>
          </cell>
          <cell r="C568" t="str">
            <v>EF.01/02 - BATENTE ESPECIAL EM PERFIL DE CHAPA DOBRADA N. 14</v>
          </cell>
          <cell r="D568" t="str">
            <v>M</v>
          </cell>
          <cell r="E568">
            <v>226.58</v>
          </cell>
          <cell r="F568" t="str">
            <v>SIURB-E JAN/24</v>
          </cell>
        </row>
        <row r="569">
          <cell r="A569">
            <v>80174</v>
          </cell>
          <cell r="B569">
            <v>8001074</v>
          </cell>
          <cell r="C569" t="str">
            <v>EF.03/05 - BATENTE EM PERFIL DE CHAPA DOBRADA Nº20,1 FOLHA, SEM BANDEIRA</v>
          </cell>
          <cell r="D569" t="str">
            <v>JG</v>
          </cell>
          <cell r="E569">
            <v>597.83000000000004</v>
          </cell>
          <cell r="F569" t="str">
            <v>SIURB-E JAN/24</v>
          </cell>
        </row>
        <row r="570">
          <cell r="A570">
            <v>80175</v>
          </cell>
          <cell r="B570">
            <v>8001075</v>
          </cell>
          <cell r="C570" t="str">
            <v>EF.03/05 - BATENTE EM PERFIL DE CHAPA DOBRADA NÚMERO 20, 2 FOLHAS, SEM BANDEIRA</v>
          </cell>
          <cell r="D570" t="str">
            <v>JG</v>
          </cell>
          <cell r="E570">
            <v>727.27</v>
          </cell>
          <cell r="F570" t="str">
            <v>SIURB-E JAN/24</v>
          </cell>
        </row>
        <row r="571">
          <cell r="A571">
            <v>80180</v>
          </cell>
          <cell r="B571">
            <v>8001080</v>
          </cell>
          <cell r="C571" t="str">
            <v>BATENTE DE ALUMÍNIO PARA DIVISÓRIA DE GRANILITE</v>
          </cell>
          <cell r="D571" t="str">
            <v>JG</v>
          </cell>
          <cell r="E571">
            <v>245.22</v>
          </cell>
          <cell r="F571" t="str">
            <v>SIURB-E JAN/24</v>
          </cell>
        </row>
        <row r="572">
          <cell r="A572">
            <v>80186</v>
          </cell>
          <cell r="B572">
            <v>8001086</v>
          </cell>
          <cell r="C572" t="str">
            <v>EP.14/16 - BANDEIRA FIXA EM FERRO PERFILADO COM SUBDIVISÕES PARA VIDRO</v>
          </cell>
          <cell r="D572" t="str">
            <v>M2</v>
          </cell>
          <cell r="E572">
            <v>546.04</v>
          </cell>
          <cell r="F572" t="str">
            <v>SIURB-E JAN/24</v>
          </cell>
        </row>
        <row r="573">
          <cell r="A573" t="str">
            <v>-</v>
          </cell>
          <cell r="B573">
            <v>8001101</v>
          </cell>
          <cell r="C573" t="str">
            <v>PORTA EM FERRO PERFILADO FIXO COMPLEMENTO PORTA (INCLUSIVE VIDRO E PINTURA)</v>
          </cell>
          <cell r="D573" t="str">
            <v>M2</v>
          </cell>
          <cell r="E573">
            <v>491.7</v>
          </cell>
          <cell r="F573" t="str">
            <v>SIURB-E JAN/24</v>
          </cell>
        </row>
        <row r="574">
          <cell r="A574">
            <v>80200</v>
          </cell>
          <cell r="B574">
            <v>8002000</v>
          </cell>
          <cell r="C574" t="str">
            <v>CAIXILHOS</v>
          </cell>
          <cell r="D574" t="str">
            <v>.</v>
          </cell>
          <cell r="E574" t="str">
            <v>.</v>
          </cell>
          <cell r="F574" t="str">
            <v>SIURB-E JAN/24</v>
          </cell>
        </row>
        <row r="575">
          <cell r="A575">
            <v>80201</v>
          </cell>
          <cell r="B575">
            <v>8002001</v>
          </cell>
          <cell r="C575" t="str">
            <v>CP.01 - CAIXILHO EM FERRO PERFILADO - FIXO, SEM VENTILAÇÃO PERMANENTE</v>
          </cell>
          <cell r="D575" t="str">
            <v>M2</v>
          </cell>
          <cell r="E575">
            <v>546.04</v>
          </cell>
          <cell r="F575" t="str">
            <v>SIURB-E JAN/24</v>
          </cell>
        </row>
        <row r="576">
          <cell r="A576">
            <v>80203</v>
          </cell>
          <cell r="B576">
            <v>8002003</v>
          </cell>
          <cell r="C576" t="str">
            <v>CP.03 - CAIXILHO EM FERRO PERFILADO - FIXO, COM VENTILAÇÃO PERMANENTE</v>
          </cell>
          <cell r="D576" t="str">
            <v>M2</v>
          </cell>
          <cell r="E576">
            <v>646.29</v>
          </cell>
          <cell r="F576" t="str">
            <v>SIURB-E JAN/24</v>
          </cell>
        </row>
        <row r="577">
          <cell r="A577">
            <v>80205</v>
          </cell>
          <cell r="B577">
            <v>8002005</v>
          </cell>
          <cell r="C577" t="str">
            <v>CP.05 - CAIXILHO EM FERRO PERFILADO - PIVOTANTE</v>
          </cell>
          <cell r="D577" t="str">
            <v>M2</v>
          </cell>
          <cell r="E577">
            <v>1371.68</v>
          </cell>
          <cell r="F577" t="str">
            <v>SIURB-E JAN/24</v>
          </cell>
        </row>
        <row r="578">
          <cell r="A578">
            <v>80209</v>
          </cell>
          <cell r="B578">
            <v>8002009</v>
          </cell>
          <cell r="C578" t="str">
            <v>CP.09 - CAIXILHO EM FERRO PERFILADO - MAXIMAR</v>
          </cell>
          <cell r="D578" t="str">
            <v>M2</v>
          </cell>
          <cell r="E578">
            <v>996.81</v>
          </cell>
          <cell r="F578" t="str">
            <v>SIURB-E JAN/24</v>
          </cell>
        </row>
        <row r="579">
          <cell r="A579">
            <v>80213</v>
          </cell>
          <cell r="B579">
            <v>8002013</v>
          </cell>
          <cell r="C579" t="str">
            <v>CP.13 - CAIXILHO EM FERRO PERFILADO - BASCULANTE</v>
          </cell>
          <cell r="D579" t="str">
            <v>M2</v>
          </cell>
          <cell r="E579">
            <v>973.33</v>
          </cell>
          <cell r="F579" t="str">
            <v>SIURB-E JAN/24</v>
          </cell>
        </row>
        <row r="580">
          <cell r="A580">
            <v>80217</v>
          </cell>
          <cell r="B580">
            <v>8002017</v>
          </cell>
          <cell r="C580" t="str">
            <v>CP.17 - CAIXILHO EM FERRO PERFILADO - DE CORRER</v>
          </cell>
          <cell r="D580" t="str">
            <v>M2</v>
          </cell>
          <cell r="E580">
            <v>822.83</v>
          </cell>
          <cell r="F580" t="str">
            <v>SIURB-E JAN/24</v>
          </cell>
        </row>
        <row r="581">
          <cell r="A581">
            <v>80237</v>
          </cell>
          <cell r="B581">
            <v>8002037</v>
          </cell>
          <cell r="C581" t="str">
            <v>CF.13 - CAIXILHO EM PERFIL DE CHAPA DOBRADA - BASCULANTE</v>
          </cell>
          <cell r="D581" t="str">
            <v>M2</v>
          </cell>
          <cell r="E581">
            <v>1403.49</v>
          </cell>
          <cell r="F581" t="str">
            <v>SIURB-E JAN/24</v>
          </cell>
        </row>
        <row r="582">
          <cell r="A582">
            <v>80243</v>
          </cell>
          <cell r="B582">
            <v>8002043</v>
          </cell>
          <cell r="C582" t="str">
            <v>CF.19 - CAIXILHO EM PERFIL DE CHAPA DOBRADA, VENEZIANA, FIXO COM VENTILAÇÃO PERMANENTE</v>
          </cell>
          <cell r="D582" t="str">
            <v>M2</v>
          </cell>
          <cell r="E582">
            <v>1146.4100000000001</v>
          </cell>
          <cell r="F582" t="str">
            <v>SIURB-E JAN/24</v>
          </cell>
        </row>
        <row r="583">
          <cell r="A583">
            <v>80251</v>
          </cell>
          <cell r="B583">
            <v>8002051</v>
          </cell>
          <cell r="C583" t="str">
            <v>CA.02 - JANELA EM ALUMÍNIO ANODIZADO, FIXO, SEM VENTILAÇÃO PERMANENTE</v>
          </cell>
          <cell r="D583" t="str">
            <v>M2</v>
          </cell>
          <cell r="E583">
            <v>660.06</v>
          </cell>
          <cell r="F583" t="str">
            <v>SIURB-E JAN/24</v>
          </cell>
        </row>
        <row r="584">
          <cell r="A584">
            <v>80253</v>
          </cell>
          <cell r="B584">
            <v>8002053</v>
          </cell>
          <cell r="C584" t="str">
            <v>CA.04 - JANELA EM ALUMÍNIO ANODIZADO, FIXO, COM VENTILAÇÃO PERMANENTE</v>
          </cell>
          <cell r="D584" t="str">
            <v>M2</v>
          </cell>
          <cell r="E584">
            <v>941.67</v>
          </cell>
          <cell r="F584" t="str">
            <v>SIURB-E JAN/24</v>
          </cell>
        </row>
        <row r="585">
          <cell r="A585">
            <v>80254</v>
          </cell>
          <cell r="B585">
            <v>8002054</v>
          </cell>
          <cell r="C585" t="str">
            <v>CA.05 - JANELA EM ALUMÍNIO ANODIZADO - PIVOTANTE</v>
          </cell>
          <cell r="D585" t="str">
            <v>M2</v>
          </cell>
          <cell r="E585">
            <v>1418.35</v>
          </cell>
          <cell r="F585" t="str">
            <v>SIURB-E JAN/24</v>
          </cell>
        </row>
        <row r="586">
          <cell r="A586">
            <v>80258</v>
          </cell>
          <cell r="B586">
            <v>8002058</v>
          </cell>
          <cell r="C586" t="str">
            <v>CA.09 - JANELA EM ALUMÍNIO ANODIZADO - MAXIMAR</v>
          </cell>
          <cell r="D586" t="str">
            <v>M2</v>
          </cell>
          <cell r="E586">
            <v>1004.1</v>
          </cell>
          <cell r="F586" t="str">
            <v>SIURB-E JAN/24</v>
          </cell>
        </row>
        <row r="587">
          <cell r="A587">
            <v>80262</v>
          </cell>
          <cell r="B587">
            <v>8002062</v>
          </cell>
          <cell r="C587" t="str">
            <v>CA.13 - JANELA EM ALUMÍNIO ANODIZADO - BASCULANTE</v>
          </cell>
          <cell r="D587" t="str">
            <v>M2</v>
          </cell>
          <cell r="E587">
            <v>1539.45</v>
          </cell>
          <cell r="F587" t="str">
            <v>SIURB-E JAN/24</v>
          </cell>
        </row>
        <row r="588">
          <cell r="A588">
            <v>80266</v>
          </cell>
          <cell r="B588">
            <v>8002066</v>
          </cell>
          <cell r="C588" t="str">
            <v>CA.17 - JANELA EM ALUMÍNIO ANODIZADO - DE CORRER</v>
          </cell>
          <cell r="D588" t="str">
            <v>M2</v>
          </cell>
          <cell r="E588">
            <v>1053.93</v>
          </cell>
          <cell r="F588" t="str">
            <v>SIURB-E JAN/24</v>
          </cell>
        </row>
        <row r="589">
          <cell r="A589">
            <v>80274</v>
          </cell>
          <cell r="B589">
            <v>8002074</v>
          </cell>
          <cell r="C589" t="str">
            <v>EP.06 - GRADE DE PROTEÇÃO EM FERRO REDONDO</v>
          </cell>
          <cell r="D589" t="str">
            <v>M2</v>
          </cell>
          <cell r="E589">
            <v>143.52000000000001</v>
          </cell>
          <cell r="F589" t="str">
            <v>SIURB-E JAN/24</v>
          </cell>
        </row>
        <row r="590">
          <cell r="A590">
            <v>80275</v>
          </cell>
          <cell r="B590">
            <v>8002075</v>
          </cell>
          <cell r="C590" t="str">
            <v>EP.07 - GRADE DE PROTEÇÃO EM FERRO CHATO</v>
          </cell>
          <cell r="D590" t="str">
            <v>M2</v>
          </cell>
          <cell r="E590">
            <v>147.69</v>
          </cell>
          <cell r="F590" t="str">
            <v>SIURB-E JAN/24</v>
          </cell>
        </row>
        <row r="591">
          <cell r="A591">
            <v>80276</v>
          </cell>
          <cell r="B591">
            <v>8002076</v>
          </cell>
          <cell r="C591" t="str">
            <v>GRADE DE PROTEÇÃO EM FERRO GALVANIZADO ELETROFUNDIDO - BARRA 25X2MM, MALHA 65X132MM</v>
          </cell>
          <cell r="D591" t="str">
            <v>M2</v>
          </cell>
          <cell r="E591">
            <v>310.10000000000002</v>
          </cell>
          <cell r="F591" t="str">
            <v>SIURB-E JAN/24</v>
          </cell>
        </row>
        <row r="592">
          <cell r="A592">
            <v>80280</v>
          </cell>
          <cell r="B592">
            <v>8002080</v>
          </cell>
          <cell r="C592" t="str">
            <v>EP.10 - TELA DE PROTEÇÃO EM ARAME N.12, MALHA DE 1/2" - INCLUSIVE REQUADRO</v>
          </cell>
          <cell r="D592" t="str">
            <v>M2</v>
          </cell>
          <cell r="E592">
            <v>260.49</v>
          </cell>
          <cell r="F592" t="str">
            <v>SIURB-E JAN/24</v>
          </cell>
        </row>
        <row r="593">
          <cell r="A593">
            <v>80281</v>
          </cell>
          <cell r="B593">
            <v>8002081</v>
          </cell>
          <cell r="C593" t="str">
            <v>EP.11 - TELA MOSQUITEIRO EM ARAME GALVANIZADO MALHA 14, FIO 28 INCLUSIVE  REQUADRO</v>
          </cell>
          <cell r="D593" t="str">
            <v>M2</v>
          </cell>
          <cell r="E593">
            <v>176.44</v>
          </cell>
          <cell r="F593" t="str">
            <v>SIURB-E JAN/24</v>
          </cell>
        </row>
        <row r="594">
          <cell r="A594">
            <v>80300</v>
          </cell>
          <cell r="B594">
            <v>8003000</v>
          </cell>
          <cell r="C594" t="str">
            <v>PORTAS ESPECIAIS</v>
          </cell>
          <cell r="D594" t="str">
            <v>.</v>
          </cell>
          <cell r="E594" t="str">
            <v>.</v>
          </cell>
          <cell r="F594" t="str">
            <v>SIURB-E JAN/24</v>
          </cell>
        </row>
        <row r="595">
          <cell r="A595">
            <v>80301</v>
          </cell>
          <cell r="B595">
            <v>8003001</v>
          </cell>
          <cell r="C595" t="str">
            <v>PP.47 - PORTA EM FERRO PERFILADO COM CHAPA PARA ENTRADA DE ÁGUA OU GÁS ENCANADO</v>
          </cell>
          <cell r="D595" t="str">
            <v>M2</v>
          </cell>
          <cell r="E595">
            <v>908.44</v>
          </cell>
          <cell r="F595" t="str">
            <v>SIURB-E JAN/24</v>
          </cell>
        </row>
        <row r="596">
          <cell r="A596">
            <v>80305</v>
          </cell>
          <cell r="B596">
            <v>8003005</v>
          </cell>
          <cell r="C596" t="str">
            <v>PP.35/36 - PORTA EM FERRO PERFILADO COM CHAPA PARA ABRIGO DE LIXO</v>
          </cell>
          <cell r="D596" t="str">
            <v>M2</v>
          </cell>
          <cell r="E596">
            <v>463.43</v>
          </cell>
          <cell r="F596" t="str">
            <v>SIURB-E JAN/24</v>
          </cell>
        </row>
        <row r="597">
          <cell r="A597">
            <v>80306</v>
          </cell>
          <cell r="B597">
            <v>8003006</v>
          </cell>
          <cell r="C597" t="str">
            <v>PP.35/36 - PORTA EM FERRO PERFILADO COM TELA PARA ABRIGO DE GÁS</v>
          </cell>
          <cell r="D597" t="str">
            <v>M2</v>
          </cell>
          <cell r="E597">
            <v>427.25</v>
          </cell>
          <cell r="F597" t="str">
            <v>SIURB-E JAN/24</v>
          </cell>
        </row>
        <row r="598">
          <cell r="A598">
            <v>80311</v>
          </cell>
          <cell r="B598">
            <v>8003011</v>
          </cell>
          <cell r="C598" t="str">
            <v>PP.48 - PORTA EM FERRO PERFILADO COM CHAPA PARA PASSA-PRATOS</v>
          </cell>
          <cell r="D598" t="str">
            <v>M2</v>
          </cell>
          <cell r="E598">
            <v>1131.1600000000001</v>
          </cell>
          <cell r="F598" t="str">
            <v>SIURB-E JAN/24</v>
          </cell>
        </row>
        <row r="599">
          <cell r="A599">
            <v>80320</v>
          </cell>
          <cell r="B599">
            <v>8003020</v>
          </cell>
          <cell r="C599" t="str">
            <v>ALÇAPÃO EM FERRO PERFILADO COM CHAPA</v>
          </cell>
          <cell r="D599" t="str">
            <v>M2</v>
          </cell>
          <cell r="E599">
            <v>492.4</v>
          </cell>
          <cell r="F599" t="str">
            <v>SIURB-E JAN/24</v>
          </cell>
        </row>
        <row r="600">
          <cell r="A600">
            <v>86000</v>
          </cell>
          <cell r="B600">
            <v>8060000</v>
          </cell>
          <cell r="C600" t="str">
            <v>RETIRADAS</v>
          </cell>
          <cell r="D600" t="str">
            <v>.</v>
          </cell>
          <cell r="E600" t="str">
            <v>.</v>
          </cell>
          <cell r="F600" t="str">
            <v>SIURB-E JAN/24</v>
          </cell>
        </row>
        <row r="601">
          <cell r="A601">
            <v>86001</v>
          </cell>
          <cell r="B601">
            <v>8060001</v>
          </cell>
          <cell r="C601" t="str">
            <v>RETIRADA DE ESQUADRIAS METÁLICAS EM GERAL, PORTAS OU CAIXILHOS</v>
          </cell>
          <cell r="D601" t="str">
            <v>M2</v>
          </cell>
          <cell r="E601">
            <v>35.880000000000003</v>
          </cell>
          <cell r="F601" t="str">
            <v>SIURB-E JAN/24</v>
          </cell>
        </row>
        <row r="602">
          <cell r="A602">
            <v>86005</v>
          </cell>
          <cell r="B602">
            <v>8060005</v>
          </cell>
          <cell r="C602" t="str">
            <v>RETIRADA DE BATENTES METÁLICOS</v>
          </cell>
          <cell r="D602" t="str">
            <v>UN</v>
          </cell>
          <cell r="E602">
            <v>61.52</v>
          </cell>
          <cell r="F602" t="str">
            <v>SIURB-E JAN/24</v>
          </cell>
        </row>
        <row r="603">
          <cell r="A603">
            <v>86020</v>
          </cell>
          <cell r="B603">
            <v>8060020</v>
          </cell>
          <cell r="C603" t="str">
            <v>RETIRADA DE BRAÇO DE ALAVANCA</v>
          </cell>
          <cell r="D603" t="str">
            <v>UN</v>
          </cell>
          <cell r="E603">
            <v>21.92</v>
          </cell>
          <cell r="F603" t="str">
            <v>SIURB-E JAN/24</v>
          </cell>
        </row>
        <row r="604">
          <cell r="A604">
            <v>86021</v>
          </cell>
          <cell r="B604">
            <v>8060021</v>
          </cell>
          <cell r="C604" t="str">
            <v>RETIRADA DE ALAVANCA</v>
          </cell>
          <cell r="D604" t="str">
            <v>UN</v>
          </cell>
          <cell r="E604">
            <v>17.54</v>
          </cell>
          <cell r="F604" t="str">
            <v>SIURB-E JAN/24</v>
          </cell>
        </row>
        <row r="605">
          <cell r="A605">
            <v>86022</v>
          </cell>
          <cell r="B605">
            <v>8060022</v>
          </cell>
          <cell r="C605" t="str">
            <v>RETIRADA DE PUXADOR DE ENGATE, PARA CAIXILHOS DE CORRER</v>
          </cell>
          <cell r="D605" t="str">
            <v>UN</v>
          </cell>
          <cell r="E605">
            <v>6.14</v>
          </cell>
          <cell r="F605" t="str">
            <v>SIURB-E JAN/24</v>
          </cell>
        </row>
        <row r="606">
          <cell r="A606">
            <v>87000</v>
          </cell>
          <cell r="B606">
            <v>8070000</v>
          </cell>
          <cell r="C606" t="str">
            <v>RECOLOCAÇÕES</v>
          </cell>
          <cell r="D606" t="str">
            <v>.</v>
          </cell>
          <cell r="E606" t="str">
            <v>.</v>
          </cell>
          <cell r="F606" t="str">
            <v>SIURB-E JAN/24</v>
          </cell>
        </row>
        <row r="607">
          <cell r="A607">
            <v>87001</v>
          </cell>
          <cell r="B607">
            <v>8070001</v>
          </cell>
          <cell r="C607" t="str">
            <v>RECOLOCAÇÃO DE ESQUADRIAS METÁLICAS EM GERAL, PORTAS OU CAIXILHOS</v>
          </cell>
          <cell r="D607" t="str">
            <v>M2</v>
          </cell>
          <cell r="E607">
            <v>51.26</v>
          </cell>
          <cell r="F607" t="str">
            <v>SIURB-E JAN/24</v>
          </cell>
        </row>
        <row r="608">
          <cell r="A608">
            <v>87005</v>
          </cell>
          <cell r="B608">
            <v>8070005</v>
          </cell>
          <cell r="C608" t="str">
            <v>RECOLOCAÇÃO DE BATENTES METÁLICOS</v>
          </cell>
          <cell r="D608" t="str">
            <v>UN</v>
          </cell>
          <cell r="E608">
            <v>66.64</v>
          </cell>
          <cell r="F608" t="str">
            <v>SIURB-E JAN/24</v>
          </cell>
        </row>
        <row r="609">
          <cell r="A609">
            <v>87020</v>
          </cell>
          <cell r="B609">
            <v>8070020</v>
          </cell>
          <cell r="C609" t="str">
            <v>RECOLOCAÇÃO DE BRAÇO DE ALAVANCA</v>
          </cell>
          <cell r="D609" t="str">
            <v>M</v>
          </cell>
          <cell r="E609">
            <v>52.61</v>
          </cell>
          <cell r="F609" t="str">
            <v>SIURB-E JAN/24</v>
          </cell>
        </row>
        <row r="610">
          <cell r="A610">
            <v>87021</v>
          </cell>
          <cell r="B610">
            <v>8070021</v>
          </cell>
          <cell r="C610" t="str">
            <v>RECOLOCAÇÃO DE ALAVANCA</v>
          </cell>
          <cell r="D610" t="str">
            <v>UN</v>
          </cell>
          <cell r="E610">
            <v>48.23</v>
          </cell>
          <cell r="F610" t="str">
            <v>SIURB-E JAN/24</v>
          </cell>
        </row>
        <row r="611">
          <cell r="A611">
            <v>87022</v>
          </cell>
          <cell r="B611">
            <v>8070022</v>
          </cell>
          <cell r="C611" t="str">
            <v>RECOLOCAÇÃO DE PUXADOR DE ENGATE, PARA CAIXILHOS DE CORRER</v>
          </cell>
          <cell r="D611" t="str">
            <v>UN</v>
          </cell>
          <cell r="E611">
            <v>8.77</v>
          </cell>
          <cell r="F611" t="str">
            <v>SIURB-E JAN/24</v>
          </cell>
        </row>
        <row r="612">
          <cell r="A612">
            <v>88000</v>
          </cell>
          <cell r="B612">
            <v>8080000</v>
          </cell>
          <cell r="C612" t="str">
            <v>SERVIÇOS PARCIAIS</v>
          </cell>
          <cell r="D612" t="str">
            <v>.</v>
          </cell>
          <cell r="E612" t="str">
            <v>.</v>
          </cell>
          <cell r="F612" t="str">
            <v>SIURB-E JAN/24</v>
          </cell>
        </row>
        <row r="613">
          <cell r="A613">
            <v>88020</v>
          </cell>
          <cell r="B613">
            <v>8080020</v>
          </cell>
          <cell r="C613" t="str">
            <v>BRAÇO DE ALAVANCA EM FERRO CHATO</v>
          </cell>
          <cell r="D613" t="str">
            <v>M</v>
          </cell>
          <cell r="E613">
            <v>58.62</v>
          </cell>
          <cell r="F613" t="str">
            <v>SIURB-E JAN/24</v>
          </cell>
        </row>
        <row r="614">
          <cell r="A614">
            <v>88021</v>
          </cell>
          <cell r="B614">
            <v>8080021</v>
          </cell>
          <cell r="C614" t="str">
            <v>ALAVANCA EM METAL CROMADO, PARA CAIXILHOS BASCULANTES</v>
          </cell>
          <cell r="D614" t="str">
            <v>UN</v>
          </cell>
          <cell r="E614">
            <v>74.44</v>
          </cell>
          <cell r="F614" t="str">
            <v>SIURB-E JAN/24</v>
          </cell>
        </row>
        <row r="615">
          <cell r="A615">
            <v>88049</v>
          </cell>
          <cell r="B615">
            <v>8080049</v>
          </cell>
          <cell r="C615" t="str">
            <v>CAIXILHOS E TROCA DE REBITES</v>
          </cell>
          <cell r="D615" t="str">
            <v>M2</v>
          </cell>
          <cell r="E615">
            <v>6.22</v>
          </cell>
          <cell r="F615" t="str">
            <v>SIURB-E JAN/24</v>
          </cell>
        </row>
        <row r="616">
          <cell r="A616">
            <v>88050</v>
          </cell>
          <cell r="B616">
            <v>8080050</v>
          </cell>
          <cell r="C616" t="str">
            <v>FERRO TRABALHADO - CAIXILHOS E PEQUENAS PEÇAS DE SERRALHERIA</v>
          </cell>
          <cell r="D616" t="str">
            <v>KG</v>
          </cell>
          <cell r="E616">
            <v>13.89</v>
          </cell>
          <cell r="F616" t="str">
            <v>SIURB-E JAN/24</v>
          </cell>
        </row>
        <row r="617">
          <cell r="A617">
            <v>88051</v>
          </cell>
          <cell r="B617">
            <v>8080051</v>
          </cell>
          <cell r="C617" t="str">
            <v>ALUMÍNIO EXTRUDADO TRABALHADO - CAIXILHOS E PEQUENAS PEÇAS DE SERRALHERIA</v>
          </cell>
          <cell r="D617" t="str">
            <v>KG</v>
          </cell>
          <cell r="E617">
            <v>96.02</v>
          </cell>
          <cell r="F617" t="str">
            <v>SIURB-E JAN/24</v>
          </cell>
        </row>
        <row r="618">
          <cell r="A618">
            <v>90000</v>
          </cell>
          <cell r="B618">
            <v>9000000</v>
          </cell>
          <cell r="C618" t="str">
            <v>INSTALACOES ELETRICAS</v>
          </cell>
          <cell r="F618" t="str">
            <v>SIURB-E JAN/24</v>
          </cell>
        </row>
        <row r="619">
          <cell r="A619">
            <v>90100</v>
          </cell>
          <cell r="B619">
            <v>9001000</v>
          </cell>
          <cell r="C619" t="str">
            <v>ENTRADA DE ENERGIA E TELEFONE</v>
          </cell>
          <cell r="D619" t="str">
            <v>.</v>
          </cell>
          <cell r="E619" t="str">
            <v>.</v>
          </cell>
          <cell r="F619" t="str">
            <v>SIURB-E JAN/24</v>
          </cell>
        </row>
        <row r="620">
          <cell r="A620">
            <v>90153</v>
          </cell>
          <cell r="B620">
            <v>9001053</v>
          </cell>
          <cell r="C620" t="str">
            <v>LD.06/12 - ENTRADA AÉREA DE ENERGIA E TELEFONE - 13 À 16KVA</v>
          </cell>
          <cell r="D620" t="str">
            <v>UN</v>
          </cell>
          <cell r="E620">
            <v>3897.62</v>
          </cell>
          <cell r="F620" t="str">
            <v>SIURB-E JAN/24</v>
          </cell>
        </row>
        <row r="621">
          <cell r="A621">
            <v>90154</v>
          </cell>
          <cell r="B621">
            <v>9001054</v>
          </cell>
          <cell r="C621" t="str">
            <v>LD.06/12 - ENTRADA AÉREA DE ENERGIA E TELEFONE - 17 À 20KVA</v>
          </cell>
          <cell r="D621" t="str">
            <v>UN</v>
          </cell>
          <cell r="E621">
            <v>3897.62</v>
          </cell>
          <cell r="F621" t="str">
            <v>SIURB-E JAN/24</v>
          </cell>
        </row>
        <row r="622">
          <cell r="A622">
            <v>90155</v>
          </cell>
          <cell r="B622">
            <v>9001055</v>
          </cell>
          <cell r="C622" t="str">
            <v>LD.06/12 - ENTRADA AÉREA DE ENERGIA E TELEFONE - 21 À 23KVA</v>
          </cell>
          <cell r="D622" t="str">
            <v>UN</v>
          </cell>
          <cell r="E622">
            <v>4587.45</v>
          </cell>
          <cell r="F622" t="str">
            <v>SIURB-E JAN/24</v>
          </cell>
        </row>
        <row r="623">
          <cell r="A623">
            <v>90156</v>
          </cell>
          <cell r="B623">
            <v>9001056</v>
          </cell>
          <cell r="C623" t="str">
            <v>LD.06/12 - ENTRADA AÉREA DE ENERGIA E TELEFONE - 24 À 30KVA</v>
          </cell>
          <cell r="D623" t="str">
            <v>UN</v>
          </cell>
          <cell r="E623">
            <v>7637.12</v>
          </cell>
          <cell r="F623" t="str">
            <v>SIURB-E JAN/24</v>
          </cell>
        </row>
        <row r="624">
          <cell r="A624">
            <v>90157</v>
          </cell>
          <cell r="B624">
            <v>9001057</v>
          </cell>
          <cell r="C624" t="str">
            <v>LD.06/12 - ENTRADA AÉREA DE ENERGIA E TELEFONE - 31 À 39KVA</v>
          </cell>
          <cell r="D624" t="str">
            <v>UN</v>
          </cell>
          <cell r="E624">
            <v>8788.34</v>
          </cell>
          <cell r="F624" t="str">
            <v>SIURB-E JAN/24</v>
          </cell>
        </row>
        <row r="625">
          <cell r="A625">
            <v>90158</v>
          </cell>
          <cell r="B625">
            <v>9001058</v>
          </cell>
          <cell r="C625" t="str">
            <v>LD.06/12 - ENTRADA AÉREA DE ENERGIA E TELEFONE - 40 À 47KVA</v>
          </cell>
          <cell r="D625" t="str">
            <v>UN</v>
          </cell>
          <cell r="E625">
            <v>9660.9699999999993</v>
          </cell>
          <cell r="F625" t="str">
            <v>SIURB-E JAN/24</v>
          </cell>
        </row>
        <row r="626">
          <cell r="A626">
            <v>90159</v>
          </cell>
          <cell r="B626">
            <v>9001059</v>
          </cell>
          <cell r="C626" t="str">
            <v>LD.06/12 - ENTRADA AÉREA DE ENERGIA E TELEFONE - 48 À 54KVA</v>
          </cell>
          <cell r="D626" t="str">
            <v>UN</v>
          </cell>
          <cell r="E626">
            <v>11233.63</v>
          </cell>
          <cell r="F626" t="str">
            <v>SIURB-E JAN/24</v>
          </cell>
        </row>
        <row r="627">
          <cell r="A627">
            <v>90160</v>
          </cell>
          <cell r="B627">
            <v>9001060</v>
          </cell>
          <cell r="C627" t="str">
            <v>LD.06/12 - ENTRADA AÉREA DE ENERGIA E TELEFONE - 55 À 62KVA</v>
          </cell>
          <cell r="D627" t="str">
            <v>UN</v>
          </cell>
          <cell r="E627">
            <v>12000.48</v>
          </cell>
          <cell r="F627" t="str">
            <v>SIURB-E JAN/24</v>
          </cell>
        </row>
        <row r="628">
          <cell r="A628">
            <v>90161</v>
          </cell>
          <cell r="B628">
            <v>9001061</v>
          </cell>
          <cell r="C628" t="str">
            <v>LD.06/12 - ENTRADA AÉREA DE ENERGIA E TELEFONE - 63 À 70KVA</v>
          </cell>
          <cell r="D628" t="str">
            <v>UN</v>
          </cell>
          <cell r="E628">
            <v>13214.3</v>
          </cell>
          <cell r="F628" t="str">
            <v>SIURB-E JAN/24</v>
          </cell>
        </row>
        <row r="629">
          <cell r="A629">
            <v>90162</v>
          </cell>
          <cell r="B629">
            <v>9001062</v>
          </cell>
          <cell r="C629" t="str">
            <v>LD.06/12 - ENTRADA AÉREA DE ENERGIA E TELEFONE - 71 À 75KVA</v>
          </cell>
          <cell r="D629" t="str">
            <v>UN</v>
          </cell>
          <cell r="E629">
            <v>14627.76</v>
          </cell>
          <cell r="F629" t="str">
            <v>SIURB-E JAN/24</v>
          </cell>
        </row>
        <row r="630">
          <cell r="A630">
            <v>90190</v>
          </cell>
          <cell r="B630">
            <v>9001090</v>
          </cell>
          <cell r="C630" t="str">
            <v>ENTRADA AÉREA DE TELEFONE</v>
          </cell>
          <cell r="D630" t="str">
            <v>UN</v>
          </cell>
          <cell r="E630">
            <v>1506.4</v>
          </cell>
          <cell r="F630" t="str">
            <v>SIURB-E JAN/24</v>
          </cell>
        </row>
        <row r="631">
          <cell r="A631">
            <v>90200</v>
          </cell>
          <cell r="B631">
            <v>9002000</v>
          </cell>
          <cell r="C631" t="str">
            <v>ELETRODUTOS - BT</v>
          </cell>
          <cell r="D631" t="str">
            <v>.</v>
          </cell>
          <cell r="E631" t="str">
            <v>.</v>
          </cell>
          <cell r="F631" t="str">
            <v>SIURB-E JAN/24</v>
          </cell>
        </row>
        <row r="632">
          <cell r="A632">
            <v>90201</v>
          </cell>
          <cell r="B632">
            <v>9002001</v>
          </cell>
          <cell r="C632" t="str">
            <v>ELETRODUTO DE PVC RÍGIDO, ROSCÁVEL - 20MM (1/2")</v>
          </cell>
          <cell r="D632" t="str">
            <v>M</v>
          </cell>
          <cell r="E632">
            <v>21.91</v>
          </cell>
          <cell r="F632" t="str">
            <v>SIURB-E JAN/24</v>
          </cell>
        </row>
        <row r="633">
          <cell r="A633">
            <v>90202</v>
          </cell>
          <cell r="B633">
            <v>9002002</v>
          </cell>
          <cell r="C633" t="str">
            <v>ELETRODUTO DE PVC RÍGIDO, ROSCÁVEL - 25MM (3/4")</v>
          </cell>
          <cell r="D633" t="str">
            <v>M</v>
          </cell>
          <cell r="E633">
            <v>22.97</v>
          </cell>
          <cell r="F633" t="str">
            <v>SIURB-E JAN/24</v>
          </cell>
        </row>
        <row r="634">
          <cell r="A634">
            <v>90203</v>
          </cell>
          <cell r="B634">
            <v>9002003</v>
          </cell>
          <cell r="C634" t="str">
            <v>ELETRODUTO DE PVC RÍGIDO, ROSCÁVEL - 32MM (1")</v>
          </cell>
          <cell r="D634" t="str">
            <v>M</v>
          </cell>
          <cell r="E634">
            <v>25.83</v>
          </cell>
          <cell r="F634" t="str">
            <v>SIURB-E JAN/24</v>
          </cell>
        </row>
        <row r="635">
          <cell r="A635">
            <v>90204</v>
          </cell>
          <cell r="B635">
            <v>9002004</v>
          </cell>
          <cell r="C635" t="str">
            <v>ELETRODUTO DE PVC RÍGIDO, ROSCÁVEL - 40MM (1 1/4")</v>
          </cell>
          <cell r="D635" t="str">
            <v>M</v>
          </cell>
          <cell r="E635">
            <v>38.93</v>
          </cell>
          <cell r="F635" t="str">
            <v>SIURB-E JAN/24</v>
          </cell>
        </row>
        <row r="636">
          <cell r="A636">
            <v>90205</v>
          </cell>
          <cell r="B636">
            <v>9002005</v>
          </cell>
          <cell r="C636" t="str">
            <v>ELETRODUTO DE PVC RÍGIDO, ROSCÁVEL - 50MM (1 1/2")</v>
          </cell>
          <cell r="D636" t="str">
            <v>M</v>
          </cell>
          <cell r="E636">
            <v>38.92</v>
          </cell>
          <cell r="F636" t="str">
            <v>SIURB-E JAN/24</v>
          </cell>
        </row>
        <row r="637">
          <cell r="A637">
            <v>90206</v>
          </cell>
          <cell r="B637">
            <v>9002006</v>
          </cell>
          <cell r="C637" t="str">
            <v>ELETRODUTO DE PVC RÍGIDO, ROSCÁVEL - 60MM (2")</v>
          </cell>
          <cell r="D637" t="str">
            <v>M</v>
          </cell>
          <cell r="E637">
            <v>43.32</v>
          </cell>
          <cell r="F637" t="str">
            <v>SIURB-E JAN/24</v>
          </cell>
        </row>
        <row r="638">
          <cell r="A638">
            <v>90207</v>
          </cell>
          <cell r="B638">
            <v>9002007</v>
          </cell>
          <cell r="C638" t="str">
            <v>ELETRODUTO DE PVC RÍGIDO, ROSCÁVEL - 75MM (2 1/2")</v>
          </cell>
          <cell r="D638" t="str">
            <v>M</v>
          </cell>
          <cell r="E638">
            <v>64.39</v>
          </cell>
          <cell r="F638" t="str">
            <v>SIURB-E JAN/24</v>
          </cell>
        </row>
        <row r="639">
          <cell r="A639">
            <v>90208</v>
          </cell>
          <cell r="B639">
            <v>9002008</v>
          </cell>
          <cell r="C639" t="str">
            <v>ELETRODUTO DE PVC RÍGIDO, ROSCÁVEL - 85MM (3")</v>
          </cell>
          <cell r="D639" t="str">
            <v>M</v>
          </cell>
          <cell r="E639">
            <v>76.290000000000006</v>
          </cell>
          <cell r="F639" t="str">
            <v>SIURB-E JAN/24</v>
          </cell>
        </row>
        <row r="640">
          <cell r="A640">
            <v>90209</v>
          </cell>
          <cell r="B640">
            <v>9002009</v>
          </cell>
          <cell r="C640" t="str">
            <v>ELETRODUTO DE PVC RÍGIDO, ROSCÁVEL - 110MM (4")</v>
          </cell>
          <cell r="D640" t="str">
            <v>M</v>
          </cell>
          <cell r="E640">
            <v>99</v>
          </cell>
          <cell r="F640" t="str">
            <v>SIURB-E JAN/24</v>
          </cell>
        </row>
        <row r="641">
          <cell r="A641">
            <v>90211</v>
          </cell>
          <cell r="B641">
            <v>9002011</v>
          </cell>
          <cell r="C641" t="str">
            <v>ELETRODUTO DE AÇO GALVANIZADO ELETROLÍTICO, TIPO LEVE I - 3/4"</v>
          </cell>
          <cell r="D641" t="str">
            <v>M</v>
          </cell>
          <cell r="E641">
            <v>38.44</v>
          </cell>
          <cell r="F641" t="str">
            <v>SIURB-E JAN/24</v>
          </cell>
        </row>
        <row r="642">
          <cell r="A642">
            <v>90212</v>
          </cell>
          <cell r="B642">
            <v>9002012</v>
          </cell>
          <cell r="C642" t="str">
            <v>ELETRODUTO DE AÇO GALVANIZADO ELETROLÍTICO, TIPO LEVE I - 1"</v>
          </cell>
          <cell r="D642" t="str">
            <v>M</v>
          </cell>
          <cell r="E642">
            <v>41.08</v>
          </cell>
          <cell r="F642" t="str">
            <v>SIURB-E JAN/24</v>
          </cell>
        </row>
        <row r="643">
          <cell r="A643">
            <v>90213</v>
          </cell>
          <cell r="B643">
            <v>9002013</v>
          </cell>
          <cell r="C643" t="str">
            <v>ELETRODUTO DE AÇO GALVANIZADO ELETROLÍTICO, TIPO LEVE I - 1 1/4"</v>
          </cell>
          <cell r="D643" t="str">
            <v>M</v>
          </cell>
          <cell r="E643">
            <v>57.06</v>
          </cell>
          <cell r="F643" t="str">
            <v>SIURB-E JAN/24</v>
          </cell>
        </row>
        <row r="644">
          <cell r="A644">
            <v>90214</v>
          </cell>
          <cell r="B644">
            <v>9002014</v>
          </cell>
          <cell r="C644" t="str">
            <v>ELETRODUTO DE AÇO GALVANIZADO ELETROLÍTICO, TIPO LEVE I - 1 1/2"</v>
          </cell>
          <cell r="D644" t="str">
            <v>M</v>
          </cell>
          <cell r="E644">
            <v>61.59</v>
          </cell>
          <cell r="F644" t="str">
            <v>SIURB-E JAN/24</v>
          </cell>
        </row>
        <row r="645">
          <cell r="A645">
            <v>90215</v>
          </cell>
          <cell r="B645">
            <v>9002015</v>
          </cell>
          <cell r="C645" t="str">
            <v>ELETRODUTO DE AÇO GALVANIZADO ELETROLÍTICO, TIPO LEVE I - 2"</v>
          </cell>
          <cell r="D645" t="str">
            <v>M</v>
          </cell>
          <cell r="E645">
            <v>76.92</v>
          </cell>
          <cell r="F645" t="str">
            <v>SIURB-E JAN/24</v>
          </cell>
        </row>
        <row r="646">
          <cell r="A646">
            <v>90216</v>
          </cell>
          <cell r="B646">
            <v>9002016</v>
          </cell>
          <cell r="C646" t="str">
            <v>ELETRODUTO DE AÇO GALVANIZADO ELETROLÍTICO, TIPO LEVE I - 2 1/2"</v>
          </cell>
          <cell r="D646" t="str">
            <v>M</v>
          </cell>
          <cell r="E646">
            <v>99.84</v>
          </cell>
          <cell r="F646" t="str">
            <v>SIURB-E JAN/24</v>
          </cell>
        </row>
        <row r="647">
          <cell r="A647">
            <v>90217</v>
          </cell>
          <cell r="B647">
            <v>9002017</v>
          </cell>
          <cell r="C647" t="str">
            <v>ELETRODUTO DE AÇO GALVANIZADO ELETROLÍTICO, TIPO LEVE I - 3"</v>
          </cell>
          <cell r="D647" t="str">
            <v>M</v>
          </cell>
          <cell r="E647">
            <v>104.67</v>
          </cell>
          <cell r="F647" t="str">
            <v>SIURB-E JAN/24</v>
          </cell>
        </row>
        <row r="648">
          <cell r="A648">
            <v>90219</v>
          </cell>
          <cell r="B648">
            <v>9002019</v>
          </cell>
          <cell r="C648" t="str">
            <v>ELETRODUTO DE AÇO GALVANIZADO ELETROLÍTICO, TIPO LEVE I - 4"</v>
          </cell>
          <cell r="D648" t="str">
            <v>M</v>
          </cell>
          <cell r="E648">
            <v>120.73</v>
          </cell>
          <cell r="F648" t="str">
            <v>SIURB-E JAN/24</v>
          </cell>
        </row>
        <row r="649">
          <cell r="A649">
            <v>90220</v>
          </cell>
          <cell r="B649">
            <v>9002020</v>
          </cell>
          <cell r="C649" t="str">
            <v>ELETRODUTO DE AÇO GALVANIZADO A FOGO, TIPO SEMI-PESADO/ MÉDIO - 1/2"</v>
          </cell>
          <cell r="D649" t="str">
            <v>M</v>
          </cell>
          <cell r="E649">
            <v>29.1</v>
          </cell>
          <cell r="F649" t="str">
            <v>SIURB-E JAN/24</v>
          </cell>
        </row>
        <row r="650">
          <cell r="A650">
            <v>90221</v>
          </cell>
          <cell r="B650">
            <v>9002021</v>
          </cell>
          <cell r="C650" t="str">
            <v>ELETRODUTO DE AÇO GALVANIZADO A FOGO, TIPO SEMI-PESADO/ MÉDIO - 3/4"</v>
          </cell>
          <cell r="D650" t="str">
            <v>M</v>
          </cell>
          <cell r="E650">
            <v>32.54</v>
          </cell>
          <cell r="F650" t="str">
            <v>SIURB-E JAN/24</v>
          </cell>
        </row>
        <row r="651">
          <cell r="A651">
            <v>90223</v>
          </cell>
          <cell r="B651">
            <v>9002023</v>
          </cell>
          <cell r="C651" t="str">
            <v>ELETRODUTO DE AÇO GALVANIZADO A FOGO, TIPO SEMI-PESADO/ MÉDIO - 1 1/4"</v>
          </cell>
          <cell r="D651" t="str">
            <v>M</v>
          </cell>
          <cell r="E651">
            <v>62.37</v>
          </cell>
          <cell r="F651" t="str">
            <v>SIURB-E JAN/24</v>
          </cell>
        </row>
        <row r="652">
          <cell r="A652">
            <v>90224</v>
          </cell>
          <cell r="B652">
            <v>9002024</v>
          </cell>
          <cell r="C652" t="str">
            <v>ELETRODUTO DE AÇO GALVANIZADO A FOGO, TIPO SEMI-PESADO/ MÉDIO - 1 1/2"</v>
          </cell>
          <cell r="D652" t="str">
            <v>M</v>
          </cell>
          <cell r="E652">
            <v>44.87</v>
          </cell>
          <cell r="F652" t="str">
            <v>SIURB-E JAN/24</v>
          </cell>
        </row>
        <row r="653">
          <cell r="A653">
            <v>90225</v>
          </cell>
          <cell r="B653">
            <v>9002025</v>
          </cell>
          <cell r="C653" t="str">
            <v>ELETRODUTO DE AÇO GALVANIZADO A FOGO, TIPO SEMI-PESADO/ MÉDIO - 2"</v>
          </cell>
          <cell r="D653" t="str">
            <v>M</v>
          </cell>
          <cell r="E653">
            <v>71.8</v>
          </cell>
          <cell r="F653" t="str">
            <v>SIURB-E JAN/24</v>
          </cell>
        </row>
        <row r="654">
          <cell r="A654">
            <v>90226</v>
          </cell>
          <cell r="B654">
            <v>9002026</v>
          </cell>
          <cell r="C654" t="str">
            <v>ELETRODUTO DE AÇO GALVANIZADO A FOGO, TIPO SEMI-PESADO/ MÉDIO - 2 1/2"</v>
          </cell>
          <cell r="D654" t="str">
            <v>M</v>
          </cell>
          <cell r="E654">
            <v>107.68</v>
          </cell>
          <cell r="F654" t="str">
            <v>SIURB-E JAN/24</v>
          </cell>
        </row>
        <row r="655">
          <cell r="A655">
            <v>90227</v>
          </cell>
          <cell r="B655">
            <v>9002027</v>
          </cell>
          <cell r="C655" t="str">
            <v>ELETRODUTO DE AÇO GALVANIZADO A FOGO, TIPO SEMI-PESADO/ MÉDIO - 3"</v>
          </cell>
          <cell r="D655" t="str">
            <v>M</v>
          </cell>
          <cell r="E655">
            <v>121.17</v>
          </cell>
          <cell r="F655" t="str">
            <v>SIURB-E JAN/24</v>
          </cell>
        </row>
        <row r="656">
          <cell r="A656">
            <v>90229</v>
          </cell>
          <cell r="B656">
            <v>9002029</v>
          </cell>
          <cell r="C656" t="str">
            <v>ELETRODUTO DE AÇO GALVANIZADO A FOGO, TIPO SEMI-PESADO/ MÉDIO - 4"</v>
          </cell>
          <cell r="D656" t="str">
            <v>M</v>
          </cell>
          <cell r="E656">
            <v>150.49</v>
          </cell>
          <cell r="F656" t="str">
            <v>SIURB-E JAN/24</v>
          </cell>
        </row>
        <row r="657">
          <cell r="A657">
            <v>90251</v>
          </cell>
          <cell r="B657">
            <v>9002051</v>
          </cell>
          <cell r="C657" t="str">
            <v>ELETRODUTO DE POLIETILENO FLEXÍVEL, ALTA RESISTÊNCIA - 3"</v>
          </cell>
          <cell r="D657" t="str">
            <v>M</v>
          </cell>
          <cell r="E657">
            <v>49.67</v>
          </cell>
          <cell r="F657" t="str">
            <v>SIURB-E JAN/24</v>
          </cell>
        </row>
        <row r="658">
          <cell r="A658">
            <v>90252</v>
          </cell>
          <cell r="B658">
            <v>9002052</v>
          </cell>
          <cell r="C658" t="str">
            <v>ELETRODUTO DE POLIETILENO FLEXÍVEL, ALTA RESISTÊNCIA - 4"</v>
          </cell>
          <cell r="D658" t="str">
            <v>M</v>
          </cell>
          <cell r="E658">
            <v>53.28</v>
          </cell>
          <cell r="F658" t="str">
            <v>SIURB-E JAN/24</v>
          </cell>
        </row>
        <row r="659">
          <cell r="A659">
            <v>90253</v>
          </cell>
          <cell r="B659">
            <v>9002053</v>
          </cell>
          <cell r="C659" t="str">
            <v>ELETRODUTO DE POLIETILENO FLEXÍVEL, ALTA RESISTÊNCIA - 2"</v>
          </cell>
          <cell r="D659" t="str">
            <v>M</v>
          </cell>
          <cell r="E659">
            <v>33.85</v>
          </cell>
          <cell r="F659" t="str">
            <v>SIURB-E JAN/24</v>
          </cell>
        </row>
        <row r="660">
          <cell r="A660">
            <v>90254</v>
          </cell>
          <cell r="B660">
            <v>9002054</v>
          </cell>
          <cell r="C660" t="str">
            <v>ELETRODUTO DE PVC CORRUGADO REFORÇADO, ANTICHAMA - 20MM (1/2")</v>
          </cell>
          <cell r="D660" t="str">
            <v>M</v>
          </cell>
          <cell r="E660">
            <v>8.89</v>
          </cell>
          <cell r="F660" t="str">
            <v>SIURB-E JAN/24</v>
          </cell>
        </row>
        <row r="661">
          <cell r="A661">
            <v>90255</v>
          </cell>
          <cell r="B661">
            <v>9002055</v>
          </cell>
          <cell r="C661" t="str">
            <v>ELETRODUTO DE PVC CORRUGADO REFORÇADO, ANTICHAMA - 25MM (3/4")</v>
          </cell>
          <cell r="D661" t="str">
            <v>M</v>
          </cell>
          <cell r="E661">
            <v>9.58</v>
          </cell>
          <cell r="F661" t="str">
            <v>SIURB-E JAN/24</v>
          </cell>
        </row>
        <row r="662">
          <cell r="A662">
            <v>90261</v>
          </cell>
          <cell r="B662">
            <v>9002061</v>
          </cell>
          <cell r="C662" t="str">
            <v>TUBO METÁLICO FLEXÍVEL REVESTIDO COM PVC-3/4"</v>
          </cell>
          <cell r="D662" t="str">
            <v>M</v>
          </cell>
          <cell r="E662">
            <v>16.72</v>
          </cell>
          <cell r="F662" t="str">
            <v>SIURB-E JAN/24</v>
          </cell>
        </row>
        <row r="663">
          <cell r="A663">
            <v>90262</v>
          </cell>
          <cell r="B663">
            <v>9002062</v>
          </cell>
          <cell r="C663" t="str">
            <v>TUBO METÁLICO FLEXÍVEL REVESTIDO COM PVC-1"</v>
          </cell>
          <cell r="D663" t="str">
            <v>M</v>
          </cell>
          <cell r="E663">
            <v>19.100000000000001</v>
          </cell>
          <cell r="F663" t="str">
            <v>SIURB-E JAN/24</v>
          </cell>
        </row>
        <row r="664">
          <cell r="A664">
            <v>90263</v>
          </cell>
          <cell r="B664">
            <v>9002063</v>
          </cell>
          <cell r="C664" t="str">
            <v>TUBO METÁLICO FLEXÍVEL REVESTIDO COM PVC-1 1/2"</v>
          </cell>
          <cell r="D664" t="str">
            <v>M</v>
          </cell>
          <cell r="E664">
            <v>27.61</v>
          </cell>
          <cell r="F664" t="str">
            <v>SIURB-E JAN/24</v>
          </cell>
        </row>
        <row r="665">
          <cell r="A665">
            <v>90298</v>
          </cell>
          <cell r="B665">
            <v>9002098</v>
          </cell>
          <cell r="C665" t="str">
            <v>ENVELOPAMENTO DE ELETRODUTO ENTERRADO, COM CONCRETO</v>
          </cell>
          <cell r="D665" t="str">
            <v>M</v>
          </cell>
          <cell r="E665">
            <v>38.86</v>
          </cell>
          <cell r="F665" t="str">
            <v>SIURB-E JAN/24</v>
          </cell>
        </row>
        <row r="666">
          <cell r="A666">
            <v>90299</v>
          </cell>
          <cell r="B666">
            <v>9002099</v>
          </cell>
          <cell r="C666" t="str">
            <v>ENVELOPAMENTO DE ELETRODUTO ENTERRADO COM CONCRETO E AGREGADO RECICLADO</v>
          </cell>
          <cell r="D666" t="str">
            <v>M</v>
          </cell>
          <cell r="E666">
            <v>35.65</v>
          </cell>
          <cell r="F666" t="str">
            <v>SIURB-E JAN/24</v>
          </cell>
        </row>
        <row r="667">
          <cell r="A667">
            <v>90300</v>
          </cell>
          <cell r="B667">
            <v>9003000</v>
          </cell>
          <cell r="C667" t="str">
            <v>CONDUTORES - BT</v>
          </cell>
          <cell r="D667" t="str">
            <v>.</v>
          </cell>
          <cell r="E667" t="str">
            <v>.</v>
          </cell>
          <cell r="F667" t="str">
            <v>SIURB-E JAN/24</v>
          </cell>
        </row>
        <row r="668">
          <cell r="A668">
            <v>90303</v>
          </cell>
          <cell r="B668">
            <v>9003003</v>
          </cell>
          <cell r="C668" t="str">
            <v>CABO 1,00MM2 - ISOLAMENTO PARA 0,7KV - CLASSE 4 - FLEXÍVEL</v>
          </cell>
          <cell r="D668" t="str">
            <v>M</v>
          </cell>
          <cell r="E668">
            <v>2.78</v>
          </cell>
          <cell r="F668" t="str">
            <v>SIURB-E JAN/24</v>
          </cell>
        </row>
        <row r="669">
          <cell r="A669">
            <v>90304</v>
          </cell>
          <cell r="B669">
            <v>9003004</v>
          </cell>
          <cell r="C669" t="str">
            <v>CABO 1,50MM2 - ISOLAMENTO PARA 0,7KV - CLASSE 4 - FLEXÍVEL</v>
          </cell>
          <cell r="D669" t="str">
            <v>M</v>
          </cell>
          <cell r="E669">
            <v>2.96</v>
          </cell>
          <cell r="F669" t="str">
            <v>SIURB-E JAN/24</v>
          </cell>
        </row>
        <row r="670">
          <cell r="A670">
            <v>90305</v>
          </cell>
          <cell r="B670">
            <v>9003005</v>
          </cell>
          <cell r="C670" t="str">
            <v>CABO 2,50MM2 - ISOLAMENTO PARA 0,7KV - CLASSE 4 - FLEXÍVEL</v>
          </cell>
          <cell r="D670" t="str">
            <v>M</v>
          </cell>
          <cell r="E670">
            <v>3.68</v>
          </cell>
          <cell r="F670" t="str">
            <v>SIURB-E JAN/24</v>
          </cell>
        </row>
        <row r="671">
          <cell r="A671">
            <v>90306</v>
          </cell>
          <cell r="B671">
            <v>9003006</v>
          </cell>
          <cell r="C671" t="str">
            <v>CABO 4,00MM2 - ISOLAMENTO PARA 0,7KV - CLASSE 4 - FLEXÍVEL</v>
          </cell>
          <cell r="D671" t="str">
            <v>M</v>
          </cell>
          <cell r="E671">
            <v>6.64</v>
          </cell>
          <cell r="F671" t="str">
            <v>SIURB-E JAN/24</v>
          </cell>
        </row>
        <row r="672">
          <cell r="A672">
            <v>90307</v>
          </cell>
          <cell r="B672">
            <v>9003007</v>
          </cell>
          <cell r="C672" t="str">
            <v>CABO 6,00MM2 - ISOLAMENTO PARA 0,7KV - CLASSE 4 - FLEXÍVEL</v>
          </cell>
          <cell r="D672" t="str">
            <v>M</v>
          </cell>
          <cell r="E672">
            <v>8.77</v>
          </cell>
          <cell r="F672" t="str">
            <v>SIURB-E JAN/24</v>
          </cell>
        </row>
        <row r="673">
          <cell r="A673">
            <v>90308</v>
          </cell>
          <cell r="B673">
            <v>9003008</v>
          </cell>
          <cell r="C673" t="str">
            <v>CABO 10,00MM2 - ISOLAMENTO PARA 0,7KV - CLASSE 4 - FLEXÍVEL</v>
          </cell>
          <cell r="D673" t="str">
            <v>M</v>
          </cell>
          <cell r="E673">
            <v>12.53</v>
          </cell>
          <cell r="F673" t="str">
            <v>SIURB-E JAN/24</v>
          </cell>
        </row>
        <row r="674">
          <cell r="A674">
            <v>90309</v>
          </cell>
          <cell r="B674">
            <v>9003009</v>
          </cell>
          <cell r="C674" t="str">
            <v>CABO 16,00MM2 - ISOLAMENTO PARA 0,7KV - CLASSE 4 - FLEXÍVEL</v>
          </cell>
          <cell r="D674" t="str">
            <v>M</v>
          </cell>
          <cell r="E674">
            <v>17.57</v>
          </cell>
          <cell r="F674" t="str">
            <v>SIURB-E JAN/24</v>
          </cell>
        </row>
        <row r="675">
          <cell r="A675">
            <v>90310</v>
          </cell>
          <cell r="B675">
            <v>9003010</v>
          </cell>
          <cell r="C675" t="str">
            <v>CABO 25,00MM2 - ISOLAMENTO PARA 0,7KV - CLASSE 4 - FLEXÍVEL</v>
          </cell>
          <cell r="D675" t="str">
            <v>M</v>
          </cell>
          <cell r="E675">
            <v>25.54</v>
          </cell>
          <cell r="F675" t="str">
            <v>SIURB-E JAN/24</v>
          </cell>
        </row>
        <row r="676">
          <cell r="A676">
            <v>90311</v>
          </cell>
          <cell r="B676">
            <v>9003011</v>
          </cell>
          <cell r="C676" t="str">
            <v>CABO 35,00MM2 - ISOLAMENTO PARA 0,7KV - CLASSE 4 - FLEXÍVEL</v>
          </cell>
          <cell r="D676" t="str">
            <v>M</v>
          </cell>
          <cell r="E676">
            <v>36.590000000000003</v>
          </cell>
          <cell r="F676" t="str">
            <v>SIURB-E JAN/24</v>
          </cell>
        </row>
        <row r="677">
          <cell r="A677">
            <v>90312</v>
          </cell>
          <cell r="B677">
            <v>9003012</v>
          </cell>
          <cell r="C677" t="str">
            <v>CABO 50,00MM2 - ISOLAMENTO PARA 0,7KV - CLASSE 4 - FLEXÍVEL</v>
          </cell>
          <cell r="D677" t="str">
            <v>M</v>
          </cell>
          <cell r="E677">
            <v>52.31</v>
          </cell>
          <cell r="F677" t="str">
            <v>SIURB-E JAN/24</v>
          </cell>
        </row>
        <row r="678">
          <cell r="A678">
            <v>90313</v>
          </cell>
          <cell r="B678">
            <v>9003013</v>
          </cell>
          <cell r="C678" t="str">
            <v>CABO 70,00MM2 - ISOLAMENTO PARA 0,7KV - CLASSE 4 - FLEXÍVEL</v>
          </cell>
          <cell r="D678" t="str">
            <v>M</v>
          </cell>
          <cell r="E678">
            <v>69.650000000000006</v>
          </cell>
          <cell r="F678" t="str">
            <v>SIURB-E JAN/24</v>
          </cell>
        </row>
        <row r="679">
          <cell r="A679">
            <v>90314</v>
          </cell>
          <cell r="B679">
            <v>9003014</v>
          </cell>
          <cell r="C679" t="str">
            <v>CABO 95,00MM2 - ISOLAMENTO PARA 0,7KV - CLASSE 4 - FLEXÍVEL</v>
          </cell>
          <cell r="D679" t="str">
            <v>M</v>
          </cell>
          <cell r="E679">
            <v>88.13</v>
          </cell>
          <cell r="F679" t="str">
            <v>SIURB-E JAN/24</v>
          </cell>
        </row>
        <row r="680">
          <cell r="A680">
            <v>90315</v>
          </cell>
          <cell r="B680">
            <v>9003015</v>
          </cell>
          <cell r="C680" t="str">
            <v>CABO 120,00MM2 - ISOLAMENTO PARA 0,7KV - CLASSE 4 - FLEXÍVEL</v>
          </cell>
          <cell r="D680" t="str">
            <v>M</v>
          </cell>
          <cell r="E680">
            <v>106.94</v>
          </cell>
          <cell r="F680" t="str">
            <v>SIURB-E JAN/24</v>
          </cell>
        </row>
        <row r="681">
          <cell r="A681">
            <v>90316</v>
          </cell>
          <cell r="B681">
            <v>9003016</v>
          </cell>
          <cell r="C681" t="str">
            <v>CABO 150,00MM2 - ISOLAMENTO PARA 0,7KV - CLASSE 4 - FLEXÍVEL</v>
          </cell>
          <cell r="D681" t="str">
            <v>M</v>
          </cell>
          <cell r="E681">
            <v>131.81</v>
          </cell>
          <cell r="F681" t="str">
            <v>SIURB-E JAN/24</v>
          </cell>
        </row>
        <row r="682">
          <cell r="A682">
            <v>90317</v>
          </cell>
          <cell r="B682">
            <v>9003017</v>
          </cell>
          <cell r="C682" t="str">
            <v>CABO 185,00MM2 - ISOLAMENTO PARA 0,7KV - CLASSE 4 - FLEXÍVEL</v>
          </cell>
          <cell r="D682" t="str">
            <v>M</v>
          </cell>
          <cell r="E682">
            <v>165.07</v>
          </cell>
          <cell r="F682" t="str">
            <v>SIURB-E JAN/24</v>
          </cell>
        </row>
        <row r="683">
          <cell r="A683">
            <v>90318</v>
          </cell>
          <cell r="B683">
            <v>9003018</v>
          </cell>
          <cell r="C683" t="str">
            <v>CABO 240,00MM2 - ISOLAMENTO PARA 0,7KV - CLASSE 4 - FLEXÍVEL</v>
          </cell>
          <cell r="D683" t="str">
            <v>M</v>
          </cell>
          <cell r="E683">
            <v>212.93</v>
          </cell>
          <cell r="F683" t="str">
            <v>SIURB-E JAN/24</v>
          </cell>
        </row>
        <row r="684">
          <cell r="A684">
            <v>90319</v>
          </cell>
          <cell r="B684">
            <v>9003019</v>
          </cell>
          <cell r="C684" t="str">
            <v>CABO 300.00 MM2 - ISOLAMENTO PARA 0.7KV - CLASSE 4 - FLEXÍVEL</v>
          </cell>
          <cell r="D684" t="str">
            <v>M</v>
          </cell>
          <cell r="E684">
            <v>312.48</v>
          </cell>
          <cell r="F684" t="str">
            <v>SIURB-E JAN/24</v>
          </cell>
        </row>
        <row r="685">
          <cell r="A685">
            <v>90320</v>
          </cell>
          <cell r="B685">
            <v>9003020</v>
          </cell>
          <cell r="C685" t="str">
            <v>CABO COBRE FLEXÍVEL, ISOL. 750V NÃO HALOGENADO - ANTICHAMA - 1,5MM2</v>
          </cell>
          <cell r="D685" t="str">
            <v>M</v>
          </cell>
          <cell r="E685">
            <v>2.91</v>
          </cell>
          <cell r="F685" t="str">
            <v>SIURB-E JAN/24</v>
          </cell>
        </row>
        <row r="686">
          <cell r="A686">
            <v>90321</v>
          </cell>
          <cell r="B686">
            <v>9003021</v>
          </cell>
          <cell r="C686" t="str">
            <v>CABO COBRE FLEXÍVEL, ISOL. 750V NÃO HALOGENADO, ATICHAMA - 2,5MM2</v>
          </cell>
          <cell r="D686" t="str">
            <v>M</v>
          </cell>
          <cell r="E686">
            <v>3.7</v>
          </cell>
          <cell r="F686" t="str">
            <v>SIURB-E JAN/24</v>
          </cell>
        </row>
        <row r="687">
          <cell r="A687">
            <v>90322</v>
          </cell>
          <cell r="B687">
            <v>9003022</v>
          </cell>
          <cell r="C687" t="str">
            <v>CABO COBRE FLEXÍVEL, ISOL. 750V NÃO HALOGENADO, ANTICHAMA - 4,0MM2</v>
          </cell>
          <cell r="D687" t="str">
            <v>M</v>
          </cell>
          <cell r="E687">
            <v>4.6500000000000004</v>
          </cell>
          <cell r="F687" t="str">
            <v>SIURB-E JAN/24</v>
          </cell>
        </row>
        <row r="688">
          <cell r="A688">
            <v>90323</v>
          </cell>
          <cell r="B688">
            <v>9003023</v>
          </cell>
          <cell r="C688" t="str">
            <v>CABO COBRE FLEXÍVEL, ISOL. 750V NÃO HALOGENADO, ANTICHAMA 6,0MM2</v>
          </cell>
          <cell r="D688" t="str">
            <v>M</v>
          </cell>
          <cell r="E688">
            <v>8.5399999999999991</v>
          </cell>
          <cell r="F688" t="str">
            <v>SIURB-E JAN/24</v>
          </cell>
        </row>
        <row r="689">
          <cell r="A689">
            <v>90328</v>
          </cell>
          <cell r="B689">
            <v>9003028</v>
          </cell>
          <cell r="C689" t="str">
            <v>CABO 1,50MM2 - ISOLAMENTO PARA 1,0KV - CLASSE 4 - FLEXÍVEL</v>
          </cell>
          <cell r="D689" t="str">
            <v>M</v>
          </cell>
          <cell r="E689">
            <v>2.68</v>
          </cell>
          <cell r="F689" t="str">
            <v>SIURB-E JAN/24</v>
          </cell>
        </row>
        <row r="690">
          <cell r="A690">
            <v>90329</v>
          </cell>
          <cell r="B690">
            <v>9003029</v>
          </cell>
          <cell r="C690" t="str">
            <v>CABO 2,50MM2 - ISOLAMENTO PARA 1,0KV - CLASSE 4 - FLEXÍVEL</v>
          </cell>
          <cell r="D690" t="str">
            <v>M</v>
          </cell>
          <cell r="E690">
            <v>4</v>
          </cell>
          <cell r="F690" t="str">
            <v>SIURB-E JAN/24</v>
          </cell>
        </row>
        <row r="691">
          <cell r="A691">
            <v>90330</v>
          </cell>
          <cell r="B691">
            <v>9003030</v>
          </cell>
          <cell r="C691" t="str">
            <v>CABO 4,00MM2 - ISOLAMENTO PARA 1,0KV - CLASSE 4 - FLEXÍVEL</v>
          </cell>
          <cell r="D691" t="str">
            <v>M</v>
          </cell>
          <cell r="E691">
            <v>5.74</v>
          </cell>
          <cell r="F691" t="str">
            <v>SIURB-E JAN/24</v>
          </cell>
        </row>
        <row r="692">
          <cell r="A692">
            <v>90331</v>
          </cell>
          <cell r="B692">
            <v>9003031</v>
          </cell>
          <cell r="C692" t="str">
            <v>CABO 6,00MM2 - ISOLAMENTO PARA 1,0KV - CLASSE 4 - FLEXÍVEL</v>
          </cell>
          <cell r="D692" t="str">
            <v>M</v>
          </cell>
          <cell r="E692">
            <v>7.45</v>
          </cell>
          <cell r="F692" t="str">
            <v>SIURB-E JAN/24</v>
          </cell>
        </row>
        <row r="693">
          <cell r="A693">
            <v>90332</v>
          </cell>
          <cell r="B693">
            <v>9003032</v>
          </cell>
          <cell r="C693" t="str">
            <v>CABO 10,00MM2 - ISOLAMENTO PARA 1,0KV - CLASSE 4 - FLEXÍVEL</v>
          </cell>
          <cell r="D693" t="str">
            <v>M</v>
          </cell>
          <cell r="E693">
            <v>11.11</v>
          </cell>
          <cell r="F693" t="str">
            <v>SIURB-E JAN/24</v>
          </cell>
        </row>
        <row r="694">
          <cell r="A694">
            <v>90333</v>
          </cell>
          <cell r="B694">
            <v>9003033</v>
          </cell>
          <cell r="C694" t="str">
            <v>CABO 16,00MM2 - ISOLAMENTO PARA 1,0KV - CLASSE 4 - FLEXÍVEL</v>
          </cell>
          <cell r="D694" t="str">
            <v>M</v>
          </cell>
          <cell r="E694">
            <v>12.31</v>
          </cell>
          <cell r="F694" t="str">
            <v>SIURB-E JAN/24</v>
          </cell>
        </row>
        <row r="695">
          <cell r="A695">
            <v>90334</v>
          </cell>
          <cell r="B695">
            <v>9003034</v>
          </cell>
          <cell r="C695" t="str">
            <v>CABO 25,00MM2 - ISOLAMENTO PARA 1,0KV - CLASSE 4 - FLEXÍVEL</v>
          </cell>
          <cell r="D695" t="str">
            <v>M</v>
          </cell>
          <cell r="E695">
            <v>21.09</v>
          </cell>
          <cell r="F695" t="str">
            <v>SIURB-E JAN/24</v>
          </cell>
        </row>
        <row r="696">
          <cell r="A696">
            <v>90335</v>
          </cell>
          <cell r="B696">
            <v>9003035</v>
          </cell>
          <cell r="C696" t="str">
            <v>CABO 35,00MM2 - ISOLAMENTO PARA 1,0KV - CLASSE 4 - FLEXÍVEL</v>
          </cell>
          <cell r="D696" t="str">
            <v>M</v>
          </cell>
          <cell r="E696">
            <v>29.9</v>
          </cell>
          <cell r="F696" t="str">
            <v>SIURB-E JAN/24</v>
          </cell>
        </row>
        <row r="697">
          <cell r="A697">
            <v>90336</v>
          </cell>
          <cell r="B697">
            <v>9003036</v>
          </cell>
          <cell r="C697" t="str">
            <v>CABO 50,00MM2 - ISOLAMENTO PARA 1,0KV - CLASSE 4 - FLEXÍVEL</v>
          </cell>
          <cell r="D697" t="str">
            <v>M</v>
          </cell>
          <cell r="E697">
            <v>43.34</v>
          </cell>
          <cell r="F697" t="str">
            <v>SIURB-E JAN/24</v>
          </cell>
        </row>
        <row r="698">
          <cell r="A698">
            <v>90337</v>
          </cell>
          <cell r="B698">
            <v>9003037</v>
          </cell>
          <cell r="C698" t="str">
            <v>CABO 70,00MM2 - ISOLAMENTO PARA 1,0KV - CLASSE 4 - FLEXÍVEL</v>
          </cell>
          <cell r="D698" t="str">
            <v>M</v>
          </cell>
          <cell r="E698">
            <v>59.02</v>
          </cell>
          <cell r="F698" t="str">
            <v>SIURB-E JAN/24</v>
          </cell>
        </row>
        <row r="699">
          <cell r="A699">
            <v>90338</v>
          </cell>
          <cell r="B699">
            <v>9003038</v>
          </cell>
          <cell r="C699" t="str">
            <v>CABO 95,00MM2 - ISOLAMENTO PARA 1,0KV - CLASSE 4 - FLEXÍVEL</v>
          </cell>
          <cell r="D699" t="str">
            <v>M</v>
          </cell>
          <cell r="E699">
            <v>76.099999999999994</v>
          </cell>
          <cell r="F699" t="str">
            <v>SIURB-E JAN/24</v>
          </cell>
        </row>
        <row r="700">
          <cell r="A700">
            <v>90339</v>
          </cell>
          <cell r="B700">
            <v>9003039</v>
          </cell>
          <cell r="C700" t="str">
            <v>CABO 120,00MM2 - ISOLAMENTO PARA 1,0KV - CLASSE 4 - FLEXÍVEL</v>
          </cell>
          <cell r="D700" t="str">
            <v>M</v>
          </cell>
          <cell r="E700">
            <v>111.9</v>
          </cell>
          <cell r="F700" t="str">
            <v>SIURB-E JAN/24</v>
          </cell>
        </row>
        <row r="701">
          <cell r="A701">
            <v>90340</v>
          </cell>
          <cell r="B701">
            <v>9003040</v>
          </cell>
          <cell r="C701" t="str">
            <v>CABO 150,00MM2 - ISOLAMENTO PARA 1,0KV - CLASSE 4 - FLEXÍVEL</v>
          </cell>
          <cell r="D701" t="str">
            <v>M</v>
          </cell>
          <cell r="E701">
            <v>116.6</v>
          </cell>
          <cell r="F701" t="str">
            <v>SIURB-E JAN/24</v>
          </cell>
        </row>
        <row r="702">
          <cell r="A702">
            <v>90341</v>
          </cell>
          <cell r="B702">
            <v>9003041</v>
          </cell>
          <cell r="C702" t="str">
            <v>CABO 185,00MM2 - ISOLAMENTO PARA 1,0KV - CLASSE 4 - FLEXÍVEL</v>
          </cell>
          <cell r="D702" t="str">
            <v>M</v>
          </cell>
          <cell r="E702">
            <v>139.84</v>
          </cell>
          <cell r="F702" t="str">
            <v>SIURB-E JAN/24</v>
          </cell>
        </row>
        <row r="703">
          <cell r="A703">
            <v>90342</v>
          </cell>
          <cell r="B703">
            <v>9003042</v>
          </cell>
          <cell r="C703" t="str">
            <v>CABO 240,00MM2 - ISOLAMENTO PARA 1,0KV - CLASSE 4 - FLEXÍVEL</v>
          </cell>
          <cell r="D703" t="str">
            <v>M</v>
          </cell>
          <cell r="E703">
            <v>193.95</v>
          </cell>
          <cell r="F703" t="str">
            <v>SIURB-E JAN/24</v>
          </cell>
        </row>
        <row r="704">
          <cell r="A704">
            <v>90343</v>
          </cell>
          <cell r="B704">
            <v>9003043</v>
          </cell>
          <cell r="C704" t="str">
            <v>CABO 300.00 MM2 - ISOLAMENTO PARA 1.0KV - CLASSE 4 - FLEXÍVEL</v>
          </cell>
          <cell r="D704" t="str">
            <v>M</v>
          </cell>
          <cell r="E704">
            <v>318.33999999999997</v>
          </cell>
          <cell r="F704" t="str">
            <v>SIURB-E JAN/24</v>
          </cell>
        </row>
        <row r="705">
          <cell r="A705">
            <v>90360</v>
          </cell>
          <cell r="B705">
            <v>9003060</v>
          </cell>
          <cell r="C705" t="str">
            <v>FIO TELEFÔNICO INTERNO TIPO FI-60 PAR TRANCADO</v>
          </cell>
          <cell r="D705" t="str">
            <v>M</v>
          </cell>
          <cell r="E705">
            <v>2.08</v>
          </cell>
          <cell r="F705" t="str">
            <v>SIURB-E JAN/24</v>
          </cell>
        </row>
        <row r="706">
          <cell r="A706">
            <v>90361</v>
          </cell>
          <cell r="B706">
            <v>9003061</v>
          </cell>
          <cell r="C706" t="str">
            <v>FIO TELEFÔNICO EXTERNO TIPO FE-100 PAR PARALELO</v>
          </cell>
          <cell r="D706" t="str">
            <v>M</v>
          </cell>
          <cell r="E706">
            <v>3.05</v>
          </cell>
          <cell r="F706" t="str">
            <v>SIURB-E JAN/24</v>
          </cell>
        </row>
        <row r="707">
          <cell r="A707">
            <v>90370</v>
          </cell>
          <cell r="B707">
            <v>9003070</v>
          </cell>
          <cell r="C707" t="str">
            <v>CABO FLEXÍVEL PVC-750V - 2 CONDUTORES - 1,5MM2</v>
          </cell>
          <cell r="D707" t="str">
            <v>M</v>
          </cell>
          <cell r="E707">
            <v>4.8099999999999996</v>
          </cell>
          <cell r="F707" t="str">
            <v>SIURB-E JAN/24</v>
          </cell>
        </row>
        <row r="708">
          <cell r="A708">
            <v>90372</v>
          </cell>
          <cell r="B708">
            <v>9003072</v>
          </cell>
          <cell r="C708" t="str">
            <v>CABO FLEXÍVEL PVC - 750V - 2 CONDUTORES - 4,00MM2</v>
          </cell>
          <cell r="D708" t="str">
            <v>M</v>
          </cell>
          <cell r="E708">
            <v>11.56</v>
          </cell>
          <cell r="F708" t="str">
            <v>SIURB-E JAN/24</v>
          </cell>
        </row>
        <row r="709">
          <cell r="A709">
            <v>90375</v>
          </cell>
          <cell r="B709">
            <v>9003075</v>
          </cell>
          <cell r="C709" t="str">
            <v>CABO FLEXÍVEL PVC-750V - 3 CONDUTORES - 1,5MM2</v>
          </cell>
          <cell r="D709" t="str">
            <v>M</v>
          </cell>
          <cell r="E709">
            <v>6.3</v>
          </cell>
          <cell r="F709" t="str">
            <v>SIURB-E JAN/24</v>
          </cell>
        </row>
        <row r="710">
          <cell r="A710">
            <v>90376</v>
          </cell>
          <cell r="B710">
            <v>9003076</v>
          </cell>
          <cell r="C710" t="str">
            <v>CABO FLEXÍVEL PVC - 750V - 3 CONDUTORES - 2,50MM2</v>
          </cell>
          <cell r="D710" t="str">
            <v>M</v>
          </cell>
          <cell r="E710">
            <v>8.69</v>
          </cell>
          <cell r="F710" t="str">
            <v>SIURB-E JAN/24</v>
          </cell>
        </row>
        <row r="711">
          <cell r="A711">
            <v>90380</v>
          </cell>
          <cell r="B711">
            <v>9003080</v>
          </cell>
          <cell r="C711" t="str">
            <v>CABO FLEXÍVEL PVC-750V - 4 CONDUTORES - 1,5MM2</v>
          </cell>
          <cell r="D711" t="str">
            <v>M</v>
          </cell>
          <cell r="E711">
            <v>7.39</v>
          </cell>
          <cell r="F711" t="str">
            <v>SIURB-E JAN/24</v>
          </cell>
        </row>
        <row r="712">
          <cell r="A712">
            <v>90400</v>
          </cell>
          <cell r="B712">
            <v>9004000</v>
          </cell>
          <cell r="C712" t="str">
            <v>COMPONENTES DE QUADROS ELÉTRICOS</v>
          </cell>
          <cell r="D712" t="str">
            <v>.</v>
          </cell>
          <cell r="E712" t="str">
            <v>.</v>
          </cell>
          <cell r="F712" t="str">
            <v>SIURB-E JAN/24</v>
          </cell>
        </row>
        <row r="713">
          <cell r="A713">
            <v>90402</v>
          </cell>
          <cell r="B713">
            <v>9004002</v>
          </cell>
          <cell r="C713" t="str">
            <v>SINALIZADOR LUMINOSO DIÂMETRO 22MM, COM LÂMPADA</v>
          </cell>
          <cell r="D713" t="str">
            <v>UN</v>
          </cell>
          <cell r="E713">
            <v>147.4</v>
          </cell>
          <cell r="F713" t="str">
            <v>SIURB-E JAN/24</v>
          </cell>
        </row>
        <row r="714">
          <cell r="A714">
            <v>90403</v>
          </cell>
          <cell r="B714">
            <v>9004003</v>
          </cell>
          <cell r="C714" t="str">
            <v>SINALIZADOR LUMINOSO DIÂMETRO 30 MM, COM LÂMPADA</v>
          </cell>
          <cell r="D714" t="str">
            <v>UN</v>
          </cell>
          <cell r="E714">
            <v>159.36000000000001</v>
          </cell>
          <cell r="F714" t="str">
            <v>SIURB-E JAN/24</v>
          </cell>
        </row>
        <row r="715">
          <cell r="A715">
            <v>90411</v>
          </cell>
          <cell r="B715">
            <v>9004011</v>
          </cell>
          <cell r="C715" t="str">
            <v>VOLTÍMETRO 96X96MM 250V</v>
          </cell>
          <cell r="D715" t="str">
            <v>UN</v>
          </cell>
          <cell r="E715">
            <v>273.79000000000002</v>
          </cell>
          <cell r="F715" t="str">
            <v>SIURB-E JAN/24</v>
          </cell>
        </row>
        <row r="716">
          <cell r="A716">
            <v>90430</v>
          </cell>
          <cell r="B716">
            <v>9004030</v>
          </cell>
          <cell r="C716" t="str">
            <v>CONTATOR TRIPOLAR I NOMINAL 12A</v>
          </cell>
          <cell r="D716" t="str">
            <v>UN</v>
          </cell>
          <cell r="E716">
            <v>334.74</v>
          </cell>
          <cell r="F716" t="str">
            <v>SIURB-E JAN/24</v>
          </cell>
        </row>
        <row r="717">
          <cell r="A717">
            <v>90431</v>
          </cell>
          <cell r="B717">
            <v>9004031</v>
          </cell>
          <cell r="C717" t="str">
            <v>CONTATOR TRIPOLAR I NOMINAL 22A</v>
          </cell>
          <cell r="D717" t="str">
            <v>UN</v>
          </cell>
          <cell r="E717">
            <v>711.48</v>
          </cell>
          <cell r="F717" t="str">
            <v>SIURB-E JAN/24</v>
          </cell>
        </row>
        <row r="718">
          <cell r="A718">
            <v>90432</v>
          </cell>
          <cell r="B718">
            <v>9004032</v>
          </cell>
          <cell r="C718" t="str">
            <v>CONTATOR TRIPOLAR I NOMINAL 40A</v>
          </cell>
          <cell r="D718" t="str">
            <v>UN</v>
          </cell>
          <cell r="E718">
            <v>1053.27</v>
          </cell>
          <cell r="F718" t="str">
            <v>SIURB-E JAN/24</v>
          </cell>
        </row>
        <row r="719">
          <cell r="A719">
            <v>90433</v>
          </cell>
          <cell r="B719">
            <v>9004033</v>
          </cell>
          <cell r="C719" t="str">
            <v>CONTATOR TRIPOLAR I NOMINAL 55A</v>
          </cell>
          <cell r="D719" t="str">
            <v>UN</v>
          </cell>
          <cell r="E719">
            <v>1608.42</v>
          </cell>
          <cell r="F719" t="str">
            <v>SIURB-E JAN/24</v>
          </cell>
        </row>
        <row r="720">
          <cell r="A720">
            <v>90440</v>
          </cell>
          <cell r="B720">
            <v>9004040</v>
          </cell>
          <cell r="C720" t="str">
            <v>RELÊ BIMETÁLICO DE SOBRECARGA AJUSTE DE 6 ATÉ 12.5A</v>
          </cell>
          <cell r="D720" t="str">
            <v>UN</v>
          </cell>
          <cell r="E720">
            <v>342.32</v>
          </cell>
          <cell r="F720" t="str">
            <v>SIURB-E JAN/24</v>
          </cell>
        </row>
        <row r="721">
          <cell r="A721">
            <v>90441</v>
          </cell>
          <cell r="B721">
            <v>9004041</v>
          </cell>
          <cell r="C721" t="str">
            <v>RELÊ BIMETÁLICO DE SOBRECARGA AJUSTE DE 16 ATÉ 25A</v>
          </cell>
          <cell r="D721" t="str">
            <v>UN</v>
          </cell>
          <cell r="E721">
            <v>458.83</v>
          </cell>
          <cell r="F721" t="str">
            <v>SIURB-E JAN/24</v>
          </cell>
        </row>
        <row r="722">
          <cell r="A722">
            <v>90442</v>
          </cell>
          <cell r="B722">
            <v>9004042</v>
          </cell>
          <cell r="C722" t="str">
            <v>RELÊ BIMETÁLICO DE SOBRECARGA AJUSTE DE 25 ATÉ 40A</v>
          </cell>
          <cell r="D722" t="str">
            <v>UN</v>
          </cell>
          <cell r="E722">
            <v>400.1</v>
          </cell>
          <cell r="F722" t="str">
            <v>SIURB-E JAN/24</v>
          </cell>
        </row>
        <row r="723">
          <cell r="A723">
            <v>90448</v>
          </cell>
          <cell r="B723">
            <v>9004048</v>
          </cell>
          <cell r="C723" t="str">
            <v>RELÊ DE TEMPO ELETRÔNICO AJUSTE DE 6 ATÉ 60S</v>
          </cell>
          <cell r="D723" t="str">
            <v>UN</v>
          </cell>
          <cell r="E723">
            <v>182.57</v>
          </cell>
          <cell r="F723" t="str">
            <v>SIURB-E JAN/24</v>
          </cell>
        </row>
        <row r="724">
          <cell r="A724">
            <v>90460</v>
          </cell>
          <cell r="B724">
            <v>9004060</v>
          </cell>
          <cell r="C724" t="str">
            <v>DISPOSITIVO DE PROTEÇÃO CONTRA SURTOS 275V - 15KA</v>
          </cell>
          <cell r="D724" t="str">
            <v>UN</v>
          </cell>
          <cell r="E724">
            <v>65.95</v>
          </cell>
          <cell r="F724" t="str">
            <v>SIURB-E JAN/24</v>
          </cell>
        </row>
        <row r="725">
          <cell r="A725">
            <v>90468</v>
          </cell>
          <cell r="B725">
            <v>9004068</v>
          </cell>
          <cell r="C725" t="str">
            <v>INTERRUPTOR DIFERENCIAL RESIDUAL BIPOLAR 25A - SENSIBILIDADE 30MA - 220V</v>
          </cell>
          <cell r="D725" t="str">
            <v>UN</v>
          </cell>
          <cell r="E725">
            <v>311.05</v>
          </cell>
          <cell r="F725" t="str">
            <v>SIURB-E JAN/24</v>
          </cell>
        </row>
        <row r="726">
          <cell r="A726">
            <v>90469</v>
          </cell>
          <cell r="B726">
            <v>9004069</v>
          </cell>
          <cell r="C726" t="str">
            <v>INTERRUPTOR DIFERENCIAL RESIDUAL BIPOLAR 40A - SENSIBILIDADE 30MA - 220V</v>
          </cell>
          <cell r="D726" t="str">
            <v>UN</v>
          </cell>
          <cell r="E726">
            <v>362.82</v>
          </cell>
          <cell r="F726" t="str">
            <v>SIURB-E JAN/24</v>
          </cell>
        </row>
        <row r="727">
          <cell r="A727">
            <v>90470</v>
          </cell>
          <cell r="B727">
            <v>9004070</v>
          </cell>
          <cell r="C727" t="str">
            <v>INTERRUPTOR DIFERENCIAL RESIDUAL BIPOLAR 63A, SENSIBILIDADE 30MA - 220V</v>
          </cell>
          <cell r="D727" t="str">
            <v>UN</v>
          </cell>
          <cell r="E727">
            <v>291.69</v>
          </cell>
          <cell r="F727" t="str">
            <v>SIURB-E JAN/24</v>
          </cell>
        </row>
        <row r="728">
          <cell r="A728">
            <v>90472</v>
          </cell>
          <cell r="B728">
            <v>9004072</v>
          </cell>
          <cell r="C728" t="str">
            <v>INTERRUPTOR DIFERENCIAL TETRAPOLAR - 40A - SENSIBILIDADE 30MA - 380V</v>
          </cell>
          <cell r="D728" t="str">
            <v>UN</v>
          </cell>
          <cell r="E728">
            <v>419.01</v>
          </cell>
          <cell r="F728" t="str">
            <v>SIURB-E JAN/24</v>
          </cell>
        </row>
        <row r="729">
          <cell r="A729">
            <v>90475</v>
          </cell>
          <cell r="B729">
            <v>9004075</v>
          </cell>
          <cell r="C729" t="str">
            <v>INTERRUPTOR DIFERENCIAL TETRAPOLAR - 63A SENSIBILIDADE 30MA - 380V</v>
          </cell>
          <cell r="D729" t="str">
            <v>UN</v>
          </cell>
          <cell r="E729">
            <v>461.99</v>
          </cell>
          <cell r="F729" t="str">
            <v>SIURB-E JAN/24</v>
          </cell>
        </row>
        <row r="730">
          <cell r="A730">
            <v>90476</v>
          </cell>
          <cell r="B730">
            <v>9004076</v>
          </cell>
          <cell r="C730" t="str">
            <v>INTERRUPTOR DIFERENCIAL TETRAPOLAR - 80A SENSIBILIDADE 30MA - 380V</v>
          </cell>
          <cell r="D730" t="str">
            <v>UN</v>
          </cell>
          <cell r="E730">
            <v>555.44000000000005</v>
          </cell>
          <cell r="F730" t="str">
            <v>SIURB-E JAN/24</v>
          </cell>
        </row>
        <row r="731">
          <cell r="A731">
            <v>90477</v>
          </cell>
          <cell r="B731">
            <v>9004077</v>
          </cell>
          <cell r="C731" t="str">
            <v>INTERRUPTOR DIFERENCIAL TETRAPOLAR - 100A SENSIBILIDADE 30MA - 380V</v>
          </cell>
          <cell r="D731" t="str">
            <v>UN</v>
          </cell>
          <cell r="E731">
            <v>481.17</v>
          </cell>
          <cell r="F731" t="str">
            <v>SIURB-E JAN/24</v>
          </cell>
        </row>
        <row r="732">
          <cell r="A732">
            <v>90478</v>
          </cell>
          <cell r="B732">
            <v>9004078</v>
          </cell>
          <cell r="C732" t="str">
            <v>INTERRUPTOR DIFERENCIAL TETRAPOLAR - 125A SENSIBILIDADE 30MA - 380V</v>
          </cell>
          <cell r="D732" t="str">
            <v>UN</v>
          </cell>
          <cell r="E732">
            <v>2240.27</v>
          </cell>
          <cell r="F732" t="str">
            <v>SIURB-E JAN/24</v>
          </cell>
        </row>
        <row r="733">
          <cell r="A733">
            <v>90487</v>
          </cell>
          <cell r="B733">
            <v>9004087</v>
          </cell>
          <cell r="C733" t="str">
            <v>INTERRUPTOR DIFERENCIAL TETRAPOLAR - 63A SENSIBILIDADE 300MA - 380V</v>
          </cell>
          <cell r="D733" t="str">
            <v>UN</v>
          </cell>
          <cell r="E733">
            <v>475.5</v>
          </cell>
          <cell r="F733" t="str">
            <v>SIURB-E JAN/24</v>
          </cell>
        </row>
        <row r="734">
          <cell r="A734">
            <v>90488</v>
          </cell>
          <cell r="B734">
            <v>9004088</v>
          </cell>
          <cell r="C734" t="str">
            <v>INTERRUPTOR DIFERENCIAL TETRAPOLAR - 80A SENSIBILIDADE 300MA - 380V</v>
          </cell>
          <cell r="D734" t="str">
            <v>UN</v>
          </cell>
          <cell r="E734">
            <v>511.8</v>
          </cell>
          <cell r="F734" t="str">
            <v>SIURB-E JAN/24</v>
          </cell>
        </row>
        <row r="735">
          <cell r="A735">
            <v>90489</v>
          </cell>
          <cell r="B735">
            <v>9004089</v>
          </cell>
          <cell r="C735" t="str">
            <v>INTERRUPTOR DIFERENCIAL TETRAPOLAR - 100A SENSIBIL. 300MA - 380V</v>
          </cell>
          <cell r="D735" t="str">
            <v>UN</v>
          </cell>
          <cell r="E735">
            <v>508.6</v>
          </cell>
          <cell r="F735" t="str">
            <v>SIURB-E JAN/24</v>
          </cell>
        </row>
        <row r="736">
          <cell r="A736">
            <v>90490</v>
          </cell>
          <cell r="B736">
            <v>9004090</v>
          </cell>
          <cell r="C736" t="str">
            <v>INTERRUPTOR DIFERENCIAL TETRAPOLAR - 125A SENSIBILIDADE 300MA - 380V</v>
          </cell>
          <cell r="D736" t="str">
            <v>UN</v>
          </cell>
          <cell r="E736">
            <v>2394.59</v>
          </cell>
          <cell r="F736" t="str">
            <v>SIURB-E JAN/24</v>
          </cell>
        </row>
        <row r="737">
          <cell r="A737">
            <v>90500</v>
          </cell>
          <cell r="B737">
            <v>9005000</v>
          </cell>
          <cell r="C737" t="str">
            <v>QUADROS E CAIXAS</v>
          </cell>
          <cell r="D737" t="str">
            <v>.</v>
          </cell>
          <cell r="E737" t="str">
            <v>.</v>
          </cell>
          <cell r="F737" t="str">
            <v>SIURB-E JAN/24</v>
          </cell>
        </row>
        <row r="738">
          <cell r="A738">
            <v>90506</v>
          </cell>
          <cell r="B738">
            <v>9005006</v>
          </cell>
          <cell r="C738" t="str">
            <v>QUADRO DE DISTRIBUIÇÃO EM CHAPA METÁLICA - PARA ATÉ 16 DISJUNTORES</v>
          </cell>
          <cell r="D738" t="str">
            <v>UN</v>
          </cell>
          <cell r="E738">
            <v>651.86</v>
          </cell>
          <cell r="F738" t="str">
            <v>SIURB-E JAN/24</v>
          </cell>
        </row>
        <row r="739">
          <cell r="A739">
            <v>90510</v>
          </cell>
          <cell r="B739">
            <v>9005010</v>
          </cell>
          <cell r="C739" t="str">
            <v>QUADRO DE DISTRIBUIÇÃO EM CHAPA METÁLICA - PARA ATÉ 24 DISJUNTORES</v>
          </cell>
          <cell r="D739" t="str">
            <v>un</v>
          </cell>
          <cell r="E739">
            <v>1291.51</v>
          </cell>
          <cell r="F739" t="str">
            <v>SIURB-E JAN/24</v>
          </cell>
        </row>
        <row r="740">
          <cell r="A740">
            <v>90512</v>
          </cell>
          <cell r="B740">
            <v>9005012</v>
          </cell>
          <cell r="C740" t="str">
            <v>QUADRO DE DISTRIBUIÇÃO EM CHAPA METÁLICA - PARA ATÉ 28 DISJUNTORES</v>
          </cell>
          <cell r="D740" t="str">
            <v>UN</v>
          </cell>
          <cell r="E740">
            <v>930.66</v>
          </cell>
          <cell r="F740" t="str">
            <v>SIURB-E JAN/24</v>
          </cell>
        </row>
        <row r="741">
          <cell r="A741">
            <v>90514</v>
          </cell>
          <cell r="B741">
            <v>9005014</v>
          </cell>
          <cell r="C741" t="str">
            <v>QUADRO DE DISTRIBUIÇÃO EM CHAPA METÁLICA - PARA ATÉ 34 DISJUNTORES</v>
          </cell>
          <cell r="D741" t="str">
            <v>UN</v>
          </cell>
          <cell r="E741">
            <v>1403.41</v>
          </cell>
          <cell r="F741" t="str">
            <v>SIURB-E JAN/24</v>
          </cell>
        </row>
        <row r="742">
          <cell r="A742">
            <v>90517</v>
          </cell>
          <cell r="B742">
            <v>9005017</v>
          </cell>
          <cell r="C742" t="str">
            <v>QUADRO DE DISTRIBUIÇÃO EM CHAPA METÁLICA - PARA ATÉ 44 DISJUNTORES</v>
          </cell>
          <cell r="D742" t="str">
            <v>UN</v>
          </cell>
          <cell r="E742">
            <v>1683.29</v>
          </cell>
          <cell r="F742" t="str">
            <v>SIURB-E JAN/24</v>
          </cell>
        </row>
        <row r="743">
          <cell r="A743">
            <v>90519</v>
          </cell>
          <cell r="B743">
            <v>9005019</v>
          </cell>
          <cell r="C743" t="str">
            <v>QUADRO DE DISTRIBUIÇÃO EM CHAPA METÁLICA - PARA ATÉ 70 DISJUNTORES</v>
          </cell>
          <cell r="D743" t="str">
            <v>UN</v>
          </cell>
          <cell r="E743">
            <v>3072.75</v>
          </cell>
          <cell r="F743" t="str">
            <v>SIURB-E JAN/24</v>
          </cell>
        </row>
        <row r="744">
          <cell r="A744">
            <v>90520</v>
          </cell>
          <cell r="B744">
            <v>9005020</v>
          </cell>
          <cell r="C744" t="str">
            <v>CAIXA DE PASSAGEM E LIGAÇÃO EM PVC OCTOGONAL FUNDO MOVEL 10X10CM, INCLUSIVE ESPELHO</v>
          </cell>
          <cell r="D744" t="str">
            <v>UN</v>
          </cell>
          <cell r="E744">
            <v>12.61</v>
          </cell>
          <cell r="F744" t="str">
            <v>SIURB-E JAN/24</v>
          </cell>
        </row>
        <row r="745">
          <cell r="A745">
            <v>90521</v>
          </cell>
          <cell r="B745">
            <v>9005021</v>
          </cell>
          <cell r="C745" t="str">
            <v>CAIXA DE PASSAGEM E LIGAÇÃO EM PVC 7,5X7,5X5,0CM (3"X3"), INCLUSIVE ESPELHO</v>
          </cell>
          <cell r="D745" t="str">
            <v>UN</v>
          </cell>
          <cell r="E745">
            <v>18.899999999999999</v>
          </cell>
          <cell r="F745" t="str">
            <v>SIURB-E JAN/24</v>
          </cell>
        </row>
        <row r="746">
          <cell r="A746">
            <v>90522</v>
          </cell>
          <cell r="B746">
            <v>9005022</v>
          </cell>
          <cell r="C746" t="str">
            <v>CAIXA DE PVC 10X5X5CM, INCLUSIVE ESPELHO</v>
          </cell>
          <cell r="D746" t="str">
            <v>UN</v>
          </cell>
          <cell r="E746">
            <v>9.7899999999999991</v>
          </cell>
          <cell r="F746" t="str">
            <v>SIURB-E JAN/24</v>
          </cell>
        </row>
        <row r="747">
          <cell r="A747">
            <v>90523</v>
          </cell>
          <cell r="B747">
            <v>9005023</v>
          </cell>
          <cell r="C747" t="str">
            <v>CAIXA E PVC 10X10X5CM, INCLUSIVE ESPELHO</v>
          </cell>
          <cell r="D747" t="str">
            <v>UN</v>
          </cell>
          <cell r="E747">
            <v>14.03</v>
          </cell>
          <cell r="F747" t="str">
            <v>SIURB-E JAN/24</v>
          </cell>
        </row>
        <row r="748">
          <cell r="A748">
            <v>90524</v>
          </cell>
          <cell r="B748">
            <v>9005024</v>
          </cell>
          <cell r="C748" t="str">
            <v>CAIXA DE PASSAGEM EM FERRO ESTAMPADO - 3"X3", INCLUSIVE ESPELHO</v>
          </cell>
          <cell r="D748" t="str">
            <v>UN</v>
          </cell>
          <cell r="E748">
            <v>17.850000000000001</v>
          </cell>
          <cell r="F748" t="str">
            <v>SIURB-E JAN/24</v>
          </cell>
        </row>
        <row r="749">
          <cell r="A749">
            <v>90525</v>
          </cell>
          <cell r="B749">
            <v>9005025</v>
          </cell>
          <cell r="C749" t="str">
            <v>CAIXA DE PASSAGEM EM FERRO ESTAMPADO - 4"X2", INCLUSIVE ESPELHO</v>
          </cell>
          <cell r="D749" t="str">
            <v>UN</v>
          </cell>
          <cell r="E749">
            <v>17.829999999999998</v>
          </cell>
          <cell r="F749" t="str">
            <v>SIURB-E JAN/24</v>
          </cell>
        </row>
        <row r="750">
          <cell r="A750">
            <v>90526</v>
          </cell>
          <cell r="B750">
            <v>9005026</v>
          </cell>
          <cell r="C750" t="str">
            <v>CAIXA DE PASSAGEM EM FERRO ESTAMPADO - 4"X4", INCLUSIVE ESPELHO</v>
          </cell>
          <cell r="D750" t="str">
            <v>UN</v>
          </cell>
          <cell r="E750">
            <v>29.2</v>
          </cell>
          <cell r="F750" t="str">
            <v>SIURB-E JAN/24</v>
          </cell>
        </row>
        <row r="751">
          <cell r="A751">
            <v>90527</v>
          </cell>
          <cell r="B751">
            <v>9005027</v>
          </cell>
          <cell r="C751" t="str">
            <v>CAIXA DE PASSAGEM EM FERRO ESTAMPADO COM FUNDO MÓVEL</v>
          </cell>
          <cell r="D751" t="str">
            <v>UN</v>
          </cell>
          <cell r="E751">
            <v>16.239999999999998</v>
          </cell>
          <cell r="F751" t="str">
            <v>SIURB-E JAN/24</v>
          </cell>
        </row>
        <row r="752">
          <cell r="A752">
            <v>90528</v>
          </cell>
          <cell r="B752">
            <v>9005028</v>
          </cell>
          <cell r="C752" t="str">
            <v>CAIXA DE PASSAGEM TIPO CONDULETE - 1/2"</v>
          </cell>
          <cell r="D752" t="str">
            <v>UN</v>
          </cell>
          <cell r="E752">
            <v>26.32</v>
          </cell>
          <cell r="F752" t="str">
            <v>SIURB-E JAN/24</v>
          </cell>
        </row>
        <row r="753">
          <cell r="A753">
            <v>90529</v>
          </cell>
          <cell r="B753">
            <v>9005029</v>
          </cell>
          <cell r="C753" t="str">
            <v>CAIXA DE PASSAGEM TIPO CONDULETE - 3/4"</v>
          </cell>
          <cell r="D753" t="str">
            <v>UN</v>
          </cell>
          <cell r="E753">
            <v>21.7</v>
          </cell>
          <cell r="F753" t="str">
            <v>SIURB-E JAN/24</v>
          </cell>
        </row>
        <row r="754">
          <cell r="A754">
            <v>90530</v>
          </cell>
          <cell r="B754">
            <v>9005030</v>
          </cell>
          <cell r="C754" t="str">
            <v>CAIXA DE PASSAGEM TIPO CONDULETE - 1"</v>
          </cell>
          <cell r="D754" t="str">
            <v>UN</v>
          </cell>
          <cell r="E754">
            <v>29.33</v>
          </cell>
          <cell r="F754" t="str">
            <v>SIURB-E JAN/24</v>
          </cell>
        </row>
        <row r="755">
          <cell r="A755">
            <v>90531</v>
          </cell>
          <cell r="B755">
            <v>9005031</v>
          </cell>
          <cell r="C755" t="str">
            <v>CAIXA DE PASSAGEM TIPO CONDULETE - 1 1/4"</v>
          </cell>
          <cell r="D755" t="str">
            <v>UN</v>
          </cell>
          <cell r="E755">
            <v>50.9</v>
          </cell>
          <cell r="F755" t="str">
            <v>SIURB-E JAN/24</v>
          </cell>
        </row>
        <row r="756">
          <cell r="A756">
            <v>90532</v>
          </cell>
          <cell r="B756">
            <v>9005032</v>
          </cell>
          <cell r="C756" t="str">
            <v>CAIXA DE PASSAGEM TIPO CONDULETE - 1 1/2"</v>
          </cell>
          <cell r="D756" t="str">
            <v>UN</v>
          </cell>
          <cell r="E756">
            <v>60.94</v>
          </cell>
          <cell r="F756" t="str">
            <v>SIURB-E JAN/24</v>
          </cell>
        </row>
        <row r="757">
          <cell r="A757">
            <v>90533</v>
          </cell>
          <cell r="B757">
            <v>9005033</v>
          </cell>
          <cell r="C757" t="str">
            <v>CAIXA DE PASSAGEM TIPO CONDULETE - 2"</v>
          </cell>
          <cell r="D757" t="str">
            <v>UN</v>
          </cell>
          <cell r="E757">
            <v>86.91</v>
          </cell>
          <cell r="F757" t="str">
            <v>SIURB-E JAN/24</v>
          </cell>
        </row>
        <row r="758">
          <cell r="A758">
            <v>90534</v>
          </cell>
          <cell r="B758">
            <v>9005034</v>
          </cell>
          <cell r="C758" t="str">
            <v>CAIXA DE PASSAGEM TIPO CONDULETE - 2 1/2"</v>
          </cell>
          <cell r="D758" t="str">
            <v>UN</v>
          </cell>
          <cell r="E758">
            <v>212.96</v>
          </cell>
          <cell r="F758" t="str">
            <v>SIURB-E JAN/24</v>
          </cell>
        </row>
        <row r="759">
          <cell r="A759">
            <v>90535</v>
          </cell>
          <cell r="B759">
            <v>9005035</v>
          </cell>
          <cell r="C759" t="str">
            <v>CAIXA DE PASSAGEM TIPO CONDULETE - 3"</v>
          </cell>
          <cell r="D759" t="str">
            <v>UN</v>
          </cell>
          <cell r="E759">
            <v>248.38</v>
          </cell>
          <cell r="F759" t="str">
            <v>SIURB-E JAN/24</v>
          </cell>
        </row>
        <row r="760">
          <cell r="A760">
            <v>90537</v>
          </cell>
          <cell r="B760">
            <v>9005037</v>
          </cell>
          <cell r="C760" t="str">
            <v>CAIXA DE PASSAGEM TIPO CONDULETE - 4"</v>
          </cell>
          <cell r="D760" t="str">
            <v>UN</v>
          </cell>
          <cell r="E760">
            <v>466.88</v>
          </cell>
          <cell r="F760" t="str">
            <v>SIURB-E JAN/24</v>
          </cell>
        </row>
        <row r="761">
          <cell r="A761">
            <v>90539</v>
          </cell>
          <cell r="B761">
            <v>9005039</v>
          </cell>
          <cell r="C761" t="str">
            <v>CAIXA DE PASSAGEM EM CHAPA METÁLICA COM TAMPA PARAFUSADA - 10X10X8CM</v>
          </cell>
          <cell r="D761" t="str">
            <v>UN</v>
          </cell>
          <cell r="E761">
            <v>40.03</v>
          </cell>
          <cell r="F761" t="str">
            <v>SIURB-E JAN/24</v>
          </cell>
        </row>
        <row r="762">
          <cell r="A762">
            <v>90540</v>
          </cell>
          <cell r="B762">
            <v>9005040</v>
          </cell>
          <cell r="C762" t="str">
            <v>CAIXA DE PASSAGEM EM CHAPA METÁLICA COM TAMPA PARAFUSADA - 20X20X10CM</v>
          </cell>
          <cell r="D762" t="str">
            <v>UN</v>
          </cell>
          <cell r="E762">
            <v>44.28</v>
          </cell>
          <cell r="F762" t="str">
            <v>SIURB-E JAN/24</v>
          </cell>
        </row>
        <row r="763">
          <cell r="A763">
            <v>90541</v>
          </cell>
          <cell r="B763">
            <v>9005041</v>
          </cell>
          <cell r="C763" t="str">
            <v>CAIXA DE PASSAGEM EM CHAPA METÁLICA COM TAMPA PARAFUSADA - 30X30X12CM</v>
          </cell>
          <cell r="D763" t="str">
            <v>UN</v>
          </cell>
          <cell r="E763">
            <v>117.5</v>
          </cell>
          <cell r="F763" t="str">
            <v>SIURB-E JAN/24</v>
          </cell>
        </row>
        <row r="764">
          <cell r="A764">
            <v>90542</v>
          </cell>
          <cell r="B764">
            <v>9005042</v>
          </cell>
          <cell r="C764" t="str">
            <v>CAIXA DE PASSAGEM EM CHAPA METÁLICA COM TAMPA PARAFUSADA - 40X40X15CM</v>
          </cell>
          <cell r="D764" t="str">
            <v>UN</v>
          </cell>
          <cell r="E764">
            <v>176.41</v>
          </cell>
          <cell r="F764" t="str">
            <v>SIURB-E JAN/24</v>
          </cell>
        </row>
        <row r="765">
          <cell r="A765">
            <v>90543</v>
          </cell>
          <cell r="B765">
            <v>9005043</v>
          </cell>
          <cell r="C765" t="str">
            <v>CAIXA DE PASSAGEM EM ALUMÍNIO COM TAMPA E VEDAÇÃO 20X20CM</v>
          </cell>
          <cell r="D765" t="str">
            <v>UN</v>
          </cell>
          <cell r="E765">
            <v>106.59</v>
          </cell>
          <cell r="F765" t="str">
            <v>SIURB-E JAN/24</v>
          </cell>
        </row>
        <row r="766">
          <cell r="A766">
            <v>90544</v>
          </cell>
          <cell r="B766">
            <v>9005044</v>
          </cell>
          <cell r="C766" t="str">
            <v>CAIXA DE PASSAGEM EM ALUMÍNIO COM TAMPA E VEDAÇÃO 30X30CM</v>
          </cell>
          <cell r="D766" t="str">
            <v>UN</v>
          </cell>
          <cell r="E766">
            <v>224.19</v>
          </cell>
          <cell r="F766" t="str">
            <v>SIURB-E JAN/24</v>
          </cell>
        </row>
        <row r="767">
          <cell r="A767">
            <v>90545</v>
          </cell>
          <cell r="B767">
            <v>9005045</v>
          </cell>
          <cell r="C767" t="str">
            <v>CAIXA DE PASSAGEM EM ALUMÍNIO COM TAMPA E VEDAÇÃO 40X40CM</v>
          </cell>
          <cell r="D767" t="str">
            <v>UN</v>
          </cell>
          <cell r="E767">
            <v>521.72</v>
          </cell>
          <cell r="F767" t="str">
            <v>SIURB-E JAN/24</v>
          </cell>
        </row>
        <row r="768">
          <cell r="A768">
            <v>90550</v>
          </cell>
          <cell r="B768">
            <v>9005050</v>
          </cell>
          <cell r="C768" t="str">
            <v>CAIXA DE PASSAGEM EM CHAPA METÁLICA COM PORTA E FECHADURA - 40X40X15CM - USO PARA TELEFONIA</v>
          </cell>
          <cell r="D768" t="str">
            <v>UN</v>
          </cell>
          <cell r="E768">
            <v>362.26</v>
          </cell>
          <cell r="F768" t="str">
            <v>SIURB-E JAN/24</v>
          </cell>
        </row>
        <row r="769">
          <cell r="A769">
            <v>90551</v>
          </cell>
          <cell r="B769">
            <v>9005051</v>
          </cell>
          <cell r="C769" t="str">
            <v>CAIXA DE PASSAGEM EM CHAPA METÁLICA COM PORTA E FECHADURA - 50X50X15CM - USO PARA TELEFONIA</v>
          </cell>
          <cell r="D769" t="str">
            <v>UN</v>
          </cell>
          <cell r="E769">
            <v>387.16</v>
          </cell>
          <cell r="F769" t="str">
            <v>SIURB-E JAN/24</v>
          </cell>
        </row>
        <row r="770">
          <cell r="A770">
            <v>90555</v>
          </cell>
          <cell r="B770">
            <v>9005055</v>
          </cell>
          <cell r="C770" t="str">
            <v>CAIXA DE PASSAGEM EM ALVENARIA - ESCAVAÇÃO E APILOAMENTO</v>
          </cell>
          <cell r="D770" t="str">
            <v>M3</v>
          </cell>
          <cell r="E770">
            <v>87.37</v>
          </cell>
          <cell r="F770" t="str">
            <v>SIURB-E JAN/24</v>
          </cell>
        </row>
        <row r="771">
          <cell r="A771">
            <v>90556</v>
          </cell>
          <cell r="B771">
            <v>9005056</v>
          </cell>
          <cell r="C771" t="str">
            <v>CAIXA DE PASSAGEM EM ALVENARIA - LASTRO DE BRITA (FUNDO)</v>
          </cell>
          <cell r="D771" t="str">
            <v>M3</v>
          </cell>
          <cell r="E771">
            <v>219.55</v>
          </cell>
          <cell r="F771" t="str">
            <v>SIURB-E JAN/24</v>
          </cell>
        </row>
        <row r="772">
          <cell r="A772">
            <v>90557</v>
          </cell>
          <cell r="B772">
            <v>9005057</v>
          </cell>
          <cell r="C772" t="str">
            <v>CAIXA DE PASSAGEM EM ALVENARIA - LASTRO DE CONCRETO (FUNDO)</v>
          </cell>
          <cell r="D772" t="str">
            <v>M3</v>
          </cell>
          <cell r="E772">
            <v>538.01</v>
          </cell>
          <cell r="F772" t="str">
            <v>SIURB-E JAN/24</v>
          </cell>
        </row>
        <row r="773">
          <cell r="A773">
            <v>90558</v>
          </cell>
          <cell r="B773">
            <v>9005058</v>
          </cell>
          <cell r="C773" t="str">
            <v>CAIXA DE PASSAGEM EM ALVENARIA - PAREDE DE 1/2 TIJOLO, REVESTIDA</v>
          </cell>
          <cell r="D773" t="str">
            <v>M2</v>
          </cell>
          <cell r="E773">
            <v>306.98</v>
          </cell>
          <cell r="F773" t="str">
            <v>SIURB-E JAN/24</v>
          </cell>
        </row>
        <row r="774">
          <cell r="A774">
            <v>90559</v>
          </cell>
          <cell r="B774">
            <v>9005059</v>
          </cell>
          <cell r="C774" t="str">
            <v>CAIXA DE PASSAGEM EM ALVENARIA - PAREDE DE 1 TIJOLO, REVESTIDA</v>
          </cell>
          <cell r="D774" t="str">
            <v>M2</v>
          </cell>
          <cell r="E774">
            <v>419.19</v>
          </cell>
          <cell r="F774" t="str">
            <v>SIURB-E JAN/24</v>
          </cell>
        </row>
        <row r="775">
          <cell r="A775">
            <v>90560</v>
          </cell>
          <cell r="B775">
            <v>9005060</v>
          </cell>
          <cell r="C775" t="str">
            <v>CAIXA DE PASSAGEM EM ALVENARIA - TAMPA DE CONCRETO</v>
          </cell>
          <cell r="D775" t="str">
            <v>M2</v>
          </cell>
          <cell r="E775">
            <v>249.57</v>
          </cell>
          <cell r="F775" t="str">
            <v>SIURB-E JAN/24</v>
          </cell>
        </row>
        <row r="776">
          <cell r="A776">
            <v>90562</v>
          </cell>
          <cell r="B776">
            <v>9005062</v>
          </cell>
          <cell r="C776" t="str">
            <v>CAIXA TELEFÔNICA INTERNA PADRÃO TELESP N.2 20X20X12CM</v>
          </cell>
          <cell r="D776" t="str">
            <v>UN</v>
          </cell>
          <cell r="E776">
            <v>139.72999999999999</v>
          </cell>
          <cell r="F776" t="str">
            <v>SIURB-E JAN/24</v>
          </cell>
        </row>
        <row r="777">
          <cell r="A777">
            <v>90563</v>
          </cell>
          <cell r="B777">
            <v>9005063</v>
          </cell>
          <cell r="C777" t="str">
            <v>CAIXA TELEFÔNICA INTERNA PADRÃO TELESP N.3 40X40X13,5CM</v>
          </cell>
          <cell r="D777" t="str">
            <v>UN</v>
          </cell>
          <cell r="E777">
            <v>262.13</v>
          </cell>
          <cell r="F777" t="str">
            <v>SIURB-E JAN/24</v>
          </cell>
        </row>
        <row r="778">
          <cell r="A778">
            <v>90564</v>
          </cell>
          <cell r="B778">
            <v>9005064</v>
          </cell>
          <cell r="C778" t="str">
            <v>CAIXA TELEFÔNICA INTERNA PADRÃO TELESP N. 4 60X60X13,5CM</v>
          </cell>
          <cell r="D778" t="str">
            <v>UN</v>
          </cell>
          <cell r="E778">
            <v>473.8</v>
          </cell>
          <cell r="F778" t="str">
            <v>SIURB-E JAN/24</v>
          </cell>
        </row>
        <row r="779">
          <cell r="A779">
            <v>90565</v>
          </cell>
          <cell r="B779">
            <v>9005065</v>
          </cell>
          <cell r="C779" t="str">
            <v>CAIXA TELEFÔNICA INTERNA PADRÃO TELESP N. 5 80X80X13,5CM</v>
          </cell>
          <cell r="D779" t="str">
            <v>UN</v>
          </cell>
          <cell r="E779">
            <v>747.24</v>
          </cell>
          <cell r="F779" t="str">
            <v>SIURB-E JAN/24</v>
          </cell>
        </row>
        <row r="780">
          <cell r="A780">
            <v>90566</v>
          </cell>
          <cell r="B780">
            <v>9005066</v>
          </cell>
          <cell r="C780" t="str">
            <v>CAIXA TELEFÔNICA INTERNA PADRÃO TELESP N.6 120X120X13,5CM</v>
          </cell>
          <cell r="D780" t="str">
            <v>UN</v>
          </cell>
          <cell r="E780">
            <v>1646.19</v>
          </cell>
          <cell r="F780" t="str">
            <v>SIURB-E JAN/24</v>
          </cell>
        </row>
        <row r="781">
          <cell r="A781">
            <v>90567</v>
          </cell>
          <cell r="B781">
            <v>9005067</v>
          </cell>
          <cell r="C781" t="str">
            <v>CAIXA TELEFÔNICA INTERNA PADRÃO TELESP N.7 150X150X17CM</v>
          </cell>
          <cell r="D781" t="str">
            <v>UN</v>
          </cell>
          <cell r="E781">
            <v>3730.04</v>
          </cell>
          <cell r="F781" t="str">
            <v>SIURB-E JAN/24</v>
          </cell>
        </row>
        <row r="782">
          <cell r="A782">
            <v>90568</v>
          </cell>
          <cell r="B782">
            <v>9005068</v>
          </cell>
          <cell r="C782" t="str">
            <v>CAIXA DE PASSAGEM E TAMPA PRÉ-MOLDADAS EM CONCRETO, SEM FUNDO, 20X20CM</v>
          </cell>
          <cell r="D782" t="str">
            <v>UN</v>
          </cell>
          <cell r="E782">
            <v>161.4</v>
          </cell>
          <cell r="F782" t="str">
            <v>SIURB-E JAN/24</v>
          </cell>
        </row>
        <row r="783">
          <cell r="A783">
            <v>90569</v>
          </cell>
          <cell r="B783">
            <v>9005069</v>
          </cell>
          <cell r="C783" t="str">
            <v>CAIXA DE PASSAGEM E TAMPA PRÉ-MOLDADAS EM CONCRETO, SEM FUNDO, 30X30CM</v>
          </cell>
          <cell r="D783" t="str">
            <v>UN</v>
          </cell>
          <cell r="E783">
            <v>165.44</v>
          </cell>
          <cell r="F783" t="str">
            <v>SIURB-E JAN/24</v>
          </cell>
        </row>
        <row r="784">
          <cell r="A784">
            <v>90570</v>
          </cell>
          <cell r="B784">
            <v>9005070</v>
          </cell>
          <cell r="C784" t="str">
            <v>CAIXA DE PASSAGEM E TAMPA PRÉ-MOLDADAS EM CONCRETO, SEM FUNDO, 40X40CM</v>
          </cell>
          <cell r="D784" t="str">
            <v>UN</v>
          </cell>
          <cell r="E784">
            <v>206.93</v>
          </cell>
          <cell r="F784" t="str">
            <v>SIURB-E JAN/24</v>
          </cell>
        </row>
        <row r="785">
          <cell r="A785">
            <v>90571</v>
          </cell>
          <cell r="B785">
            <v>9005071</v>
          </cell>
          <cell r="C785" t="str">
            <v>CAIXA DE PASSAGEM E TAMPA PRÉ-MOLDADAS EM CONCRETO, SEM FUNDO, 50X50CM</v>
          </cell>
          <cell r="D785" t="str">
            <v>UN</v>
          </cell>
          <cell r="E785">
            <v>276.37</v>
          </cell>
          <cell r="F785" t="str">
            <v>SIURB-E JAN/24</v>
          </cell>
        </row>
        <row r="786">
          <cell r="A786">
            <v>90572</v>
          </cell>
          <cell r="B786">
            <v>9005072</v>
          </cell>
          <cell r="C786" t="str">
            <v>CAIXA DE PASSAGEM E TAMPA PRÉ-MOLDADAS EM CONCRETO, SEM FUNDO, 60X60CM</v>
          </cell>
          <cell r="D786" t="str">
            <v>UN</v>
          </cell>
          <cell r="E786">
            <v>361.76</v>
          </cell>
          <cell r="F786" t="str">
            <v>SIURB-E JAN/24</v>
          </cell>
        </row>
        <row r="787">
          <cell r="A787">
            <v>90573</v>
          </cell>
          <cell r="B787">
            <v>9005073</v>
          </cell>
          <cell r="C787" t="str">
            <v>CAIXA DE PASSAGEM E TAMPA PRÉ-MOLDADAS EM CONCRETO, SEM FUNDO, 100X100</v>
          </cell>
          <cell r="D787" t="str">
            <v>UN</v>
          </cell>
          <cell r="E787">
            <v>945.68</v>
          </cell>
          <cell r="F787" t="str">
            <v>SIURB-E JAN/24</v>
          </cell>
        </row>
        <row r="788">
          <cell r="A788">
            <v>90590</v>
          </cell>
          <cell r="B788">
            <v>9005090</v>
          </cell>
          <cell r="C788" t="str">
            <v>CAIXA DE ALUMÍNIO 10X10CM, ALTA COM TAMPA DE LATÃO PARA TOMADAS</v>
          </cell>
          <cell r="D788" t="str">
            <v>UN</v>
          </cell>
          <cell r="E788">
            <v>106.88</v>
          </cell>
          <cell r="F788" t="str">
            <v>SIURB-E JAN/24</v>
          </cell>
        </row>
        <row r="789">
          <cell r="A789">
            <v>90598</v>
          </cell>
          <cell r="B789">
            <v>9005098</v>
          </cell>
          <cell r="C789" t="str">
            <v>QUADRO GERAL OU DE DISTRIBUIÇÃO, EM CHAPA METÁLICA N.14 ESMALTADA</v>
          </cell>
          <cell r="D789" t="str">
            <v>M2</v>
          </cell>
          <cell r="E789">
            <v>1299.1500000000001</v>
          </cell>
          <cell r="F789" t="str">
            <v>SIURB-E JAN/24</v>
          </cell>
        </row>
        <row r="790">
          <cell r="A790">
            <v>90600</v>
          </cell>
          <cell r="B790">
            <v>9006000</v>
          </cell>
          <cell r="C790" t="str">
            <v>CHAVES, FUSÍVEIS E ATERRAMENTO</v>
          </cell>
          <cell r="D790" t="str">
            <v>.</v>
          </cell>
          <cell r="E790" t="str">
            <v>.</v>
          </cell>
          <cell r="F790" t="str">
            <v>SIURB-E JAN/24</v>
          </cell>
        </row>
        <row r="791">
          <cell r="A791">
            <v>90618</v>
          </cell>
          <cell r="B791">
            <v>9006018</v>
          </cell>
          <cell r="C791" t="str">
            <v>CHAVE SECCIONADORA TRIPOLAR, ABERTURA SOB CARGA - SECA 250A/600V</v>
          </cell>
          <cell r="D791" t="str">
            <v>UN</v>
          </cell>
          <cell r="E791">
            <v>1822.64</v>
          </cell>
          <cell r="F791" t="str">
            <v>SIURB-E JAN/24</v>
          </cell>
        </row>
        <row r="792">
          <cell r="A792">
            <v>90619</v>
          </cell>
          <cell r="B792">
            <v>9006019</v>
          </cell>
          <cell r="C792" t="str">
            <v>CHAVE SECCIONADORA TRIPOLAR, ABERTURA SOB CARGA - SECA 400A/600V</v>
          </cell>
          <cell r="D792" t="str">
            <v>UN</v>
          </cell>
          <cell r="E792">
            <v>2499.6799999999998</v>
          </cell>
          <cell r="F792" t="str">
            <v>SIURB-E JAN/24</v>
          </cell>
        </row>
        <row r="793">
          <cell r="A793">
            <v>90620</v>
          </cell>
          <cell r="B793">
            <v>9006020</v>
          </cell>
          <cell r="C793" t="str">
            <v>CHAVE SECCIONADORA TRIPOLAR, ABERTURA SOB CARGA - SECA 630A/600V</v>
          </cell>
          <cell r="D793" t="str">
            <v>UN</v>
          </cell>
          <cell r="E793">
            <v>4121.04</v>
          </cell>
          <cell r="F793" t="str">
            <v>SIURB-E JAN/24</v>
          </cell>
        </row>
        <row r="794">
          <cell r="A794">
            <v>90623</v>
          </cell>
          <cell r="B794">
            <v>9006023</v>
          </cell>
          <cell r="C794" t="str">
            <v>CHAVE SECCIONADORA TIPO NH, COM BASE E FUSÍVEIS - 125A (ABERTURA SEM CARGA)</v>
          </cell>
          <cell r="D794" t="str">
            <v>UN</v>
          </cell>
          <cell r="E794">
            <v>362.9</v>
          </cell>
          <cell r="F794" t="str">
            <v>SIURB-E JAN/24</v>
          </cell>
        </row>
        <row r="795">
          <cell r="A795">
            <v>90624</v>
          </cell>
          <cell r="B795">
            <v>9006024</v>
          </cell>
          <cell r="C795" t="str">
            <v>CHAVE SECCIONADORA TIPO NH, COM BASE E FUSÍVEIS - 250A (ABERTURA SEM CARGA)</v>
          </cell>
          <cell r="D795" t="str">
            <v>UN</v>
          </cell>
          <cell r="E795">
            <v>837.22</v>
          </cell>
          <cell r="F795" t="str">
            <v>SIURB-E JAN/24</v>
          </cell>
        </row>
        <row r="796">
          <cell r="A796">
            <v>90625</v>
          </cell>
          <cell r="B796">
            <v>9006025</v>
          </cell>
          <cell r="C796" t="str">
            <v>CHAVE SECCIONADORA TIPO NH, COM BASE E FUSÍVEIS - 400A (ABERTURA SEM CARGA)</v>
          </cell>
          <cell r="D796" t="str">
            <v>UN</v>
          </cell>
          <cell r="E796">
            <v>1140.22</v>
          </cell>
          <cell r="F796" t="str">
            <v>SIURB-E JAN/24</v>
          </cell>
        </row>
        <row r="797">
          <cell r="A797">
            <v>90626</v>
          </cell>
          <cell r="B797">
            <v>9006026</v>
          </cell>
          <cell r="C797" t="str">
            <v>CHAVE SECCIONADORA TIPO NH, COM BASE E FUSÍVEIS - 630A (ABERTURA SEM CARGA)</v>
          </cell>
          <cell r="D797" t="str">
            <v>UN</v>
          </cell>
          <cell r="E797">
            <v>1474.77</v>
          </cell>
          <cell r="F797" t="str">
            <v>SIURB-E JAN/24</v>
          </cell>
        </row>
        <row r="798">
          <cell r="A798">
            <v>90627</v>
          </cell>
          <cell r="B798">
            <v>9006027</v>
          </cell>
          <cell r="C798" t="str">
            <v>CHAVE SECCIONADORA TRIPOLAR, ABERTURA SOB CARGA, COM FUSÍVEIS NH00 - 125A/500V</v>
          </cell>
          <cell r="D798" t="str">
            <v>UN</v>
          </cell>
          <cell r="E798">
            <v>468.82</v>
          </cell>
          <cell r="F798" t="str">
            <v>SIURB-E JAN/24</v>
          </cell>
        </row>
        <row r="799">
          <cell r="A799">
            <v>90628</v>
          </cell>
          <cell r="B799">
            <v>9006028</v>
          </cell>
          <cell r="C799" t="str">
            <v>CHAVE SECCIONADORA TRIPOLAR, ABERTURA SOB CARGA, COM FUSÍVEIS NH1 - 250A/500V</v>
          </cell>
          <cell r="D799" t="str">
            <v>UN</v>
          </cell>
          <cell r="E799">
            <v>967.07</v>
          </cell>
          <cell r="F799" t="str">
            <v>SIURB-E JAN/24</v>
          </cell>
        </row>
        <row r="800">
          <cell r="A800">
            <v>90629</v>
          </cell>
          <cell r="B800">
            <v>9006029</v>
          </cell>
          <cell r="C800" t="str">
            <v>CHAVE SECCIONADORA TRIPOLAR, ABERTURA SOB CARGA, COM FUSÍVEIS NH2 - 400A/500V</v>
          </cell>
          <cell r="D800" t="str">
            <v>UN</v>
          </cell>
          <cell r="E800">
            <v>1372.98</v>
          </cell>
          <cell r="F800" t="str">
            <v>SIURB-E JAN/24</v>
          </cell>
        </row>
        <row r="801">
          <cell r="A801">
            <v>90630</v>
          </cell>
          <cell r="B801">
            <v>9006030</v>
          </cell>
          <cell r="C801" t="str">
            <v>CHAVE SECCIONADORA TRIPOLAR, ABERTURA SOB CARGA, COM FUSÍVEIS NH3 -630A/600V</v>
          </cell>
          <cell r="D801" t="str">
            <v>UN</v>
          </cell>
          <cell r="E801">
            <v>2394.5700000000002</v>
          </cell>
          <cell r="F801" t="str">
            <v>SIURB-E JAN/24</v>
          </cell>
        </row>
        <row r="802">
          <cell r="A802">
            <v>90633</v>
          </cell>
          <cell r="B802">
            <v>9006033</v>
          </cell>
          <cell r="C802" t="str">
            <v>CHAVE SECCIONADORA ROTATIVA ABERT. SOB CARGA TP (PACCO) - 3X16A</v>
          </cell>
          <cell r="D802" t="str">
            <v>UN</v>
          </cell>
          <cell r="E802">
            <v>168.84</v>
          </cell>
          <cell r="F802" t="str">
            <v>SIURB-E JAN/24</v>
          </cell>
        </row>
        <row r="803">
          <cell r="A803">
            <v>90636</v>
          </cell>
          <cell r="B803">
            <v>9006036</v>
          </cell>
          <cell r="C803" t="str">
            <v>CHAVE SECCIONADORA ROTATIVA ABERTURA SOB CARGA TIPO (PACCO) - 3X63A</v>
          </cell>
          <cell r="D803" t="str">
            <v>UN</v>
          </cell>
          <cell r="E803">
            <v>315.32</v>
          </cell>
          <cell r="F803" t="str">
            <v>SIURB-E JAN/24</v>
          </cell>
        </row>
        <row r="804">
          <cell r="A804">
            <v>90649</v>
          </cell>
          <cell r="B804">
            <v>9006049</v>
          </cell>
          <cell r="C804" t="str">
            <v>FUSÍVEL TIPO "DIAZED", TIPO RÁPIDO OU RETARDADO - 2/25A</v>
          </cell>
          <cell r="D804" t="str">
            <v>UN</v>
          </cell>
          <cell r="E804">
            <v>11.83</v>
          </cell>
          <cell r="F804" t="str">
            <v>SIURB-E JAN/24</v>
          </cell>
        </row>
        <row r="805">
          <cell r="A805">
            <v>90658</v>
          </cell>
          <cell r="B805">
            <v>9006058</v>
          </cell>
          <cell r="C805" t="str">
            <v>FUSÍVEL TIPO NH - 100/200A</v>
          </cell>
          <cell r="D805" t="str">
            <v>UN</v>
          </cell>
          <cell r="E805">
            <v>75.540000000000006</v>
          </cell>
          <cell r="F805" t="str">
            <v>SIURB-E JAN/24</v>
          </cell>
        </row>
        <row r="806">
          <cell r="A806">
            <v>90659</v>
          </cell>
          <cell r="B806">
            <v>9006059</v>
          </cell>
          <cell r="C806" t="str">
            <v>FUSÍVEL TIPO NH - 224/355A</v>
          </cell>
          <cell r="D806" t="str">
            <v>UN</v>
          </cell>
          <cell r="E806">
            <v>99.63</v>
          </cell>
          <cell r="F806" t="str">
            <v>SIURB-E JAN/24</v>
          </cell>
        </row>
        <row r="807">
          <cell r="A807">
            <v>90660</v>
          </cell>
          <cell r="B807">
            <v>9006060</v>
          </cell>
          <cell r="C807" t="str">
            <v>FUSÍVEL TIPO NH - 425/630A</v>
          </cell>
          <cell r="D807" t="str">
            <v>UN</v>
          </cell>
          <cell r="E807">
            <v>136.58000000000001</v>
          </cell>
          <cell r="F807" t="str">
            <v>SIURB-E JAN/24</v>
          </cell>
        </row>
        <row r="808">
          <cell r="A808">
            <v>90661</v>
          </cell>
          <cell r="B808">
            <v>9006061</v>
          </cell>
          <cell r="C808" t="str">
            <v>FUSÍVEL TIPO NH TAMANHO 04 DE 800-1250A</v>
          </cell>
          <cell r="D808" t="str">
            <v>UN</v>
          </cell>
          <cell r="E808">
            <v>718.98</v>
          </cell>
          <cell r="F808" t="str">
            <v>SIURB-E JAN/24</v>
          </cell>
        </row>
        <row r="809">
          <cell r="A809">
            <v>90662</v>
          </cell>
          <cell r="B809">
            <v>9006062</v>
          </cell>
          <cell r="C809" t="str">
            <v>BASE PARA FUSÍVEIS TIPO "DIAZED" - 2/25A</v>
          </cell>
          <cell r="D809" t="str">
            <v>UN</v>
          </cell>
          <cell r="E809">
            <v>75.81</v>
          </cell>
          <cell r="F809" t="str">
            <v>SIURB-E JAN/24</v>
          </cell>
        </row>
        <row r="810">
          <cell r="A810">
            <v>90663</v>
          </cell>
          <cell r="B810">
            <v>9006063</v>
          </cell>
          <cell r="C810" t="str">
            <v>BASE PARA FUSÍVEIS TIPO "DIAZED" - 35/63A</v>
          </cell>
          <cell r="D810" t="str">
            <v>UN</v>
          </cell>
          <cell r="E810">
            <v>91.11</v>
          </cell>
          <cell r="F810" t="str">
            <v>SIURB-E JAN/24</v>
          </cell>
        </row>
        <row r="811">
          <cell r="A811">
            <v>90664</v>
          </cell>
          <cell r="B811">
            <v>9006064</v>
          </cell>
          <cell r="C811" t="str">
            <v>BASE COM FUSÍVEIS TIPO NH - ATÉ 125A</v>
          </cell>
          <cell r="D811" t="str">
            <v>UN</v>
          </cell>
          <cell r="E811">
            <v>113.35</v>
          </cell>
          <cell r="F811" t="str">
            <v>SIURB-E JAN/24</v>
          </cell>
        </row>
        <row r="812">
          <cell r="A812">
            <v>90665</v>
          </cell>
          <cell r="B812">
            <v>9006065</v>
          </cell>
          <cell r="C812" t="str">
            <v>BASE COM FUSÍVEIS TIPO NH - ATÉ 250A</v>
          </cell>
          <cell r="D812" t="str">
            <v>UN</v>
          </cell>
          <cell r="E812">
            <v>226.48</v>
          </cell>
          <cell r="F812" t="str">
            <v>SIURB-E JAN/24</v>
          </cell>
        </row>
        <row r="813">
          <cell r="A813">
            <v>90666</v>
          </cell>
          <cell r="B813">
            <v>9006066</v>
          </cell>
          <cell r="C813" t="str">
            <v>BASE COM FUSÍVEIS TIPO NH - ATÉ 400A</v>
          </cell>
          <cell r="D813" t="str">
            <v>UN</v>
          </cell>
          <cell r="E813">
            <v>308.3</v>
          </cell>
          <cell r="F813" t="str">
            <v>SIURB-E JAN/24</v>
          </cell>
        </row>
        <row r="814">
          <cell r="A814">
            <v>90667</v>
          </cell>
          <cell r="B814">
            <v>9006067</v>
          </cell>
          <cell r="C814" t="str">
            <v>BASE COM FUSÍVEIS TIPO NH - TAMANHO 03 DE 425 - 630A</v>
          </cell>
          <cell r="D814" t="str">
            <v>UN</v>
          </cell>
          <cell r="E814">
            <v>460.16</v>
          </cell>
          <cell r="F814" t="str">
            <v>SIURB-E JAN/24</v>
          </cell>
        </row>
        <row r="815">
          <cell r="A815">
            <v>90668</v>
          </cell>
          <cell r="B815">
            <v>9006068</v>
          </cell>
          <cell r="C815" t="str">
            <v>BASE COM FUSÍVEIS TIPO NH - TAMANHO 04 DE 800 - 1250A</v>
          </cell>
          <cell r="D815" t="str">
            <v>UN</v>
          </cell>
          <cell r="E815">
            <v>1608.03</v>
          </cell>
          <cell r="F815" t="str">
            <v>SIURB-E JAN/24</v>
          </cell>
        </row>
        <row r="816">
          <cell r="A816">
            <v>90669</v>
          </cell>
          <cell r="B816">
            <v>9006069</v>
          </cell>
          <cell r="C816" t="str">
            <v>ISOLADOR DE POLIÉSTER TIPO TONEL B.T. USO INTERNO - 15X20MM</v>
          </cell>
          <cell r="D816" t="str">
            <v>UN</v>
          </cell>
          <cell r="E816">
            <v>16.940000000000001</v>
          </cell>
          <cell r="F816" t="str">
            <v>SIURB-E JAN/24</v>
          </cell>
        </row>
        <row r="817">
          <cell r="A817">
            <v>90670</v>
          </cell>
          <cell r="B817">
            <v>9006070</v>
          </cell>
          <cell r="C817" t="str">
            <v>ISOLADOR DE POLIÉSTER TIPO TONEL B.T. USO INTERNO - 40X50MM</v>
          </cell>
          <cell r="D817" t="str">
            <v>UN</v>
          </cell>
          <cell r="E817">
            <v>39.18</v>
          </cell>
          <cell r="F817" t="str">
            <v>SIURB-E JAN/24</v>
          </cell>
        </row>
        <row r="818">
          <cell r="A818">
            <v>90671</v>
          </cell>
          <cell r="B818">
            <v>9006071</v>
          </cell>
          <cell r="C818" t="str">
            <v>ISOLADOR DE POLIÉSTER TIPO TONEL B.T. USO INTERNO - 60X60MM</v>
          </cell>
          <cell r="D818" t="str">
            <v>UN</v>
          </cell>
          <cell r="E818">
            <v>44.06</v>
          </cell>
          <cell r="F818" t="str">
            <v>SIURB-E JAN/24</v>
          </cell>
        </row>
        <row r="819">
          <cell r="A819">
            <v>90672</v>
          </cell>
          <cell r="B819">
            <v>9006072</v>
          </cell>
          <cell r="C819" t="str">
            <v>ISOLADOR DE POLIÉSTER TIPO TONEL B.T. USO INTERNO - 60X75MM</v>
          </cell>
          <cell r="D819" t="str">
            <v>UN</v>
          </cell>
          <cell r="E819">
            <v>57.65</v>
          </cell>
          <cell r="F819" t="str">
            <v>SIURB-E JAN/24</v>
          </cell>
        </row>
        <row r="820">
          <cell r="A820">
            <v>90673</v>
          </cell>
          <cell r="B820">
            <v>9006073</v>
          </cell>
          <cell r="C820" t="str">
            <v>BARRAMENTO DE COBRE PARA 30A - 6,35X1,58MM</v>
          </cell>
          <cell r="D820" t="str">
            <v>M</v>
          </cell>
          <cell r="E820">
            <v>17.02</v>
          </cell>
          <cell r="F820" t="str">
            <v>SIURB-E JAN/24</v>
          </cell>
        </row>
        <row r="821">
          <cell r="A821">
            <v>90674</v>
          </cell>
          <cell r="B821">
            <v>9006074</v>
          </cell>
          <cell r="C821" t="str">
            <v>BARRAMENTO DE COBRE PARA 60A - 9,52X2,38MM</v>
          </cell>
          <cell r="D821" t="str">
            <v>M</v>
          </cell>
          <cell r="E821">
            <v>27.86</v>
          </cell>
          <cell r="F821" t="str">
            <v>SIURB-E JAN/24</v>
          </cell>
        </row>
        <row r="822">
          <cell r="A822">
            <v>90675</v>
          </cell>
          <cell r="B822">
            <v>9006075</v>
          </cell>
          <cell r="C822" t="str">
            <v>BARRAMENTO DE COBRE PARA 100A - 15X3MM</v>
          </cell>
          <cell r="D822" t="str">
            <v>M</v>
          </cell>
          <cell r="E822">
            <v>58.54</v>
          </cell>
          <cell r="F822" t="str">
            <v>SIURB-E JAN/24</v>
          </cell>
        </row>
        <row r="823">
          <cell r="A823">
            <v>90676</v>
          </cell>
          <cell r="B823">
            <v>9006076</v>
          </cell>
          <cell r="C823" t="str">
            <v>BARRAMENTO DE COBRE PARA 150A - 20X4MM</v>
          </cell>
          <cell r="D823" t="str">
            <v>M</v>
          </cell>
          <cell r="E823">
            <v>128.82</v>
          </cell>
          <cell r="F823" t="str">
            <v>SIURB-E JAN/24</v>
          </cell>
        </row>
        <row r="824">
          <cell r="A824">
            <v>90677</v>
          </cell>
          <cell r="B824">
            <v>9006077</v>
          </cell>
          <cell r="C824" t="str">
            <v>BARRAMENTO DE COBRE PARA 200A - 25X4MM</v>
          </cell>
          <cell r="D824" t="str">
            <v>M</v>
          </cell>
          <cell r="E824">
            <v>136.4</v>
          </cell>
          <cell r="F824" t="str">
            <v>SIURB-E JAN/24</v>
          </cell>
        </row>
        <row r="825">
          <cell r="A825">
            <v>90678</v>
          </cell>
          <cell r="B825">
            <v>9006078</v>
          </cell>
          <cell r="C825" t="str">
            <v>BARRAMENTO DE COBRE PARA 400A - 40X7MM</v>
          </cell>
          <cell r="D825" t="str">
            <v>M</v>
          </cell>
          <cell r="E825">
            <v>314.23</v>
          </cell>
          <cell r="F825" t="str">
            <v>SIURB-E JAN/24</v>
          </cell>
        </row>
        <row r="826">
          <cell r="A826">
            <v>90679</v>
          </cell>
          <cell r="B826">
            <v>9006079</v>
          </cell>
          <cell r="C826" t="str">
            <v>BARRAMENTO DE COBRE PARA 600A - 7X60MM</v>
          </cell>
          <cell r="D826" t="str">
            <v>M</v>
          </cell>
          <cell r="E826">
            <v>658.53</v>
          </cell>
          <cell r="F826" t="str">
            <v>SIURB-E JAN/24</v>
          </cell>
        </row>
        <row r="827">
          <cell r="A827">
            <v>90680</v>
          </cell>
          <cell r="B827">
            <v>9006080</v>
          </cell>
          <cell r="C827" t="str">
            <v>BARRAMENTO DE COBRE PARA 800A - 10X80MM</v>
          </cell>
          <cell r="D827" t="str">
            <v>M</v>
          </cell>
          <cell r="E827">
            <v>905.5</v>
          </cell>
          <cell r="F827" t="str">
            <v>SIURB-E JAN/24</v>
          </cell>
        </row>
        <row r="828">
          <cell r="A828">
            <v>90681</v>
          </cell>
          <cell r="B828">
            <v>9006081</v>
          </cell>
          <cell r="C828" t="str">
            <v>BARRAMENTO DE COBRE PARA 1000A - 10X100MM</v>
          </cell>
          <cell r="D828" t="str">
            <v>M</v>
          </cell>
          <cell r="E828">
            <v>1196.8699999999999</v>
          </cell>
          <cell r="F828" t="str">
            <v>SIURB-E JAN/24</v>
          </cell>
        </row>
        <row r="829">
          <cell r="A829">
            <v>90682</v>
          </cell>
          <cell r="B829">
            <v>9006082</v>
          </cell>
          <cell r="C829" t="str">
            <v>BARRAMENTO DE COBRE PARA 1200A - 9,5X127MM</v>
          </cell>
          <cell r="D829" t="str">
            <v>M</v>
          </cell>
          <cell r="E829">
            <v>1293.69</v>
          </cell>
          <cell r="F829" t="str">
            <v>SIURB-E JAN/24</v>
          </cell>
        </row>
        <row r="830">
          <cell r="A830">
            <v>90683</v>
          </cell>
          <cell r="B830">
            <v>9006083</v>
          </cell>
          <cell r="C830" t="str">
            <v>BARRAMENTO DE COBRE PARA 1400A - 9,52X152MM</v>
          </cell>
          <cell r="D830" t="str">
            <v>M</v>
          </cell>
          <cell r="E830">
            <v>1560.41</v>
          </cell>
          <cell r="F830" t="str">
            <v>SIURB-E JAN/24</v>
          </cell>
        </row>
        <row r="831">
          <cell r="A831">
            <v>90688</v>
          </cell>
          <cell r="B831">
            <v>9006088</v>
          </cell>
          <cell r="C831" t="str">
            <v>PROTEÇÃO PARA BARRAMENTO DE QUADROS EM POLICARBONATO COMPACTO 4MM</v>
          </cell>
          <cell r="D831" t="str">
            <v>M2</v>
          </cell>
          <cell r="E831">
            <v>413.45</v>
          </cell>
          <cell r="F831" t="str">
            <v>SIURB-E JAN/24</v>
          </cell>
        </row>
        <row r="832">
          <cell r="A832">
            <v>90690</v>
          </cell>
          <cell r="B832">
            <v>9006090</v>
          </cell>
          <cell r="C832" t="str">
            <v>CABO DE COBRE NÚ, PARA ATERRAMENTO - 6,00MM2</v>
          </cell>
          <cell r="D832" t="str">
            <v>M</v>
          </cell>
          <cell r="E832">
            <v>10.01</v>
          </cell>
          <cell r="F832" t="str">
            <v>SIURB-E JAN/24</v>
          </cell>
        </row>
        <row r="833">
          <cell r="A833">
            <v>90691</v>
          </cell>
          <cell r="B833">
            <v>9006091</v>
          </cell>
          <cell r="C833" t="str">
            <v>CABO DE COBRE NÚ, PARA ATERRAMENTO - 10,00MM2</v>
          </cell>
          <cell r="D833" t="str">
            <v>M</v>
          </cell>
          <cell r="E833">
            <v>12.68</v>
          </cell>
          <cell r="F833" t="str">
            <v>SIURB-E JAN/24</v>
          </cell>
        </row>
        <row r="834">
          <cell r="A834">
            <v>90692</v>
          </cell>
          <cell r="B834">
            <v>9006092</v>
          </cell>
          <cell r="C834" t="str">
            <v>CABO DE COBRE NÚ, PARA ATERRAMENTO - 16,00MM2</v>
          </cell>
          <cell r="D834" t="str">
            <v>M</v>
          </cell>
          <cell r="E834">
            <v>19.559999999999999</v>
          </cell>
          <cell r="F834" t="str">
            <v>SIURB-E JAN/24</v>
          </cell>
        </row>
        <row r="835">
          <cell r="A835">
            <v>90693</v>
          </cell>
          <cell r="B835">
            <v>9006093</v>
          </cell>
          <cell r="C835" t="str">
            <v>CABO DE COBRE NÚ, PARA ATERRAMENTO - 25,00MM2</v>
          </cell>
          <cell r="D835" t="str">
            <v>M</v>
          </cell>
          <cell r="E835">
            <v>27.17</v>
          </cell>
          <cell r="F835" t="str">
            <v>SIURB-E JAN/24</v>
          </cell>
        </row>
        <row r="836">
          <cell r="A836">
            <v>90694</v>
          </cell>
          <cell r="B836">
            <v>9006094</v>
          </cell>
          <cell r="C836" t="str">
            <v>CABO DE COBRE NÚ, PARA ATERRAMENTO - 35,00MM2</v>
          </cell>
          <cell r="D836" t="str">
            <v>M</v>
          </cell>
          <cell r="E836">
            <v>34.6</v>
          </cell>
          <cell r="F836" t="str">
            <v>SIURB-E JAN/24</v>
          </cell>
        </row>
        <row r="837">
          <cell r="A837">
            <v>90695</v>
          </cell>
          <cell r="B837">
            <v>9006095</v>
          </cell>
          <cell r="C837" t="str">
            <v>CABO DE COBRE NÚ, PARA ATERRAMENTO - 50,00MM2</v>
          </cell>
          <cell r="D837" t="str">
            <v>M</v>
          </cell>
          <cell r="E837">
            <v>50.11</v>
          </cell>
          <cell r="F837" t="str">
            <v>SIURB-E JAN/24</v>
          </cell>
        </row>
        <row r="838">
          <cell r="A838">
            <v>90696</v>
          </cell>
          <cell r="B838">
            <v>9006096</v>
          </cell>
          <cell r="C838" t="str">
            <v>CABO DE COBRE NÚ, PARA ATERRAMENTO - 70.00MM2</v>
          </cell>
          <cell r="D838" t="str">
            <v>M</v>
          </cell>
          <cell r="E838">
            <v>68.86</v>
          </cell>
          <cell r="F838" t="str">
            <v>SIURB-E JAN/24</v>
          </cell>
        </row>
        <row r="839">
          <cell r="A839">
            <v>90697</v>
          </cell>
          <cell r="B839">
            <v>9006097</v>
          </cell>
          <cell r="C839" t="str">
            <v>CABO DE COBRE NÚ, PARA ATERRAMENTO - 95,00MM2</v>
          </cell>
          <cell r="D839" t="str">
            <v>M</v>
          </cell>
          <cell r="E839">
            <v>97</v>
          </cell>
          <cell r="F839" t="str">
            <v>SIURB-E JAN/24</v>
          </cell>
        </row>
        <row r="840">
          <cell r="A840">
            <v>90698</v>
          </cell>
          <cell r="B840">
            <v>9006098</v>
          </cell>
          <cell r="C840" t="str">
            <v>CABO DE COBRE NÚ, PARA ATERRAMENTO - 120,00MM2</v>
          </cell>
          <cell r="D840" t="str">
            <v>M</v>
          </cell>
          <cell r="E840">
            <v>121.07</v>
          </cell>
          <cell r="F840" t="str">
            <v>SIURB-E JAN/24</v>
          </cell>
        </row>
        <row r="841">
          <cell r="A841">
            <v>90699</v>
          </cell>
          <cell r="B841">
            <v>9006099</v>
          </cell>
          <cell r="C841" t="str">
            <v>ATERRAMENTO DE QUADROS, EXCLUSIVE CABO</v>
          </cell>
          <cell r="D841" t="str">
            <v>UN</v>
          </cell>
          <cell r="E841">
            <v>418.92</v>
          </cell>
          <cell r="F841" t="str">
            <v>SIURB-E JAN/24</v>
          </cell>
        </row>
        <row r="842">
          <cell r="A842">
            <v>90700</v>
          </cell>
          <cell r="B842">
            <v>9007000</v>
          </cell>
          <cell r="C842" t="str">
            <v>PONTOS DE ENERGIA</v>
          </cell>
          <cell r="D842" t="str">
            <v>.</v>
          </cell>
          <cell r="E842" t="str">
            <v>.</v>
          </cell>
          <cell r="F842" t="str">
            <v>SIURB-E JAN/24</v>
          </cell>
        </row>
        <row r="843">
          <cell r="A843">
            <v>90701</v>
          </cell>
          <cell r="B843">
            <v>9007001</v>
          </cell>
          <cell r="C843" t="str">
            <v>PONTO COM INTERRUPTOR SIMPLES - 1 TECLA, EM CAIXA 4"X2"</v>
          </cell>
          <cell r="D843" t="str">
            <v>UN</v>
          </cell>
          <cell r="E843">
            <v>154.68</v>
          </cell>
          <cell r="F843" t="str">
            <v>SIURB-E JAN/24</v>
          </cell>
        </row>
        <row r="844">
          <cell r="A844">
            <v>90702</v>
          </cell>
          <cell r="B844">
            <v>9007002</v>
          </cell>
          <cell r="C844" t="str">
            <v>PONTO COM INTERRUPTOR SIMPLES - 2 TECLAS, EM CAIXA 4"X2"</v>
          </cell>
          <cell r="D844" t="str">
            <v>UN</v>
          </cell>
          <cell r="E844">
            <v>240.1</v>
          </cell>
          <cell r="F844" t="str">
            <v>SIURB-E JAN/24</v>
          </cell>
        </row>
        <row r="845">
          <cell r="A845">
            <v>90703</v>
          </cell>
          <cell r="B845">
            <v>9007003</v>
          </cell>
          <cell r="C845" t="str">
            <v>PONTO COM INTERRUPTOR SIMPLES - 3 TECLAS, EM CAIXA 4"X2"</v>
          </cell>
          <cell r="D845" t="str">
            <v>UN</v>
          </cell>
          <cell r="E845">
            <v>306.06</v>
          </cell>
          <cell r="F845" t="str">
            <v>SIURB-E JAN/24</v>
          </cell>
        </row>
        <row r="846">
          <cell r="A846">
            <v>90705</v>
          </cell>
          <cell r="B846">
            <v>9007005</v>
          </cell>
          <cell r="C846" t="str">
            <v>PONTO COM INTERRUPTOR SIMPLES - 2 TECLAS, EM CAIXA 4"X4"</v>
          </cell>
          <cell r="D846" t="str">
            <v>UN</v>
          </cell>
          <cell r="E846">
            <v>243.71</v>
          </cell>
          <cell r="F846" t="str">
            <v>SIURB-E JAN/24</v>
          </cell>
        </row>
        <row r="847">
          <cell r="A847">
            <v>90706</v>
          </cell>
          <cell r="B847">
            <v>9007006</v>
          </cell>
          <cell r="C847" t="str">
            <v>PONTO COM INTERRUPTOR SIMPLES - 3 TECLAS, EM CAIXA 4"X4"</v>
          </cell>
          <cell r="D847" t="str">
            <v>UN</v>
          </cell>
          <cell r="E847">
            <v>318.08</v>
          </cell>
          <cell r="F847" t="str">
            <v>SIURB-E JAN/24</v>
          </cell>
        </row>
        <row r="848">
          <cell r="A848">
            <v>90707</v>
          </cell>
          <cell r="B848">
            <v>9007007</v>
          </cell>
          <cell r="C848" t="str">
            <v>PONTO COM INTERRUPTOR SIMPLES - 4 TECLAS, EM CAIXA 4"X4"</v>
          </cell>
          <cell r="D848" t="str">
            <v>UN</v>
          </cell>
          <cell r="E848">
            <v>397.98</v>
          </cell>
          <cell r="F848" t="str">
            <v>SIURB-E JAN/24</v>
          </cell>
        </row>
        <row r="849">
          <cell r="A849">
            <v>90708</v>
          </cell>
          <cell r="B849">
            <v>9007008</v>
          </cell>
          <cell r="C849" t="str">
            <v>PONTO COM INTERRUPTOR SIMPLES E TOMADA 110V - EM CAIXA 4"X4"</v>
          </cell>
          <cell r="D849" t="str">
            <v>UN</v>
          </cell>
          <cell r="E849">
            <v>241.3</v>
          </cell>
          <cell r="F849" t="str">
            <v>SIURB-E JAN/24</v>
          </cell>
        </row>
        <row r="850">
          <cell r="A850">
            <v>90710</v>
          </cell>
          <cell r="B850">
            <v>9007010</v>
          </cell>
          <cell r="C850" t="str">
            <v>PONTO COM INTERRUPTOR PARALELO - 1 TECLA, EM CAIXA 4"X2"</v>
          </cell>
          <cell r="D850" t="str">
            <v>UN</v>
          </cell>
          <cell r="E850">
            <v>223.13</v>
          </cell>
          <cell r="F850" t="str">
            <v>SIURB-E JAN/24</v>
          </cell>
        </row>
        <row r="851">
          <cell r="A851">
            <v>90715</v>
          </cell>
          <cell r="B851">
            <v>9007015</v>
          </cell>
          <cell r="C851" t="str">
            <v>PONTO COM INTERRUPTOR SIMPLES BIPOLAR - EM CAIXA 4"X2"</v>
          </cell>
          <cell r="D851" t="str">
            <v>UN</v>
          </cell>
          <cell r="E851">
            <v>174.36</v>
          </cell>
          <cell r="F851" t="str">
            <v>SIURB-E JAN/24</v>
          </cell>
        </row>
        <row r="852">
          <cell r="A852">
            <v>90718</v>
          </cell>
          <cell r="B852">
            <v>9007018</v>
          </cell>
          <cell r="C852" t="str">
            <v>PONTO COM INTERRUPTOR PARALELO BIPOLAR - EM CAIXA 4"X2"</v>
          </cell>
          <cell r="D852" t="str">
            <v>UN</v>
          </cell>
          <cell r="E852">
            <v>255.73</v>
          </cell>
          <cell r="F852" t="str">
            <v>SIURB-E JAN/24</v>
          </cell>
        </row>
        <row r="853">
          <cell r="A853">
            <v>90730</v>
          </cell>
          <cell r="B853">
            <v>9007030</v>
          </cell>
          <cell r="C853" t="str">
            <v>PONTO COM DOIS INTERRUPTORES SIMPLES BIPOLAR - EM CAIXA 4"X4"</v>
          </cell>
          <cell r="D853" t="str">
            <v>UN</v>
          </cell>
          <cell r="E853">
            <v>283.07</v>
          </cell>
          <cell r="F853" t="str">
            <v>SIURB-E JAN/24</v>
          </cell>
        </row>
        <row r="854">
          <cell r="A854">
            <v>90735</v>
          </cell>
          <cell r="B854">
            <v>9007035</v>
          </cell>
          <cell r="C854" t="str">
            <v>PONTO COM INTERRUPTOR SIMPLES - 1 TECLA, EM CONDULETE 3/4"</v>
          </cell>
          <cell r="D854" t="str">
            <v>UN</v>
          </cell>
          <cell r="E854">
            <v>173.96</v>
          </cell>
          <cell r="F854" t="str">
            <v>SIURB-E JAN/24</v>
          </cell>
        </row>
        <row r="855">
          <cell r="A855">
            <v>90736</v>
          </cell>
          <cell r="B855">
            <v>9007036</v>
          </cell>
          <cell r="C855" t="str">
            <v>PONTO COM INTERRUPTOR SIMPLES - 2 TECLAS, EM CONDULETE 3/4"</v>
          </cell>
          <cell r="D855" t="str">
            <v>UN</v>
          </cell>
          <cell r="E855">
            <v>259.38</v>
          </cell>
          <cell r="F855" t="str">
            <v>SIURB-E JAN/24</v>
          </cell>
        </row>
        <row r="856">
          <cell r="A856">
            <v>90737</v>
          </cell>
          <cell r="B856">
            <v>9007037</v>
          </cell>
          <cell r="C856" t="str">
            <v>PONTO COM INTERRUPTOR SIMPLES - 3 TECLAS, EM CONDULETE 3/4"</v>
          </cell>
          <cell r="D856" t="str">
            <v>UN</v>
          </cell>
          <cell r="E856">
            <v>325.33999999999997</v>
          </cell>
          <cell r="F856" t="str">
            <v>SIURB-E JAN/24</v>
          </cell>
        </row>
        <row r="857">
          <cell r="A857">
            <v>90738</v>
          </cell>
          <cell r="B857">
            <v>9007038</v>
          </cell>
          <cell r="C857" t="str">
            <v>PONTO COM INTERRUPTOR SIMPLES - 4 TECLAS, EM CONDULETE 3/4" CORPO DUPLO</v>
          </cell>
          <cell r="D857" t="str">
            <v>UN</v>
          </cell>
          <cell r="E857">
            <v>421.51</v>
          </cell>
          <cell r="F857" t="str">
            <v>SIURB-E JAN/24</v>
          </cell>
        </row>
        <row r="858">
          <cell r="A858">
            <v>90740</v>
          </cell>
          <cell r="B858">
            <v>9007040</v>
          </cell>
          <cell r="C858" t="str">
            <v>PONTO COM INTERRUPTOR PARALELO - 1 TECLA, EM CONDULETE 3/4"</v>
          </cell>
          <cell r="D858" t="str">
            <v>UN</v>
          </cell>
          <cell r="E858">
            <v>242.41</v>
          </cell>
          <cell r="F858" t="str">
            <v>SIURB-E JAN/24</v>
          </cell>
        </row>
        <row r="859">
          <cell r="A859">
            <v>90741</v>
          </cell>
          <cell r="B859">
            <v>9007041</v>
          </cell>
          <cell r="C859" t="str">
            <v>PONTO COM INTERRUPTOR SIMPLES E TOMADA 110V - EM CONDULETE 3/4" CORPO DUPLO</v>
          </cell>
          <cell r="D859" t="str">
            <v>UN</v>
          </cell>
          <cell r="E859">
            <v>320.64</v>
          </cell>
          <cell r="F859" t="str">
            <v>SIURB-E JAN/24</v>
          </cell>
        </row>
        <row r="860">
          <cell r="A860">
            <v>90745</v>
          </cell>
          <cell r="B860">
            <v>9007045</v>
          </cell>
          <cell r="C860" t="str">
            <v>PONTO COM INTERRUPTOR SIMPLES BIPOLAR - EM CONDULETE 3/4"</v>
          </cell>
          <cell r="D860" t="str">
            <v>UN</v>
          </cell>
          <cell r="E860">
            <v>193.64</v>
          </cell>
          <cell r="F860" t="str">
            <v>SIURB-E JAN/24</v>
          </cell>
        </row>
        <row r="861">
          <cell r="A861">
            <v>90750</v>
          </cell>
          <cell r="B861">
            <v>9007050</v>
          </cell>
          <cell r="C861" t="str">
            <v>PONTO COM INTERRUPTOR PARALELO BIPOLAR - EM CONDULETE 3/4"</v>
          </cell>
          <cell r="D861" t="str">
            <v>UN</v>
          </cell>
          <cell r="E861">
            <v>275.01</v>
          </cell>
          <cell r="F861" t="str">
            <v>SIURB-E JAN/24</v>
          </cell>
        </row>
        <row r="862">
          <cell r="A862">
            <v>90755</v>
          </cell>
          <cell r="B862">
            <v>9007055</v>
          </cell>
          <cell r="C862" t="str">
            <v>PONTO COM DOIS INTERRUPTORES SIMPLES BIPOLAR - EM CONDULETE 3/4"</v>
          </cell>
          <cell r="D862" t="str">
            <v>UN</v>
          </cell>
          <cell r="E862">
            <v>293.61</v>
          </cell>
          <cell r="F862" t="str">
            <v>SIURB-E JAN/24</v>
          </cell>
        </row>
        <row r="863">
          <cell r="A863">
            <v>90756</v>
          </cell>
          <cell r="B863">
            <v>9007056</v>
          </cell>
          <cell r="C863" t="str">
            <v>PONTO COM TRÊS INTERRUPTORES SIMPLES BIPOLAR - EM CONDULETE 3/4" CORPO DUPLO</v>
          </cell>
          <cell r="D863" t="str">
            <v>UN</v>
          </cell>
          <cell r="E863">
            <v>395.52</v>
          </cell>
          <cell r="F863" t="str">
            <v>SIURB-E JAN/24</v>
          </cell>
        </row>
        <row r="864">
          <cell r="A864">
            <v>90760</v>
          </cell>
          <cell r="B864">
            <v>9007060</v>
          </cell>
          <cell r="C864" t="str">
            <v>PONTO COM TOMADA SIMPLES DE EMBUTIR - 110/220V CAIXA 4"X2"</v>
          </cell>
          <cell r="D864" t="str">
            <v>UN</v>
          </cell>
          <cell r="E864">
            <v>157.79</v>
          </cell>
          <cell r="F864" t="str">
            <v>SIURB-E JAN/24</v>
          </cell>
        </row>
        <row r="865">
          <cell r="A865">
            <v>90761</v>
          </cell>
          <cell r="B865">
            <v>9007061</v>
          </cell>
          <cell r="C865" t="str">
            <v>PONTO COM TOMADA SIMPLES 110/220V - EM CONDULETE 3/4"</v>
          </cell>
          <cell r="D865" t="str">
            <v>UN</v>
          </cell>
          <cell r="E865">
            <v>232.89</v>
          </cell>
          <cell r="F865" t="str">
            <v>SIURB-E JAN/24</v>
          </cell>
        </row>
        <row r="866">
          <cell r="A866">
            <v>90770</v>
          </cell>
          <cell r="B866">
            <v>9007070</v>
          </cell>
          <cell r="C866" t="str">
            <v>PONTO COM TOMADA SIMPLES DE EMBUTIR - PARA PISO</v>
          </cell>
          <cell r="D866" t="str">
            <v>UN</v>
          </cell>
          <cell r="E866">
            <v>240.19</v>
          </cell>
          <cell r="F866" t="str">
            <v>SIURB-E JAN/24</v>
          </cell>
        </row>
        <row r="867">
          <cell r="A867">
            <v>90775</v>
          </cell>
          <cell r="B867">
            <v>9007075</v>
          </cell>
          <cell r="C867" t="str">
            <v>PONTO SECO PARA TELEFONE - CAIXA 4"X4"</v>
          </cell>
          <cell r="D867" t="str">
            <v>UN</v>
          </cell>
          <cell r="E867">
            <v>267.44</v>
          </cell>
          <cell r="F867" t="str">
            <v>SIURB-E JAN/24</v>
          </cell>
        </row>
        <row r="868">
          <cell r="A868">
            <v>90776</v>
          </cell>
          <cell r="B868">
            <v>9007076</v>
          </cell>
          <cell r="C868" t="str">
            <v>PONTO SECO PARA TELEFONE EM CONDULETE</v>
          </cell>
          <cell r="D868" t="str">
            <v>UN</v>
          </cell>
          <cell r="E868">
            <v>200.84</v>
          </cell>
          <cell r="F868" t="str">
            <v>SIURB-E JAN/24</v>
          </cell>
        </row>
        <row r="869">
          <cell r="A869">
            <v>90780</v>
          </cell>
          <cell r="B869">
            <v>9007080</v>
          </cell>
          <cell r="C869" t="str">
            <v>PONTO COM BOTÃO PARA CAMPAINHA - USO AO TEMPO - CAIXA 4"X2"</v>
          </cell>
          <cell r="D869" t="str">
            <v>UN</v>
          </cell>
          <cell r="E869">
            <v>431.54</v>
          </cell>
          <cell r="F869" t="str">
            <v>SIURB-E JAN/24</v>
          </cell>
        </row>
        <row r="870">
          <cell r="A870">
            <v>90785</v>
          </cell>
          <cell r="B870">
            <v>9007085</v>
          </cell>
          <cell r="C870" t="str">
            <v>PONTO COM CIGARRA DE SOBREPOR, TIPO COLEGIAL - CAIXA 3"X3"</v>
          </cell>
          <cell r="D870" t="str">
            <v>UN</v>
          </cell>
          <cell r="E870">
            <v>264.8</v>
          </cell>
          <cell r="F870" t="str">
            <v>SIURB-E JAN/24</v>
          </cell>
        </row>
        <row r="871">
          <cell r="A871">
            <v>90790</v>
          </cell>
          <cell r="B871">
            <v>9007090</v>
          </cell>
          <cell r="C871" t="str">
            <v>PONTO DE LUZ - CAIXA FUNDO MÓVEL</v>
          </cell>
          <cell r="D871" t="str">
            <v>UN</v>
          </cell>
          <cell r="E871">
            <v>254.46</v>
          </cell>
          <cell r="F871" t="str">
            <v>SIURB-E JAN/24</v>
          </cell>
        </row>
        <row r="872">
          <cell r="A872">
            <v>90795</v>
          </cell>
          <cell r="B872">
            <v>9007095</v>
          </cell>
          <cell r="C872" t="str">
            <v>PONTO DE LUZ - CONDULETE 3/4"</v>
          </cell>
          <cell r="D872" t="str">
            <v>UN</v>
          </cell>
          <cell r="E872">
            <v>290.8</v>
          </cell>
          <cell r="F872" t="str">
            <v>SIURB-E JAN/24</v>
          </cell>
        </row>
        <row r="873">
          <cell r="A873">
            <v>90800</v>
          </cell>
          <cell r="B873">
            <v>9008000</v>
          </cell>
          <cell r="C873" t="str">
            <v>DISJUNTORES</v>
          </cell>
          <cell r="D873" t="str">
            <v>.</v>
          </cell>
          <cell r="E873" t="str">
            <v>.</v>
          </cell>
          <cell r="F873" t="str">
            <v>SIURB-E JAN/24</v>
          </cell>
        </row>
        <row r="874">
          <cell r="A874">
            <v>90810</v>
          </cell>
          <cell r="B874">
            <v>9008010</v>
          </cell>
          <cell r="C874" t="str">
            <v>MINI DISJUNTOR - TIPO EUROPEU (IEC) - UNIPOLAR 6/25A</v>
          </cell>
          <cell r="D874" t="str">
            <v>UN</v>
          </cell>
          <cell r="E874">
            <v>29.79</v>
          </cell>
          <cell r="F874" t="str">
            <v>SIURB-E JAN/24</v>
          </cell>
        </row>
        <row r="875">
          <cell r="A875">
            <v>90811</v>
          </cell>
          <cell r="B875">
            <v>9008011</v>
          </cell>
          <cell r="C875" t="str">
            <v>MINI DISJUNTOR - TIPO EUROPEU (IEC) - UNIPOLAR 32/50A</v>
          </cell>
          <cell r="D875" t="str">
            <v>UN</v>
          </cell>
          <cell r="E875">
            <v>29.17</v>
          </cell>
          <cell r="F875" t="str">
            <v>SIURB-E JAN/24</v>
          </cell>
        </row>
        <row r="876">
          <cell r="A876">
            <v>90812</v>
          </cell>
          <cell r="B876">
            <v>9008012</v>
          </cell>
          <cell r="C876" t="str">
            <v>MINI DISJUNTOR - TIPO EUROPEU (IEC) - BIPOLAR 6/25A</v>
          </cell>
          <cell r="D876" t="str">
            <v>UN</v>
          </cell>
          <cell r="E876">
            <v>81.45</v>
          </cell>
          <cell r="F876" t="str">
            <v>SIURB-E JAN/24</v>
          </cell>
        </row>
        <row r="877">
          <cell r="A877">
            <v>90813</v>
          </cell>
          <cell r="B877">
            <v>9008013</v>
          </cell>
          <cell r="C877" t="str">
            <v>MINI DISJUNTOR - TIPO EUROPEU (IEC) -  BIPOLAR 32/50A</v>
          </cell>
          <cell r="D877" t="str">
            <v>UN</v>
          </cell>
          <cell r="E877">
            <v>79</v>
          </cell>
          <cell r="F877" t="str">
            <v>SIURB-E JAN/24</v>
          </cell>
        </row>
        <row r="878">
          <cell r="A878">
            <v>90814</v>
          </cell>
          <cell r="B878">
            <v>9008014</v>
          </cell>
          <cell r="C878" t="str">
            <v>MINI DISJUNTOR - TIPO EUROPEU (IEC) - TRIPOLAR 6/25A</v>
          </cell>
          <cell r="D878" t="str">
            <v>UN</v>
          </cell>
          <cell r="E878">
            <v>114.65</v>
          </cell>
          <cell r="F878" t="str">
            <v>SIURB-E JAN/24</v>
          </cell>
        </row>
        <row r="879">
          <cell r="A879">
            <v>90815</v>
          </cell>
          <cell r="B879">
            <v>9008015</v>
          </cell>
          <cell r="C879" t="str">
            <v>MINI DISJUNTOR - TIPO EUROPEU (IEC) - TRIPOLAR 32/50A</v>
          </cell>
          <cell r="D879" t="str">
            <v>UN</v>
          </cell>
          <cell r="E879">
            <v>106.35</v>
          </cell>
          <cell r="F879" t="str">
            <v>SIURB-E JAN/24</v>
          </cell>
        </row>
        <row r="880">
          <cell r="A880">
            <v>90816</v>
          </cell>
          <cell r="B880">
            <v>9008016</v>
          </cell>
          <cell r="C880" t="str">
            <v>MINI DISJUNTOR - TIPO EUROPEU (IEC) - TRIPOLAR 63A</v>
          </cell>
          <cell r="D880" t="str">
            <v>UN</v>
          </cell>
          <cell r="E880">
            <v>125.06</v>
          </cell>
          <cell r="F880" t="str">
            <v>SIURB-E JAN/24</v>
          </cell>
        </row>
        <row r="881">
          <cell r="A881">
            <v>90817</v>
          </cell>
          <cell r="B881">
            <v>9008017</v>
          </cell>
          <cell r="C881" t="str">
            <v>MINI DISJUNTOR - TIPO EUROPEU (IEC) - TRIPOLAR 80A</v>
          </cell>
          <cell r="D881" t="str">
            <v>UN</v>
          </cell>
          <cell r="E881">
            <v>232.61</v>
          </cell>
          <cell r="F881" t="str">
            <v>SIURB-E JAN/24</v>
          </cell>
        </row>
        <row r="882">
          <cell r="A882">
            <v>90818</v>
          </cell>
          <cell r="B882">
            <v>9008018</v>
          </cell>
          <cell r="C882" t="str">
            <v>MINI DISJUNTOR - TIPO EUROPEU (IEC) - TRIPOLAR 100A</v>
          </cell>
          <cell r="D882" t="str">
            <v>UN</v>
          </cell>
          <cell r="E882">
            <v>223.21</v>
          </cell>
          <cell r="F882" t="str">
            <v>SIURB-E JAN/24</v>
          </cell>
        </row>
        <row r="883">
          <cell r="A883">
            <v>90819</v>
          </cell>
          <cell r="B883">
            <v>9008019</v>
          </cell>
          <cell r="C883" t="str">
            <v>MINI DISJUNTOR - TIPO EUROPEU (IEC) - BIPOLAR 63A</v>
          </cell>
          <cell r="D883" t="str">
            <v>UN</v>
          </cell>
          <cell r="E883">
            <v>80.819999999999993</v>
          </cell>
          <cell r="F883" t="str">
            <v>SIURB-E JAN/24</v>
          </cell>
        </row>
        <row r="884">
          <cell r="A884">
            <v>90820</v>
          </cell>
          <cell r="B884">
            <v>9008020</v>
          </cell>
          <cell r="C884" t="str">
            <v>MINI DISJUNTOR - TIPO EUROPEU (IEC) - BIPOLAR 80A</v>
          </cell>
          <cell r="D884" t="str">
            <v>UN</v>
          </cell>
          <cell r="E884">
            <v>146.63</v>
          </cell>
          <cell r="F884" t="str">
            <v>SIURB-E JAN/24</v>
          </cell>
        </row>
        <row r="885">
          <cell r="A885">
            <v>90821</v>
          </cell>
          <cell r="B885">
            <v>9008021</v>
          </cell>
          <cell r="C885" t="str">
            <v>DISJUNTOR AUTOMÁTICO TRIPOLAR A SECO  800A/600V</v>
          </cell>
          <cell r="D885" t="str">
            <v>UN</v>
          </cell>
          <cell r="E885">
            <v>32852.71</v>
          </cell>
          <cell r="F885" t="str">
            <v>SIURB-E JAN/24</v>
          </cell>
        </row>
        <row r="886">
          <cell r="A886">
            <v>90822</v>
          </cell>
          <cell r="B886">
            <v>9008022</v>
          </cell>
          <cell r="C886" t="str">
            <v>DISJUNTOR AUTOMÁTICO TRIPOLAR A SECO 1000A/600V</v>
          </cell>
          <cell r="D886" t="str">
            <v>UN</v>
          </cell>
          <cell r="E886">
            <v>25871.25</v>
          </cell>
          <cell r="F886" t="str">
            <v>SIURB-E JAN/24</v>
          </cell>
        </row>
        <row r="887">
          <cell r="A887">
            <v>90823</v>
          </cell>
          <cell r="B887">
            <v>9008023</v>
          </cell>
          <cell r="C887" t="str">
            <v>DISJUNTOR AUTOMÁTICO TRIPOLAR A SECO 1250A/600V</v>
          </cell>
          <cell r="D887" t="str">
            <v>UN</v>
          </cell>
          <cell r="E887">
            <v>29230.75</v>
          </cell>
          <cell r="F887" t="str">
            <v>SIURB-E JAN/24</v>
          </cell>
        </row>
        <row r="888">
          <cell r="A888">
            <v>90824</v>
          </cell>
          <cell r="B888">
            <v>9008024</v>
          </cell>
          <cell r="C888" t="str">
            <v>DISJUNTOR AUTOMÁTICO TRIPOLAR A SECO 1600A/600V</v>
          </cell>
          <cell r="D888" t="str">
            <v>UN</v>
          </cell>
          <cell r="E888">
            <v>30690.44</v>
          </cell>
          <cell r="F888" t="str">
            <v>SIURB-E JAN/24</v>
          </cell>
        </row>
        <row r="889">
          <cell r="A889">
            <v>90825</v>
          </cell>
          <cell r="B889">
            <v>9008025</v>
          </cell>
          <cell r="C889" t="str">
            <v>DISJUNTOR AUTOMÁTICO TRIPOLAR A SECO 2000A/600V</v>
          </cell>
          <cell r="D889" t="str">
            <v>UN</v>
          </cell>
          <cell r="E889">
            <v>47116.63</v>
          </cell>
          <cell r="F889" t="str">
            <v>SIURB-E JAN/24</v>
          </cell>
        </row>
        <row r="890">
          <cell r="A890">
            <v>90826</v>
          </cell>
          <cell r="B890">
            <v>9008026</v>
          </cell>
          <cell r="C890" t="str">
            <v>DISJUNTOR AUTOMÁTICO TRIPOLAR A SECO 2500A/600V</v>
          </cell>
          <cell r="D890" t="str">
            <v>UN</v>
          </cell>
          <cell r="E890">
            <v>78718.759999999995</v>
          </cell>
          <cell r="F890" t="str">
            <v>SIURB-E JAN/24</v>
          </cell>
        </row>
        <row r="891">
          <cell r="A891">
            <v>90827</v>
          </cell>
          <cell r="B891">
            <v>9008027</v>
          </cell>
          <cell r="C891" t="str">
            <v>DISJUNTOR AUTOMÁTICO TRIPOLAR A SECO 3200A/600V</v>
          </cell>
          <cell r="D891" t="str">
            <v>UN</v>
          </cell>
          <cell r="E891">
            <v>88743.7</v>
          </cell>
          <cell r="F891" t="str">
            <v>SIURB-E JAN/24</v>
          </cell>
        </row>
        <row r="892">
          <cell r="A892">
            <v>90828</v>
          </cell>
          <cell r="B892">
            <v>9008028</v>
          </cell>
          <cell r="C892" t="str">
            <v>MINI DISJUNTOR - TIPO EUROPEU (IEC) - BIPOLAR 100A</v>
          </cell>
          <cell r="D892" t="str">
            <v>UN</v>
          </cell>
          <cell r="E892">
            <v>1299.79</v>
          </cell>
          <cell r="F892" t="str">
            <v>SIURB-E JAN/24</v>
          </cell>
        </row>
        <row r="893">
          <cell r="A893">
            <v>90829</v>
          </cell>
          <cell r="B893">
            <v>9008029</v>
          </cell>
          <cell r="C893" t="str">
            <v>MINI DISJUNTOR - TIPO EUROPEU (IEC) - BIPOLAR 125A</v>
          </cell>
          <cell r="D893" t="str">
            <v>UN</v>
          </cell>
          <cell r="E893">
            <v>1192.3699999999999</v>
          </cell>
          <cell r="F893" t="str">
            <v>SIURB-E JAN/24</v>
          </cell>
        </row>
        <row r="894">
          <cell r="A894">
            <v>90831</v>
          </cell>
          <cell r="B894">
            <v>9008031</v>
          </cell>
          <cell r="C894" t="str">
            <v>DISJUNTOR CAIXA MOLDADA BIPOLAR 100A COM DISPARADOR TERMOMAGNÉTICO AJUSTÁVEL</v>
          </cell>
          <cell r="D894" t="str">
            <v>UN</v>
          </cell>
          <cell r="E894">
            <v>1382.8</v>
          </cell>
          <cell r="F894" t="str">
            <v>SIURB-E JAN/24</v>
          </cell>
        </row>
        <row r="895">
          <cell r="A895">
            <v>90833</v>
          </cell>
          <cell r="B895">
            <v>9008033</v>
          </cell>
          <cell r="C895" t="str">
            <v>DISJUNTOR CAIXA MOLDADA BIPOLAR 150A COM DISPARADOR TERMOMAGNÉTICO AJUSTÁVEL</v>
          </cell>
          <cell r="D895" t="str">
            <v>UN</v>
          </cell>
          <cell r="E895">
            <v>2551.67</v>
          </cell>
          <cell r="F895" t="str">
            <v>SIURB-E JAN/24</v>
          </cell>
        </row>
        <row r="896">
          <cell r="A896">
            <v>90835</v>
          </cell>
          <cell r="B896">
            <v>9008035</v>
          </cell>
          <cell r="C896" t="str">
            <v>DISJUNTOR CAIXA MOLDADA BIPOLAR 200A COM DISPARADOR TERMOMAGNÉTICO AJUSTÁVEL</v>
          </cell>
          <cell r="D896" t="str">
            <v>UN</v>
          </cell>
          <cell r="E896">
            <v>5592.64</v>
          </cell>
          <cell r="F896" t="str">
            <v>SIURB-E JAN/24</v>
          </cell>
        </row>
        <row r="897">
          <cell r="A897">
            <v>90837</v>
          </cell>
          <cell r="B897">
            <v>9008037</v>
          </cell>
          <cell r="C897" t="str">
            <v>DISJUNTOR CX MOLDADA BIPOLAR 250A C/ DISPARADOR TERM/MAGNET. AJUSTÁVEL</v>
          </cell>
          <cell r="D897" t="str">
            <v>UN</v>
          </cell>
          <cell r="E897">
            <v>5423.56</v>
          </cell>
          <cell r="F897" t="str">
            <v>SIURB-E JAN/24</v>
          </cell>
        </row>
        <row r="898">
          <cell r="A898">
            <v>90846</v>
          </cell>
          <cell r="B898">
            <v>9008046</v>
          </cell>
          <cell r="C898" t="str">
            <v>DISJUNTOR CAIXA MOLDADA TRIPOLAR 100A COM DISPARADOR TERMOMAGNÉTICO AJUSTÁVEL</v>
          </cell>
          <cell r="D898" t="str">
            <v>UN</v>
          </cell>
          <cell r="E898">
            <v>1274.55</v>
          </cell>
          <cell r="F898" t="str">
            <v>SIURB-E JAN/24</v>
          </cell>
        </row>
        <row r="899">
          <cell r="A899">
            <v>90847</v>
          </cell>
          <cell r="B899">
            <v>9008047</v>
          </cell>
          <cell r="C899" t="str">
            <v>DISJUNTOR CAIXA MOLDADA TRIPOLAR 125A COM DISPARADOR TERMOMAGNÉTICO AJUSTÁVEL</v>
          </cell>
          <cell r="D899" t="str">
            <v>UN</v>
          </cell>
          <cell r="E899">
            <v>1274.54</v>
          </cell>
          <cell r="F899" t="str">
            <v>SIURB-E JAN/24</v>
          </cell>
        </row>
        <row r="900">
          <cell r="A900">
            <v>90848</v>
          </cell>
          <cell r="B900">
            <v>9008048</v>
          </cell>
          <cell r="C900" t="str">
            <v>DISJUNTOR CAIXA MOLDADA TRIPOLAR 150A COM DISPARADOR TERMOMAGNÉTICO AJUSTÁVEL</v>
          </cell>
          <cell r="D900" t="str">
            <v>UN</v>
          </cell>
          <cell r="E900">
            <v>1274.54</v>
          </cell>
          <cell r="F900" t="str">
            <v>SIURB-E JAN/24</v>
          </cell>
        </row>
        <row r="901">
          <cell r="A901">
            <v>90850</v>
          </cell>
          <cell r="B901">
            <v>9008050</v>
          </cell>
          <cell r="C901" t="str">
            <v>DISJUNTOR CAIXA MOLDADA TRIPOLAR 200A COM DISPARADOR TERMOMAGNÉTICO AJUSTÁVEL</v>
          </cell>
          <cell r="D901" t="str">
            <v>UN</v>
          </cell>
          <cell r="E901">
            <v>2372.9</v>
          </cell>
          <cell r="F901" t="str">
            <v>SIURB-E JAN/24</v>
          </cell>
        </row>
        <row r="902">
          <cell r="A902">
            <v>90852</v>
          </cell>
          <cell r="B902">
            <v>9008052</v>
          </cell>
          <cell r="C902" t="str">
            <v>DISJUNTOR CAIXA MOLDADA TRIPOLAR 250A COM DISPARADOR TERMOMAGNÉTICO AJUSTÁVEL</v>
          </cell>
          <cell r="D902" t="str">
            <v>UN</v>
          </cell>
          <cell r="E902">
            <v>2372.9</v>
          </cell>
          <cell r="F902" t="str">
            <v>SIURB-E JAN/24</v>
          </cell>
        </row>
        <row r="903">
          <cell r="A903">
            <v>90853</v>
          </cell>
          <cell r="B903">
            <v>9008053</v>
          </cell>
          <cell r="C903" t="str">
            <v>DISJUNTOR CAIXA MOLDADA TRIPOLAR 300A COM DISPARADOR TERMOMAGNÉTICO AJUSTÁVEL</v>
          </cell>
          <cell r="D903" t="str">
            <v>UN</v>
          </cell>
          <cell r="E903">
            <v>2384.0100000000002</v>
          </cell>
          <cell r="F903" t="str">
            <v>SIURB-E JAN/24</v>
          </cell>
        </row>
        <row r="904">
          <cell r="A904">
            <v>90855</v>
          </cell>
          <cell r="B904">
            <v>9008055</v>
          </cell>
          <cell r="C904" t="str">
            <v>DISJUNTOR CAIXA MOLDADA TRIPOLAR 400A COM DISPARADOR TERMOMAGNÉTICO AJUSTÁVEL</v>
          </cell>
          <cell r="D904" t="str">
            <v>UN</v>
          </cell>
          <cell r="E904">
            <v>2386.31</v>
          </cell>
          <cell r="F904" t="str">
            <v>SIURB-E JAN/24</v>
          </cell>
        </row>
        <row r="905">
          <cell r="A905">
            <v>90856</v>
          </cell>
          <cell r="B905">
            <v>9008056</v>
          </cell>
          <cell r="C905" t="str">
            <v>DISJUNTOR CAIXA MOLDADA TRIPOLAR 450A COM DISPARADOR TERMOMAGNÉTICO AJUSTÁVEL</v>
          </cell>
          <cell r="D905" t="str">
            <v>UN</v>
          </cell>
          <cell r="E905">
            <v>4219.9399999999996</v>
          </cell>
          <cell r="F905" t="str">
            <v>SIURB-E JAN/24</v>
          </cell>
        </row>
        <row r="906">
          <cell r="A906">
            <v>90858</v>
          </cell>
          <cell r="B906">
            <v>9008058</v>
          </cell>
          <cell r="C906" t="str">
            <v>DISJUNTOR CAIXA MOLDADA TRIPOLAR 630A COM DISPARADOR TERMOMAGNÉTICO AJUSTÁVEL</v>
          </cell>
          <cell r="D906" t="str">
            <v>UN</v>
          </cell>
          <cell r="E906">
            <v>4206.59</v>
          </cell>
          <cell r="F906" t="str">
            <v>SIURB-E JAN/24</v>
          </cell>
        </row>
        <row r="907">
          <cell r="A907">
            <v>90880</v>
          </cell>
          <cell r="B907">
            <v>9008080</v>
          </cell>
          <cell r="C907" t="str">
            <v>DISJUNTOR TERMOMAGNÉTICO DIFERENCIAL BIPOLAR - 16A - SENSIBILIDADE 30MA - 230V</v>
          </cell>
          <cell r="D907" t="str">
            <v>UN</v>
          </cell>
          <cell r="E907">
            <v>771.92</v>
          </cell>
          <cell r="F907" t="str">
            <v>SIURB-E JAN/24</v>
          </cell>
        </row>
        <row r="908">
          <cell r="A908">
            <v>90881</v>
          </cell>
          <cell r="B908">
            <v>9008081</v>
          </cell>
          <cell r="C908" t="str">
            <v>DISJUNTOR TERMOMAGNÉTICO DIFERENCIAL BIPOLAR - 20A - SENSIBILIDADE 30MA - 230V</v>
          </cell>
          <cell r="D908" t="str">
            <v>UN</v>
          </cell>
          <cell r="E908">
            <v>645.66999999999996</v>
          </cell>
          <cell r="F908" t="str">
            <v>SIURB-E JAN/24</v>
          </cell>
        </row>
        <row r="909">
          <cell r="A909">
            <v>90882</v>
          </cell>
          <cell r="B909">
            <v>9008082</v>
          </cell>
          <cell r="C909" t="str">
            <v>DISJUNTOR TERMOMAGNÉTICO DIFERENCIAL BIPOLAR - 25A - SENSIBILIDADE 30MA - 240V</v>
          </cell>
          <cell r="D909" t="str">
            <v>UN</v>
          </cell>
          <cell r="E909">
            <v>613.25</v>
          </cell>
          <cell r="F909" t="str">
            <v>SIURB-E JAN/24</v>
          </cell>
        </row>
        <row r="910">
          <cell r="A910">
            <v>90883</v>
          </cell>
          <cell r="B910">
            <v>9008083</v>
          </cell>
          <cell r="C910" t="str">
            <v>DISJUNTOR TERMOMAGNÉTICO DIFERENCIAL BIPOLAR - 32A - SENSIBILIDADE 30MA - 230V</v>
          </cell>
          <cell r="D910" t="str">
            <v>UN</v>
          </cell>
          <cell r="E910">
            <v>517.22</v>
          </cell>
          <cell r="F910" t="str">
            <v>SIURB-E JAN/24</v>
          </cell>
        </row>
        <row r="911">
          <cell r="A911">
            <v>90885</v>
          </cell>
          <cell r="B911">
            <v>9008085</v>
          </cell>
          <cell r="C911" t="str">
            <v>DISJUNTOR TERMOMAGNÉTICO DIFERENCIAL BIPOLAR - 40A - SENSIBILIDADE 30MA - 240V</v>
          </cell>
          <cell r="D911" t="str">
            <v>UN</v>
          </cell>
          <cell r="E911">
            <v>861.64</v>
          </cell>
          <cell r="F911" t="str">
            <v>SIURB-E JAN/24</v>
          </cell>
        </row>
        <row r="912">
          <cell r="A912">
            <v>90886</v>
          </cell>
          <cell r="B912">
            <v>9008086</v>
          </cell>
          <cell r="C912" t="str">
            <v>DISJUNTOR TERMOMAGNÉTICO DIFERENCIAL BIPOLAR - 63A - SENSIBILIDADE 30MA - 240V</v>
          </cell>
          <cell r="D912" t="str">
            <v>UN</v>
          </cell>
          <cell r="E912">
            <v>947.81</v>
          </cell>
          <cell r="F912" t="str">
            <v>SIURB-E JAN/24</v>
          </cell>
        </row>
        <row r="913">
          <cell r="A913">
            <v>90890</v>
          </cell>
          <cell r="B913">
            <v>9008090</v>
          </cell>
          <cell r="C913" t="str">
            <v>DISJUNTOR TERMOMAGNÉTICO DIFERENCIAL TRIPOLAR - 63A - SENSIBILIDADE 30MA - 240V</v>
          </cell>
          <cell r="D913" t="str">
            <v>UN</v>
          </cell>
          <cell r="E913">
            <v>1266.6600000000001</v>
          </cell>
          <cell r="F913" t="str">
            <v>SIURB-E JAN/24</v>
          </cell>
        </row>
        <row r="914">
          <cell r="A914">
            <v>90900</v>
          </cell>
          <cell r="B914">
            <v>9009000</v>
          </cell>
          <cell r="C914" t="str">
            <v>APARELHOS DE ILUMINAÇÃO</v>
          </cell>
          <cell r="D914" t="str">
            <v>.</v>
          </cell>
          <cell r="E914" t="str">
            <v>.</v>
          </cell>
          <cell r="F914" t="str">
            <v>SIURB-E JAN/24</v>
          </cell>
        </row>
        <row r="915">
          <cell r="A915">
            <v>90932</v>
          </cell>
          <cell r="B915">
            <v>9009032</v>
          </cell>
          <cell r="C915" t="str">
            <v>LUMINÁRIA INDUSTRIAL, CORPO REFLETOR REPUXADO EM CHAPA DE ALUMÍNIO ANODIZADO E SELADO - FLANGE DE FIXAÇÃO EM LIGA DE ALUMÍNIO FUNDIDO  PARA LÂMPADA DE VAPOR DE MERCÚRIO ATÉ 400W</v>
          </cell>
          <cell r="D915" t="str">
            <v>UN</v>
          </cell>
          <cell r="E915">
            <v>536.61</v>
          </cell>
          <cell r="F915" t="str">
            <v>SIURB-E JAN/24</v>
          </cell>
        </row>
        <row r="916">
          <cell r="A916">
            <v>90935</v>
          </cell>
          <cell r="B916">
            <v>9009035</v>
          </cell>
          <cell r="C916" t="str">
            <v>PROJETOR DE ALUMÍNIO FUNDIDO COM VIDRO PARA LÂMPADA ATÉ 500W</v>
          </cell>
          <cell r="D916" t="str">
            <v>UN</v>
          </cell>
          <cell r="E916">
            <v>811.24</v>
          </cell>
          <cell r="F916" t="str">
            <v>SIURB-E JAN/24</v>
          </cell>
        </row>
        <row r="917">
          <cell r="A917">
            <v>90936</v>
          </cell>
          <cell r="B917">
            <v>9009036</v>
          </cell>
          <cell r="C917" t="str">
            <v>PROJETOR DE ALUMÍNIO FUNDIDO COM VIDRO PARA LÂMPADA ATÉ 1000W</v>
          </cell>
          <cell r="D917" t="str">
            <v>UN</v>
          </cell>
          <cell r="E917">
            <v>1061.3800000000001</v>
          </cell>
          <cell r="F917" t="str">
            <v>SIURB-E JAN/24</v>
          </cell>
        </row>
        <row r="918">
          <cell r="A918">
            <v>90937</v>
          </cell>
          <cell r="B918">
            <v>9009037</v>
          </cell>
          <cell r="C918" t="str">
            <v>PROJETOR DE ALUMÍNIO REPUXADO COM VIDRO PARA LÂMPADA ATÉ 400W</v>
          </cell>
          <cell r="D918" t="str">
            <v>UN</v>
          </cell>
          <cell r="E918">
            <v>705.54</v>
          </cell>
          <cell r="F918" t="str">
            <v>SIURB-E JAN/24</v>
          </cell>
        </row>
        <row r="919">
          <cell r="A919">
            <v>90938</v>
          </cell>
          <cell r="B919">
            <v>9009038</v>
          </cell>
          <cell r="C919" t="str">
            <v>PROJETOR PARA USO EXTERNO COM LÂMPADA LED DE 100W - COMPLETA</v>
          </cell>
          <cell r="D919" t="str">
            <v>UN</v>
          </cell>
          <cell r="E919">
            <v>218.49</v>
          </cell>
          <cell r="F919" t="str">
            <v>SIURB-E JAN/24</v>
          </cell>
        </row>
        <row r="920">
          <cell r="A920">
            <v>90939</v>
          </cell>
          <cell r="B920">
            <v>9009039</v>
          </cell>
          <cell r="C920" t="str">
            <v>PROJETOR PARA USO EXTERNO COM LÂMPADA LED DE 150W - COMPLETA</v>
          </cell>
          <cell r="D920" t="str">
            <v>UN</v>
          </cell>
          <cell r="E920">
            <v>271.95</v>
          </cell>
          <cell r="F920" t="str">
            <v>SIURB-E JAN/24</v>
          </cell>
        </row>
        <row r="921">
          <cell r="A921">
            <v>90943</v>
          </cell>
          <cell r="B921">
            <v>9009043</v>
          </cell>
          <cell r="C921" t="str">
            <v>LUMINÁRIA BLINDADA EM ALUMÍNIO FUNDIDO DE EMBUTIR ATÉ 200W</v>
          </cell>
          <cell r="D921" t="str">
            <v>UN</v>
          </cell>
          <cell r="E921">
            <v>257.37</v>
          </cell>
          <cell r="F921" t="str">
            <v>SIURB-E JAN/24</v>
          </cell>
        </row>
        <row r="922">
          <cell r="A922">
            <v>90944</v>
          </cell>
          <cell r="B922">
            <v>9009044</v>
          </cell>
          <cell r="C922" t="str">
            <v>LUMINÁRIA BLINDADA EM ALUMÍNIO FUNDIDO, DE SOBREPOR, TIPO "TARTARUGA" PARA 1 LÂMPADA DE ATÉ 200W</v>
          </cell>
          <cell r="D922" t="str">
            <v>UN</v>
          </cell>
          <cell r="E922">
            <v>470.85</v>
          </cell>
          <cell r="F922" t="str">
            <v>SIURB-E JAN/24</v>
          </cell>
        </row>
        <row r="923">
          <cell r="A923">
            <v>90950</v>
          </cell>
          <cell r="B923">
            <v>9009050</v>
          </cell>
          <cell r="C923" t="str">
            <v>LUMINÁRIA COMERCIAL DE SOBREPOR COM DIFUSOR TRANSPARENTE OU FOSCO PARA 2 LÂMPADAS TUBULARES DE LED 9/10W - COMPLETA</v>
          </cell>
          <cell r="D923" t="str">
            <v>UN</v>
          </cell>
          <cell r="E923">
            <v>289.57</v>
          </cell>
          <cell r="F923" t="str">
            <v>SIURB-E JAN/24</v>
          </cell>
        </row>
        <row r="924">
          <cell r="A924">
            <v>90951</v>
          </cell>
          <cell r="B924">
            <v>9009051</v>
          </cell>
          <cell r="C924" t="str">
            <v>LUMINÁRIA COMERCIAL DE SOBREPOR COM DIFUSOR TRANSPARENTE OU FOSCO PARA 2 LÂMPADAS TUBULARES DE LED 18/20W - COMPLETA</v>
          </cell>
          <cell r="D924" t="str">
            <v>UN</v>
          </cell>
          <cell r="E924">
            <v>216.72</v>
          </cell>
          <cell r="F924" t="str">
            <v>SIURB-E JAN/24</v>
          </cell>
        </row>
        <row r="925">
          <cell r="A925">
            <v>90952</v>
          </cell>
          <cell r="B925">
            <v>9009052</v>
          </cell>
          <cell r="C925" t="str">
            <v>LUMINÁRIA COMERCIAL DE EMBUTIR COM DIFUSOR TRANSPARENTE OU FOSCO PARA 2 LÂMPADAS TUBULARES T8 DE 10W - BASE G13-IRC&gt;=80 - COMPLETA</v>
          </cell>
          <cell r="D925" t="str">
            <v>UN</v>
          </cell>
          <cell r="E925">
            <v>300.61</v>
          </cell>
          <cell r="F925" t="str">
            <v>SIURB-E JAN/24</v>
          </cell>
        </row>
        <row r="926">
          <cell r="A926">
            <v>90953</v>
          </cell>
          <cell r="B926">
            <v>9009053</v>
          </cell>
          <cell r="C926" t="str">
            <v>LUMINÁRIA COMERCIAL DE EMBUTIR COM DIFUSOR TRANSPARENTE OU FOSCO PARA 2 LÂMPADAS TUBULARES DE LED 18/20W - COMPLETA</v>
          </cell>
          <cell r="D926" t="str">
            <v>UN</v>
          </cell>
          <cell r="E926">
            <v>273.58999999999997</v>
          </cell>
          <cell r="F926" t="str">
            <v>SIURB-E JAN/24</v>
          </cell>
        </row>
        <row r="927">
          <cell r="A927">
            <v>90954</v>
          </cell>
          <cell r="B927">
            <v>9009054</v>
          </cell>
          <cell r="C927" t="str">
            <v>LUMINÁRIA COMERCIAL DE EMBUTIR COM CORPO, ALETAS PLANAS, TAMPA PORTA LÂMPADAS EM CHAPA DE AÇO TRATADA E PINTADA NA COR BRANCA, REFLETOR COM ACABAMENTO ESPECULAR DE ALTO BRILHO PARA 2 LÂMPADAS FLUORESCENTES DE 16/20W - COMPLETA</v>
          </cell>
          <cell r="D927" t="str">
            <v>UN</v>
          </cell>
          <cell r="E927">
            <v>290.66000000000003</v>
          </cell>
          <cell r="F927" t="str">
            <v>SIURB-E JAN/24</v>
          </cell>
        </row>
        <row r="928">
          <cell r="A928">
            <v>90955</v>
          </cell>
          <cell r="B928">
            <v>9009055</v>
          </cell>
          <cell r="C928" t="str">
            <v>LUMINÁRIA COMERCIAL DE EMBUTIR COM CORPO, ALETAS PLANAS, TAMPA PORTA LÂMPADAS EM CHAPA DE AÇO TRATADA E PINTADA NA COR BRANCA, REFLETOR COM ACABAMENTO ESPECULAR DE ALTO BRILHO PARA 2 LÂMPADAS FLUORESCENTES DE 32/40W - COMPLETA</v>
          </cell>
          <cell r="D928" t="str">
            <v>UN</v>
          </cell>
          <cell r="E928">
            <v>365.85</v>
          </cell>
          <cell r="F928" t="str">
            <v>SIURB-E JAN/24</v>
          </cell>
        </row>
        <row r="929">
          <cell r="A929">
            <v>90957</v>
          </cell>
          <cell r="B929">
            <v>9009057</v>
          </cell>
          <cell r="C929" t="str">
            <v>LUMINÁRIA HERMÉTICA EM ALUMÍNIO FUNDIDO PARA LÂMPADA ATÉ 250W - COM APROVAÇÃO DE ILUME/ PMSP</v>
          </cell>
          <cell r="D929" t="str">
            <v>UN</v>
          </cell>
          <cell r="E929">
            <v>682.41</v>
          </cell>
          <cell r="F929" t="str">
            <v>SIURB-E JAN/24</v>
          </cell>
        </row>
        <row r="930">
          <cell r="A930">
            <v>90967</v>
          </cell>
          <cell r="B930">
            <v>9009067</v>
          </cell>
          <cell r="C930" t="str">
            <v>LUMINÁRIA INDUSTRIAL, CORPO EM CHAPA DE AÇO TRATADA, PINTADA E REFLETOR EM ALUMÍNIO ANODIZADO DE ALTO BRILHO - 1XT 14W</v>
          </cell>
          <cell r="D930" t="str">
            <v>UN</v>
          </cell>
          <cell r="E930">
            <v>205.09</v>
          </cell>
          <cell r="F930" t="str">
            <v>SIURB-E JAN/24</v>
          </cell>
        </row>
        <row r="931">
          <cell r="A931">
            <v>90969</v>
          </cell>
          <cell r="B931">
            <v>9009069</v>
          </cell>
          <cell r="C931" t="str">
            <v>LUMINÁRIA INDUSTRIAL CORPO EM CHAPA DE AÇO TRATADA, PINTADA E REFLETOR EM ALUMÍNIO ANODIZADO E ALTO BRILHO - 2XT 14W</v>
          </cell>
          <cell r="D931" t="str">
            <v>UN</v>
          </cell>
          <cell r="E931">
            <v>256.01</v>
          </cell>
          <cell r="F931" t="str">
            <v>SIURB-E JAN/24</v>
          </cell>
        </row>
        <row r="932">
          <cell r="A932">
            <v>90971</v>
          </cell>
          <cell r="B932">
            <v>9009071</v>
          </cell>
          <cell r="C932" t="str">
            <v>LUMINÁRIA INDUSTRIAL - 1 LÂMPADA FLUORESCENTE 16W</v>
          </cell>
          <cell r="D932" t="str">
            <v>UN</v>
          </cell>
          <cell r="E932">
            <v>183.49</v>
          </cell>
          <cell r="F932" t="str">
            <v>SIURB-E JAN/24</v>
          </cell>
        </row>
        <row r="933">
          <cell r="A933">
            <v>90972</v>
          </cell>
          <cell r="B933">
            <v>9009072</v>
          </cell>
          <cell r="C933" t="str">
            <v>LUMINÁRIA INDUSTRIAL - 2 LÂMPADAS FLUORESCENTES 16/20W</v>
          </cell>
          <cell r="D933" t="str">
            <v>UN</v>
          </cell>
          <cell r="E933">
            <v>225.54</v>
          </cell>
          <cell r="F933" t="str">
            <v>SIURB-E JAN/24</v>
          </cell>
        </row>
        <row r="934">
          <cell r="A934">
            <v>90974</v>
          </cell>
          <cell r="B934">
            <v>9009074</v>
          </cell>
          <cell r="C934" t="str">
            <v>LUMINÁRIA INDUSTRIAL - 1 LÂMPADA FLUORESCENTE 32W</v>
          </cell>
          <cell r="D934" t="str">
            <v>UN</v>
          </cell>
          <cell r="E934">
            <v>262.24</v>
          </cell>
          <cell r="F934" t="str">
            <v>SIURB-E JAN/24</v>
          </cell>
        </row>
        <row r="935">
          <cell r="A935">
            <v>90975</v>
          </cell>
          <cell r="B935">
            <v>9009075</v>
          </cell>
          <cell r="C935" t="str">
            <v>LUMINÁRIA INDUSTRIAL - 2 LÂMPADAS FLUORESCENTE 32/40W</v>
          </cell>
          <cell r="D935" t="str">
            <v>UN</v>
          </cell>
          <cell r="E935">
            <v>322.76</v>
          </cell>
          <cell r="F935" t="str">
            <v>SIURB-E JAN/24</v>
          </cell>
        </row>
        <row r="936">
          <cell r="A936">
            <v>90976</v>
          </cell>
          <cell r="B936">
            <v>9009076</v>
          </cell>
          <cell r="C936" t="str">
            <v>LUMINÁRIA TIPO PLAFONIER BRANCA PARA LÂMPADA FLUORESCENTE 2X32W, COM DIFUSOR EM POLIESTIRENO TRANSPARENTE E SOQUETES (REF. COVISA)</v>
          </cell>
          <cell r="D936" t="str">
            <v>UN</v>
          </cell>
          <cell r="E936">
            <v>370.99</v>
          </cell>
          <cell r="F936" t="str">
            <v>SIURB-E JAN/24</v>
          </cell>
        </row>
        <row r="937">
          <cell r="A937">
            <v>90978</v>
          </cell>
          <cell r="B937">
            <v>9009078</v>
          </cell>
          <cell r="C937" t="str">
            <v>LUMINÁRIA INDUSTRIAL CORPO EM CHAPA DE AÇO TRATADA, PINTADA E REFLETOR EM ALUMÍNIO ANODIZADO DE ALTO BRILHO - 1XT 28W</v>
          </cell>
          <cell r="D937" t="str">
            <v>UN</v>
          </cell>
          <cell r="E937">
            <v>258.68</v>
          </cell>
          <cell r="F937" t="str">
            <v>SIURB-E JAN/24</v>
          </cell>
        </row>
        <row r="938">
          <cell r="A938">
            <v>90979</v>
          </cell>
          <cell r="B938">
            <v>9009079</v>
          </cell>
          <cell r="C938" t="str">
            <v>LUMINÁRIA INDUSTRIAL CORPO EM CHAPA DE AÇO TRATADA, PINTADA E REFLETOR EM ALUMÍNIO ANODIZADO DE ALTO BRILHO - 2XT 28W</v>
          </cell>
          <cell r="D938" t="str">
            <v>UN</v>
          </cell>
          <cell r="E938">
            <v>326.83999999999997</v>
          </cell>
          <cell r="F938" t="str">
            <v>SIURB-E JAN/24</v>
          </cell>
        </row>
        <row r="939">
          <cell r="A939">
            <v>90987</v>
          </cell>
          <cell r="B939">
            <v>9009087</v>
          </cell>
          <cell r="C939" t="str">
            <v>LUMINÁRIA COMERCIAL DE SOBREPOR, COM CORPO, ALETAS PLANAS E TAMPA PORTA LÂMPADAS EM CHAPA DE AÇO TRATADO E PINTURA NA COR BRANCA, REFLETOR COM ACABAMENTO ESPECULAR DE ALTO BRILHO - 2 LÂMPADAS FLUORESCENTES 16/20W</v>
          </cell>
          <cell r="D939" t="str">
            <v>UN</v>
          </cell>
          <cell r="E939">
            <v>300.95999999999998</v>
          </cell>
          <cell r="F939" t="str">
            <v>SIURB-E JAN/24</v>
          </cell>
        </row>
        <row r="940">
          <cell r="A940">
            <v>90988</v>
          </cell>
          <cell r="B940">
            <v>9009088</v>
          </cell>
          <cell r="C940" t="str">
            <v>LUMINÁRIA COMERCIAL DE SOBREPOR, COM CORPO, ALETAS PLANAS E TAMPA PORTA LÂMPADAS EM CHAPA DE AÇO TRATADA E PINTURA NA COR BRANCA, REFLETOR COM ACABAMENTO ESPECULAR DE ALTO BRILHO - 2 LÂMPADAS FLUORESCENTES 32/40W</v>
          </cell>
          <cell r="D940" t="str">
            <v>UN</v>
          </cell>
          <cell r="E940">
            <v>377.71</v>
          </cell>
          <cell r="F940" t="str">
            <v>SIURB-E JAN/24</v>
          </cell>
        </row>
        <row r="941">
          <cell r="A941">
            <v>90991</v>
          </cell>
          <cell r="B941">
            <v>9009091</v>
          </cell>
          <cell r="C941" t="str">
            <v>LUMINÁRIA COMERCIAL - 1 LÂMPADA FLUORESCENTE 54W</v>
          </cell>
          <cell r="D941" t="str">
            <v>UN</v>
          </cell>
          <cell r="E941">
            <v>364.77</v>
          </cell>
          <cell r="F941" t="str">
            <v>SIURB-E JAN/24</v>
          </cell>
        </row>
        <row r="942">
          <cell r="A942">
            <v>90992</v>
          </cell>
          <cell r="B942">
            <v>9009092</v>
          </cell>
          <cell r="C942" t="str">
            <v>LUMINÁRIA COMERCIAL - 2 LÂMPADAS FLUORESCENTES 54W</v>
          </cell>
          <cell r="D942" t="str">
            <v>UN</v>
          </cell>
          <cell r="E942">
            <v>431.17</v>
          </cell>
          <cell r="F942" t="str">
            <v>SIURB-E JAN/24</v>
          </cell>
        </row>
        <row r="943">
          <cell r="A943">
            <v>90993</v>
          </cell>
          <cell r="B943">
            <v>9009093</v>
          </cell>
          <cell r="C943" t="str">
            <v>LUMINÁRIA COMERCIAL - 1 LÂMPADA FLUORESCENTE DE 14W</v>
          </cell>
          <cell r="D943" t="str">
            <v>UN</v>
          </cell>
          <cell r="E943">
            <v>280.83999999999997</v>
          </cell>
          <cell r="F943" t="str">
            <v>SIURB-E JAN/24</v>
          </cell>
        </row>
        <row r="944">
          <cell r="A944">
            <v>90994</v>
          </cell>
          <cell r="B944">
            <v>9009094</v>
          </cell>
          <cell r="C944" t="str">
            <v>LUMINÁRIA COMERCIAL - 1 LÂMPADA FLUORESCENTE DE 28W</v>
          </cell>
          <cell r="D944" t="str">
            <v>UN</v>
          </cell>
          <cell r="E944">
            <v>341.77</v>
          </cell>
          <cell r="F944" t="str">
            <v>SIURB-E JAN/24</v>
          </cell>
        </row>
        <row r="945">
          <cell r="A945">
            <v>90995</v>
          </cell>
          <cell r="B945">
            <v>9009095</v>
          </cell>
          <cell r="C945" t="str">
            <v>LUMINÁRIA COMERCIAL - 2 LÂMPADAS FLUORESCENTES 14W</v>
          </cell>
          <cell r="D945" t="str">
            <v>UN</v>
          </cell>
          <cell r="E945">
            <v>291.48</v>
          </cell>
          <cell r="F945" t="str">
            <v>SIURB-E JAN/24</v>
          </cell>
        </row>
        <row r="946">
          <cell r="A946">
            <v>90996</v>
          </cell>
          <cell r="B946">
            <v>9009096</v>
          </cell>
          <cell r="C946" t="str">
            <v>LUMINÁRIA COMERCIAL - 2 LÂMPADAS FLUORESCENTES 28W</v>
          </cell>
          <cell r="D946" t="str">
            <v>UN</v>
          </cell>
          <cell r="E946">
            <v>384.76</v>
          </cell>
          <cell r="F946" t="str">
            <v>SIURB-E JAN/24</v>
          </cell>
        </row>
        <row r="947">
          <cell r="A947">
            <v>91000</v>
          </cell>
          <cell r="B947">
            <v>9010000</v>
          </cell>
          <cell r="C947" t="str">
            <v>EQUIPAMENTOS DE EMERGÊNCIA E SEGURANÇA</v>
          </cell>
          <cell r="D947" t="str">
            <v>.</v>
          </cell>
          <cell r="E947" t="str">
            <v>.</v>
          </cell>
          <cell r="F947" t="str">
            <v>SIURB-E JAN/24</v>
          </cell>
        </row>
        <row r="948">
          <cell r="A948">
            <v>91023</v>
          </cell>
          <cell r="B948">
            <v>9010023</v>
          </cell>
          <cell r="C948" t="str">
            <v>LUMINÁRIA DE EMERGÊNCIA AUTÔNOMA COM LÂMPADA FLUORESCENTE 15W</v>
          </cell>
          <cell r="D948" t="str">
            <v>UN</v>
          </cell>
          <cell r="E948">
            <v>244.49</v>
          </cell>
          <cell r="F948" t="str">
            <v>SIURB-E JAN/24</v>
          </cell>
        </row>
        <row r="949">
          <cell r="A949">
            <v>91024</v>
          </cell>
          <cell r="B949">
            <v>9010024</v>
          </cell>
          <cell r="C949" t="str">
            <v>LUMINÁRIA DE EMERGÊNCIA AUTÔNOMA COM 2 PROJETORES 55W/12VCC</v>
          </cell>
          <cell r="D949" t="str">
            <v>UN</v>
          </cell>
          <cell r="E949">
            <v>681.5</v>
          </cell>
          <cell r="F949" t="str">
            <v>SIURB-E JAN/24</v>
          </cell>
        </row>
        <row r="950">
          <cell r="A950">
            <v>91027</v>
          </cell>
          <cell r="B950">
            <v>9010027</v>
          </cell>
          <cell r="C950" t="str">
            <v>LUMINÁRIA DE EMERGÊNCIA AUTÔNOMA COM LÂMPADA FLUORESCENTE 9W</v>
          </cell>
          <cell r="D950" t="str">
            <v>UN</v>
          </cell>
          <cell r="E950">
            <v>288.2</v>
          </cell>
          <cell r="F950" t="str">
            <v>SIURB-E JAN/24</v>
          </cell>
        </row>
        <row r="951">
          <cell r="A951">
            <v>91028</v>
          </cell>
          <cell r="B951">
            <v>9010028</v>
          </cell>
          <cell r="C951" t="str">
            <v>LUMINÁRIA DE EMERGÊNCIA AUTÔNOMA COM 30 LEDS - 2W - AUTONOMIA MIN. 3H - COMPLETA</v>
          </cell>
          <cell r="D951" t="str">
            <v>UN</v>
          </cell>
          <cell r="E951">
            <v>92.29</v>
          </cell>
          <cell r="F951" t="str">
            <v>SIURB-E JAN/24</v>
          </cell>
        </row>
        <row r="952">
          <cell r="A952">
            <v>91031</v>
          </cell>
          <cell r="B952">
            <v>9010031</v>
          </cell>
          <cell r="C952" t="str">
            <v>BATERIA AUTOMOTIVA SELADA SEM COMPLEMENTAÇÃO DE NÍVEL 40AH-12V</v>
          </cell>
          <cell r="D952" t="str">
            <v>UN</v>
          </cell>
          <cell r="E952">
            <v>481.32</v>
          </cell>
          <cell r="F952" t="str">
            <v>SIURB-E JAN/24</v>
          </cell>
        </row>
        <row r="953">
          <cell r="A953">
            <v>91050</v>
          </cell>
          <cell r="B953">
            <v>9010050</v>
          </cell>
          <cell r="C953" t="str">
            <v>CENTRAL DE ALARME DE INCÊNDIO ATÉ 12 LAÇOS</v>
          </cell>
          <cell r="D953" t="str">
            <v>UN</v>
          </cell>
          <cell r="E953">
            <v>1141.74</v>
          </cell>
          <cell r="F953" t="str">
            <v>SIURB-E JAN/24</v>
          </cell>
        </row>
        <row r="954">
          <cell r="A954">
            <v>91053</v>
          </cell>
          <cell r="B954">
            <v>9010053</v>
          </cell>
          <cell r="C954" t="str">
            <v>CENTRAL DE ALARME DE INCÊNDIO ATÉ 24 LAÇOS</v>
          </cell>
          <cell r="D954" t="str">
            <v>UN</v>
          </cell>
          <cell r="E954">
            <v>1595.63</v>
          </cell>
          <cell r="F954" t="str">
            <v>SIURB-E JAN/24</v>
          </cell>
        </row>
        <row r="955">
          <cell r="A955">
            <v>91054</v>
          </cell>
          <cell r="B955">
            <v>9010054</v>
          </cell>
          <cell r="C955" t="str">
            <v>ACIONADOR LIGA-DESLIGA PARA BOMBA COM MARTELO QUEBRA VIDRO</v>
          </cell>
          <cell r="D955" t="str">
            <v>UN</v>
          </cell>
          <cell r="E955">
            <v>181.33</v>
          </cell>
          <cell r="F955" t="str">
            <v>SIURB-E JAN/24</v>
          </cell>
        </row>
        <row r="956">
          <cell r="A956">
            <v>91055</v>
          </cell>
          <cell r="B956">
            <v>9010055</v>
          </cell>
          <cell r="C956" t="str">
            <v>ACIONADOR MANUAL TIPO "QUEBRE O VIDRO"</v>
          </cell>
          <cell r="D956" t="str">
            <v>UN</v>
          </cell>
          <cell r="E956">
            <v>91.58</v>
          </cell>
          <cell r="F956" t="str">
            <v>SIURB-E JAN/24</v>
          </cell>
        </row>
        <row r="957">
          <cell r="A957">
            <v>91058</v>
          </cell>
          <cell r="B957">
            <v>9010058</v>
          </cell>
          <cell r="C957" t="str">
            <v>CAMPAINHA DE TIMBRE (SINO) 24V-95DB</v>
          </cell>
          <cell r="D957" t="str">
            <v>UN</v>
          </cell>
          <cell r="E957">
            <v>149.66</v>
          </cell>
          <cell r="F957" t="str">
            <v>SIURB-E JAN/24</v>
          </cell>
        </row>
        <row r="958">
          <cell r="A958">
            <v>91062</v>
          </cell>
          <cell r="B958">
            <v>9010062</v>
          </cell>
          <cell r="C958" t="str">
            <v>SIRENE ELETRÔNICA SOM AGUDO ONDULANTE 24V-100 À 120DB, COM FLASH</v>
          </cell>
          <cell r="D958" t="str">
            <v>UN</v>
          </cell>
          <cell r="E958">
            <v>118.15</v>
          </cell>
          <cell r="F958" t="str">
            <v>SIURB-E JAN/24</v>
          </cell>
        </row>
        <row r="959">
          <cell r="A959">
            <v>91063</v>
          </cell>
          <cell r="B959">
            <v>9010063</v>
          </cell>
          <cell r="C959" t="str">
            <v>SIRENE ELETRÔNICA BITONAL 24V-100 À 120DB, COM FLASH</v>
          </cell>
          <cell r="D959" t="str">
            <v>UN</v>
          </cell>
          <cell r="E959">
            <v>168.87</v>
          </cell>
          <cell r="F959" t="str">
            <v>SIURB-E JAN/24</v>
          </cell>
        </row>
        <row r="960">
          <cell r="A960">
            <v>91066</v>
          </cell>
          <cell r="B960">
            <v>9010066</v>
          </cell>
          <cell r="C960" t="str">
            <v>DETECTOR ÓPTICO DE FUMAÇA PARA SISTEMAS ENDEREÇÁVEIS</v>
          </cell>
          <cell r="D960" t="str">
            <v>UN</v>
          </cell>
          <cell r="E960">
            <v>194.23</v>
          </cell>
          <cell r="F960" t="str">
            <v>SIURB-E JAN/24</v>
          </cell>
        </row>
        <row r="961">
          <cell r="A961">
            <v>91071</v>
          </cell>
          <cell r="B961">
            <v>9010071</v>
          </cell>
          <cell r="C961" t="str">
            <v>DETECTOR DE PRESENÇA TIPO INFRAVERMELHO PASSIVO - 110VCA</v>
          </cell>
          <cell r="D961" t="str">
            <v>UN</v>
          </cell>
          <cell r="E961">
            <v>75.680000000000007</v>
          </cell>
          <cell r="F961" t="str">
            <v>SIURB-E JAN/24</v>
          </cell>
        </row>
        <row r="962">
          <cell r="A962">
            <v>91074</v>
          </cell>
          <cell r="B962">
            <v>9010074</v>
          </cell>
          <cell r="C962" t="str">
            <v>NO-BREAK TRIFÁSICO - 15 KVA - AUTONOMIA DE 15MIN.</v>
          </cell>
          <cell r="D962" t="str">
            <v>UN</v>
          </cell>
          <cell r="E962">
            <v>47029.16</v>
          </cell>
          <cell r="F962" t="str">
            <v>SIURB-E JAN/24</v>
          </cell>
        </row>
        <row r="963">
          <cell r="A963">
            <v>91075</v>
          </cell>
          <cell r="B963">
            <v>9010075</v>
          </cell>
          <cell r="C963" t="str">
            <v>NO BREAK BIFÁSICO 10 KVA - AUTONOMIA DE 15 MINUTOS</v>
          </cell>
          <cell r="D963" t="str">
            <v>UN</v>
          </cell>
          <cell r="E963">
            <v>25904.98</v>
          </cell>
          <cell r="F963" t="str">
            <v>SIURB-E JAN/24</v>
          </cell>
        </row>
        <row r="964">
          <cell r="A964">
            <v>91077</v>
          </cell>
          <cell r="B964">
            <v>9010077</v>
          </cell>
          <cell r="C964" t="str">
            <v>ESTABILIZADOR ELETRÔNICO TRIFÁSICO - 15KVA</v>
          </cell>
          <cell r="D964" t="str">
            <v>UN</v>
          </cell>
          <cell r="E964">
            <v>23158.73</v>
          </cell>
          <cell r="F964" t="str">
            <v>SIURB-E JAN/24</v>
          </cell>
        </row>
        <row r="965">
          <cell r="A965">
            <v>91085</v>
          </cell>
          <cell r="B965">
            <v>9010085</v>
          </cell>
          <cell r="C965" t="str">
            <v>GRUPO GERADOR 110KVA EXCITAÇÃO BRUSHLESS C/ QUADRO TRANSF. AUTOMÁTICA</v>
          </cell>
          <cell r="D965" t="str">
            <v>UN</v>
          </cell>
          <cell r="E965">
            <v>111346.23</v>
          </cell>
          <cell r="F965" t="str">
            <v>SIURB-E JAN/24</v>
          </cell>
        </row>
        <row r="966">
          <cell r="A966">
            <v>91086</v>
          </cell>
          <cell r="B966">
            <v>9010086</v>
          </cell>
          <cell r="C966" t="str">
            <v>GRUPO GERADOR 150KVA EXCITAÇÃO BRUSHLESS C/ QUADRO TRANSF. AUTOMÁTICA</v>
          </cell>
          <cell r="D966" t="str">
            <v>UN</v>
          </cell>
          <cell r="E966">
            <v>114005.06</v>
          </cell>
          <cell r="F966" t="str">
            <v>SIURB-E JAN/24</v>
          </cell>
        </row>
        <row r="967">
          <cell r="A967">
            <v>91089</v>
          </cell>
          <cell r="B967">
            <v>9010089</v>
          </cell>
          <cell r="C967" t="str">
            <v>GRUPO GERADOR 275KVA EXCITAÇÃO BRUSHLESS C/ QUADRO TRANSF. AUTOMÁTICA</v>
          </cell>
          <cell r="D967" t="str">
            <v>UN</v>
          </cell>
          <cell r="E967">
            <v>188596.69</v>
          </cell>
          <cell r="F967" t="str">
            <v>SIURB-E JAN/24</v>
          </cell>
        </row>
        <row r="968">
          <cell r="A968">
            <v>91100</v>
          </cell>
          <cell r="B968">
            <v>9011000</v>
          </cell>
          <cell r="C968" t="str">
            <v>PÁRA-RAIOS</v>
          </cell>
          <cell r="D968" t="str">
            <v>.</v>
          </cell>
          <cell r="E968" t="str">
            <v>.</v>
          </cell>
          <cell r="F968" t="str">
            <v>SIURB-E JAN/24</v>
          </cell>
        </row>
        <row r="969">
          <cell r="A969">
            <v>91105</v>
          </cell>
          <cell r="B969">
            <v>9011005</v>
          </cell>
          <cell r="C969" t="str">
            <v>PÁRA-RAIOS TIPO "FRANKLIN", EXCLUSIVE DESCIDA E ATERRAMENTO</v>
          </cell>
          <cell r="D969" t="str">
            <v>UN</v>
          </cell>
          <cell r="E969">
            <v>768.24</v>
          </cell>
          <cell r="F969" t="str">
            <v>SIURB-E JAN/24</v>
          </cell>
        </row>
        <row r="970">
          <cell r="A970">
            <v>91114</v>
          </cell>
          <cell r="B970">
            <v>9011014</v>
          </cell>
          <cell r="C970" t="str">
            <v>CAIXA DE INSPEÇÃO DE ATERRAMENTO TIPO EMBUTIR COM TAMPA E ALÇA</v>
          </cell>
          <cell r="D970" t="str">
            <v>UN</v>
          </cell>
          <cell r="E970">
            <v>157.72</v>
          </cell>
          <cell r="F970" t="str">
            <v>SIURB-E JAN/24</v>
          </cell>
        </row>
        <row r="971">
          <cell r="A971">
            <v>91115</v>
          </cell>
          <cell r="B971">
            <v>9011015</v>
          </cell>
          <cell r="C971" t="str">
            <v>CAIXA DE INSPEÇÃO DE ATERRAMENTO TIPO SUSPENSA EM PVC OU POLIPROPILENO</v>
          </cell>
          <cell r="D971" t="str">
            <v>UN</v>
          </cell>
          <cell r="E971">
            <v>97.1</v>
          </cell>
          <cell r="F971" t="str">
            <v>SIURB-E JAN/24</v>
          </cell>
        </row>
        <row r="972">
          <cell r="A972">
            <v>91117</v>
          </cell>
          <cell r="B972">
            <v>9011017</v>
          </cell>
          <cell r="C972" t="str">
            <v>LUZ DE OBSTÁCULO SIMPLES COM FOTOCELULA SOLAR</v>
          </cell>
          <cell r="D972" t="str">
            <v>UN</v>
          </cell>
          <cell r="E972">
            <v>193.63</v>
          </cell>
          <cell r="F972" t="str">
            <v>SIURB-E JAN/24</v>
          </cell>
        </row>
        <row r="973">
          <cell r="A973">
            <v>91118</v>
          </cell>
          <cell r="B973">
            <v>9011018</v>
          </cell>
          <cell r="C973" t="str">
            <v>LUZ DE OBSTÁCULO DUPLA COM FOTOCELULA SOLAR</v>
          </cell>
          <cell r="D973" t="str">
            <v>UN</v>
          </cell>
          <cell r="E973">
            <v>275.49</v>
          </cell>
          <cell r="F973" t="str">
            <v>SIURB-E JAN/24</v>
          </cell>
        </row>
        <row r="974">
          <cell r="A974">
            <v>91140</v>
          </cell>
          <cell r="B974">
            <v>9011040</v>
          </cell>
          <cell r="C974" t="str">
            <v>CONDUTOR EM AÇO CA - 25 - 1/2" P/ PARA-RAIO</v>
          </cell>
          <cell r="D974" t="str">
            <v>M</v>
          </cell>
          <cell r="E974">
            <v>13.15</v>
          </cell>
          <cell r="F974" t="str">
            <v>SIURB-E JAN/24</v>
          </cell>
        </row>
        <row r="975">
          <cell r="A975">
            <v>91150</v>
          </cell>
          <cell r="B975">
            <v>9011050</v>
          </cell>
          <cell r="C975" t="str">
            <v>HASTE DE AÇO GALVANIZADO, INCLUSIVE BASE E ESTAIS - 2"/3M</v>
          </cell>
          <cell r="D975" t="str">
            <v>UN</v>
          </cell>
          <cell r="E975">
            <v>660.82</v>
          </cell>
          <cell r="F975" t="str">
            <v>SIURB-E JAN/24</v>
          </cell>
        </row>
        <row r="976">
          <cell r="A976">
            <v>91151</v>
          </cell>
          <cell r="B976">
            <v>9011051</v>
          </cell>
          <cell r="C976" t="str">
            <v>CORDOALHA DE COBRE NÚ, INCLUSIVE ISOLADORES - 16,00MM2</v>
          </cell>
          <cell r="D976" t="str">
            <v>M</v>
          </cell>
          <cell r="E976">
            <v>52.93</v>
          </cell>
          <cell r="F976" t="str">
            <v>SIURB-E JAN/24</v>
          </cell>
        </row>
        <row r="977">
          <cell r="A977">
            <v>91153</v>
          </cell>
          <cell r="B977">
            <v>9011053</v>
          </cell>
          <cell r="C977" t="str">
            <v>CORDOALHA DE COBRE NÚ, INCLUSIVE ISOLADORES - 35,00MM2</v>
          </cell>
          <cell r="D977" t="str">
            <v>M</v>
          </cell>
          <cell r="E977">
            <v>66.41</v>
          </cell>
          <cell r="F977" t="str">
            <v>SIURB-E JAN/24</v>
          </cell>
        </row>
        <row r="978">
          <cell r="A978">
            <v>91154</v>
          </cell>
          <cell r="B978">
            <v>9011054</v>
          </cell>
          <cell r="C978" t="str">
            <v>CORDOALHA DE COBRE NÚ, INCLUSIVE ISOLADORES - 50,00MM2</v>
          </cell>
          <cell r="D978" t="str">
            <v>M</v>
          </cell>
          <cell r="E978">
            <v>82.03</v>
          </cell>
          <cell r="F978" t="str">
            <v>SIURB-E JAN/24</v>
          </cell>
        </row>
        <row r="979">
          <cell r="A979">
            <v>91161</v>
          </cell>
          <cell r="B979">
            <v>9011061</v>
          </cell>
          <cell r="C979" t="str">
            <v>TUBO DE PVC PARA PROTEÇÃO DE CORDOALHA - 2"X3M</v>
          </cell>
          <cell r="D979" t="str">
            <v>UN</v>
          </cell>
          <cell r="E979">
            <v>105.59</v>
          </cell>
          <cell r="F979" t="str">
            <v>SIURB-E JAN/24</v>
          </cell>
        </row>
        <row r="980">
          <cell r="A980">
            <v>91190</v>
          </cell>
          <cell r="B980">
            <v>9011090</v>
          </cell>
          <cell r="C980" t="str">
            <v>TOMADA DE TERRA COMPLETA</v>
          </cell>
          <cell r="D980" t="str">
            <v>UN</v>
          </cell>
          <cell r="E980">
            <v>1257.3</v>
          </cell>
          <cell r="F980" t="str">
            <v>SIURB-E JAN/24</v>
          </cell>
        </row>
        <row r="981">
          <cell r="A981">
            <v>91191</v>
          </cell>
          <cell r="B981">
            <v>9011091</v>
          </cell>
          <cell r="C981" t="str">
            <v>TOMADA DE TERRA COMPLETA PARA 1 HASTE</v>
          </cell>
          <cell r="D981" t="str">
            <v>UN</v>
          </cell>
          <cell r="E981">
            <v>445.31</v>
          </cell>
          <cell r="F981" t="str">
            <v>SIURB-E JAN/24</v>
          </cell>
        </row>
        <row r="982">
          <cell r="A982">
            <v>91194</v>
          </cell>
          <cell r="B982">
            <v>9011094</v>
          </cell>
          <cell r="C982" t="str">
            <v>BARRA CHATA DE ALUMÍNIO TIPO FITA 1/4" X 3/4"</v>
          </cell>
          <cell r="D982" t="str">
            <v>M</v>
          </cell>
          <cell r="E982">
            <v>32.5</v>
          </cell>
          <cell r="F982" t="str">
            <v>SIURB-E JAN/24</v>
          </cell>
        </row>
        <row r="983">
          <cell r="A983">
            <v>91195</v>
          </cell>
          <cell r="B983">
            <v>9011095</v>
          </cell>
          <cell r="C983" t="str">
            <v>BARRA CHATA DE ALUMÍNIO TIPO FITA 1/8" X 7/8"</v>
          </cell>
          <cell r="D983" t="str">
            <v>M</v>
          </cell>
          <cell r="E983">
            <v>26.07</v>
          </cell>
          <cell r="F983" t="str">
            <v>SIURB-E JAN/24</v>
          </cell>
        </row>
        <row r="984">
          <cell r="A984" t="str">
            <v>-</v>
          </cell>
          <cell r="B984">
            <v>9011102</v>
          </cell>
          <cell r="C984" t="str">
            <v>CONDUTOR EM AÇO CA - 25 - 3/8" P/ PARA-RAIO</v>
          </cell>
          <cell r="D984" t="str">
            <v>M</v>
          </cell>
          <cell r="E984">
            <v>16.22</v>
          </cell>
          <cell r="F984" t="str">
            <v>SIURB-E JAN/24</v>
          </cell>
        </row>
        <row r="985">
          <cell r="A985">
            <v>91200</v>
          </cell>
          <cell r="B985">
            <v>9012000</v>
          </cell>
          <cell r="C985" t="str">
            <v>DIVERSOS</v>
          </cell>
          <cell r="D985" t="str">
            <v>.</v>
          </cell>
          <cell r="E985" t="str">
            <v>.</v>
          </cell>
          <cell r="F985" t="str">
            <v>SIURB-E JAN/24</v>
          </cell>
        </row>
        <row r="986">
          <cell r="A986">
            <v>91250</v>
          </cell>
          <cell r="B986">
            <v>9012050</v>
          </cell>
          <cell r="C986" t="str">
            <v>QUADRO COMANDO PARA CONJUNTO MOTOR-BOMBA, MONOFÁSICO - ATÉ 5HP</v>
          </cell>
          <cell r="D986" t="str">
            <v>UN</v>
          </cell>
          <cell r="E986">
            <v>2612.52</v>
          </cell>
          <cell r="F986" t="str">
            <v>SIURB-E JAN/24</v>
          </cell>
        </row>
        <row r="987">
          <cell r="A987">
            <v>91251</v>
          </cell>
          <cell r="B987">
            <v>9012051</v>
          </cell>
          <cell r="C987" t="str">
            <v>QUADRO COMANDO PARA CONJUNTO MOTOR-BOMBA, TRIFÁSICO - ATÉ 5HP</v>
          </cell>
          <cell r="D987" t="str">
            <v>UN</v>
          </cell>
          <cell r="E987">
            <v>2664.5</v>
          </cell>
          <cell r="F987" t="str">
            <v>SIURB-E JAN/24</v>
          </cell>
        </row>
        <row r="988">
          <cell r="A988">
            <v>91252</v>
          </cell>
          <cell r="B988">
            <v>9012052</v>
          </cell>
          <cell r="C988" t="str">
            <v>QUADRO DE ÁGUA DE REUSO</v>
          </cell>
          <cell r="D988" t="str">
            <v>UN</v>
          </cell>
          <cell r="E988">
            <v>2980.43</v>
          </cell>
          <cell r="F988" t="str">
            <v>SIURB-E JAN/24</v>
          </cell>
        </row>
        <row r="989">
          <cell r="A989">
            <v>91253</v>
          </cell>
          <cell r="B989">
            <v>9012053</v>
          </cell>
          <cell r="C989" t="str">
            <v>QUADRO DE BOMBA DE INCÊNDIO</v>
          </cell>
          <cell r="D989" t="str">
            <v>UN</v>
          </cell>
          <cell r="E989">
            <v>1709.74</v>
          </cell>
          <cell r="F989" t="str">
            <v>SIURB-E JAN/24</v>
          </cell>
        </row>
        <row r="990">
          <cell r="A990">
            <v>91254</v>
          </cell>
          <cell r="B990">
            <v>9012054</v>
          </cell>
          <cell r="C990" t="str">
            <v>QUADRO DE BOMBA DE RECALQUE</v>
          </cell>
          <cell r="D990" t="str">
            <v>UN</v>
          </cell>
          <cell r="E990">
            <v>4437.6400000000003</v>
          </cell>
          <cell r="F990" t="str">
            <v>SIURB-E JAN/24</v>
          </cell>
        </row>
        <row r="991">
          <cell r="A991">
            <v>91300</v>
          </cell>
          <cell r="B991">
            <v>9013000</v>
          </cell>
          <cell r="C991" t="str">
            <v>ELETROFERRAGENS</v>
          </cell>
          <cell r="D991" t="str">
            <v>.</v>
          </cell>
          <cell r="E991" t="str">
            <v>.</v>
          </cell>
          <cell r="F991" t="str">
            <v>SIURB-E JAN/24</v>
          </cell>
        </row>
        <row r="992">
          <cell r="A992">
            <v>91305</v>
          </cell>
          <cell r="B992">
            <v>9013005</v>
          </cell>
          <cell r="C992" t="str">
            <v>PERFILADO LISO CHAPA 14-GE-MED. 19X38MM COM TAMPA E INSTALAÇÃO</v>
          </cell>
          <cell r="D992" t="str">
            <v>M</v>
          </cell>
          <cell r="E992">
            <v>76.2</v>
          </cell>
          <cell r="F992" t="str">
            <v>SIURB-E JAN/24</v>
          </cell>
        </row>
        <row r="993">
          <cell r="A993">
            <v>91307</v>
          </cell>
          <cell r="B993">
            <v>9013007</v>
          </cell>
          <cell r="C993" t="str">
            <v>PERFILADO LISO CHAPA 14-GE-MED. 38X38MM COM TAMPA E INSTALAÇÃO</v>
          </cell>
          <cell r="D993" t="str">
            <v>M</v>
          </cell>
          <cell r="E993">
            <v>54.35</v>
          </cell>
          <cell r="F993" t="str">
            <v>SIURB-E JAN/24</v>
          </cell>
        </row>
        <row r="994">
          <cell r="A994">
            <v>91308</v>
          </cell>
          <cell r="B994">
            <v>9013008</v>
          </cell>
          <cell r="C994" t="str">
            <v>PERFILADO LISO CHAPA 14-GE-MED. 38X76MM COM TAMPA E INSTALAÇÃO.</v>
          </cell>
          <cell r="D994" t="str">
            <v>M</v>
          </cell>
          <cell r="E994">
            <v>115.42</v>
          </cell>
          <cell r="F994" t="str">
            <v>SIURB-E JAN/24</v>
          </cell>
        </row>
        <row r="995">
          <cell r="A995">
            <v>91311</v>
          </cell>
          <cell r="B995">
            <v>9013011</v>
          </cell>
          <cell r="C995" t="str">
            <v>PERFILADO PERFURADO CHAPA 14-GE-MED. 19X38MM COM TAMPA E INSTALAÇÃO</v>
          </cell>
          <cell r="D995" t="str">
            <v>M</v>
          </cell>
          <cell r="E995">
            <v>75.59</v>
          </cell>
          <cell r="F995" t="str">
            <v>SIURB-E JAN/24</v>
          </cell>
        </row>
        <row r="996">
          <cell r="A996">
            <v>91313</v>
          </cell>
          <cell r="B996">
            <v>9013013</v>
          </cell>
          <cell r="C996" t="str">
            <v>PERFILADO PERFURADO CHAPA 14-GE-MED. 38X38MM COM TAMPA E INSTALAÇÃO</v>
          </cell>
          <cell r="D996" t="str">
            <v>M</v>
          </cell>
          <cell r="E996">
            <v>53.11</v>
          </cell>
          <cell r="F996" t="str">
            <v>SIURB-E JAN/24</v>
          </cell>
        </row>
        <row r="997">
          <cell r="A997">
            <v>91314</v>
          </cell>
          <cell r="B997">
            <v>9013014</v>
          </cell>
          <cell r="C997" t="str">
            <v>PERFILADO PERFURADO CHAPA 14-GE-MED. 38X76MM COM TAMPA E INSTALAÇÃO</v>
          </cell>
          <cell r="D997" t="str">
            <v>M</v>
          </cell>
          <cell r="E997">
            <v>109.2</v>
          </cell>
          <cell r="F997" t="str">
            <v>SIURB-E JAN/24</v>
          </cell>
        </row>
        <row r="998">
          <cell r="A998">
            <v>91321</v>
          </cell>
          <cell r="B998">
            <v>9013021</v>
          </cell>
          <cell r="C998" t="str">
            <v>ELETROCALHA LISA GALVANIZADA ELETROLÍTICA CHAPA 14 - 100X50MM  COM TAMPA E INSTALAÇÃO</v>
          </cell>
          <cell r="D998" t="str">
            <v>M</v>
          </cell>
          <cell r="E998">
            <v>126.48</v>
          </cell>
          <cell r="F998" t="str">
            <v>SIURB-E JAN/24</v>
          </cell>
        </row>
        <row r="999">
          <cell r="A999">
            <v>91322</v>
          </cell>
          <cell r="B999">
            <v>9013022</v>
          </cell>
          <cell r="C999" t="str">
            <v>ELETROCALHA LISA GALVANIZADA ELETROLÍTICA CHAPA 14 - 125X50MM  COM TAMPA E INSTALAÇÃO</v>
          </cell>
          <cell r="D999" t="str">
            <v>M</v>
          </cell>
          <cell r="E999">
            <v>142.24</v>
          </cell>
          <cell r="F999" t="str">
            <v>SIURB-E JAN/24</v>
          </cell>
        </row>
        <row r="1000">
          <cell r="A1000">
            <v>91323</v>
          </cell>
          <cell r="B1000">
            <v>9013023</v>
          </cell>
          <cell r="C1000" t="str">
            <v>ELETROCALHA LISA GALVANIZADA ELETROLÍTICA CHAPA 14 - 150X50MM  COM TAMPA E INSTALAÇÃO</v>
          </cell>
          <cell r="D1000" t="str">
            <v>M</v>
          </cell>
          <cell r="E1000">
            <v>157.19999999999999</v>
          </cell>
          <cell r="F1000" t="str">
            <v>SIURB-E JAN/24</v>
          </cell>
        </row>
        <row r="1001">
          <cell r="A1001">
            <v>91324</v>
          </cell>
          <cell r="B1001">
            <v>9013024</v>
          </cell>
          <cell r="C1001" t="str">
            <v>ELETROCALHA LISA GALV. ELETROLÍTICA CHAPA 14 - 175X50MM C/ TAMPA E INST.</v>
          </cell>
          <cell r="D1001" t="str">
            <v>M</v>
          </cell>
          <cell r="E1001">
            <v>172.57</v>
          </cell>
          <cell r="F1001" t="str">
            <v>SIURB-E JAN/24</v>
          </cell>
        </row>
        <row r="1002">
          <cell r="A1002">
            <v>91325</v>
          </cell>
          <cell r="B1002">
            <v>9013025</v>
          </cell>
          <cell r="C1002" t="str">
            <v>ELETROCALHA LISA GALVANIZADA ELETROLÍTICA CHAPA 14 - 200X50MM  COM TAMPA E INSTALAÇÃO</v>
          </cell>
          <cell r="D1002" t="str">
            <v>M</v>
          </cell>
          <cell r="E1002">
            <v>188.24</v>
          </cell>
          <cell r="F1002" t="str">
            <v>SIURB-E JAN/24</v>
          </cell>
        </row>
        <row r="1003">
          <cell r="A1003">
            <v>91326</v>
          </cell>
          <cell r="B1003">
            <v>9013026</v>
          </cell>
          <cell r="C1003" t="str">
            <v>ELETROCALHA LISA GALV. ELETROL. CHAPA 14 - 250X50MM C/ TAMPA E INST.</v>
          </cell>
          <cell r="D1003" t="str">
            <v>M</v>
          </cell>
          <cell r="E1003">
            <v>217.96</v>
          </cell>
          <cell r="F1003" t="str">
            <v>SIURB-E JAN/24</v>
          </cell>
        </row>
        <row r="1004">
          <cell r="A1004">
            <v>91327</v>
          </cell>
          <cell r="B1004">
            <v>9013027</v>
          </cell>
          <cell r="C1004" t="str">
            <v>ELETROCALHA LISA GALVANIZADA ELETROLÍTICA CHAPA 14 - 300X50MM  COM TAMPA E INSTALAÇÃO</v>
          </cell>
          <cell r="D1004" t="str">
            <v>M</v>
          </cell>
          <cell r="E1004">
            <v>231.54</v>
          </cell>
          <cell r="F1004" t="str">
            <v>SIURB-E JAN/24</v>
          </cell>
        </row>
        <row r="1005">
          <cell r="A1005">
            <v>91331</v>
          </cell>
          <cell r="B1005">
            <v>9013031</v>
          </cell>
          <cell r="C1005" t="str">
            <v>ELETROCALHA LISA GALV. ELETROL. CHAPA 14 - 150X100MM C/ TAMPA E INST.</v>
          </cell>
          <cell r="D1005" t="str">
            <v>M</v>
          </cell>
          <cell r="E1005">
            <v>206.92</v>
          </cell>
          <cell r="F1005" t="str">
            <v>SIURB-E JAN/24</v>
          </cell>
        </row>
        <row r="1006">
          <cell r="A1006">
            <v>91332</v>
          </cell>
          <cell r="B1006">
            <v>9013032</v>
          </cell>
          <cell r="C1006" t="str">
            <v>ELETROCALHA LISA GALVANIZADA ELETROLÍTICA CHAPA 14 - 200X100MM COM TAMPA E INSTALAÇÃO</v>
          </cell>
          <cell r="D1006" t="str">
            <v>M</v>
          </cell>
          <cell r="E1006">
            <v>229.57</v>
          </cell>
          <cell r="F1006" t="str">
            <v>SIURB-E JAN/24</v>
          </cell>
        </row>
        <row r="1007">
          <cell r="A1007">
            <v>91333</v>
          </cell>
          <cell r="B1007">
            <v>9013033</v>
          </cell>
          <cell r="C1007" t="str">
            <v>ELETROCALHA LISA GALV. ELETROL. CHAPA 14 - 250X100MM C/ TAMPA E INST.</v>
          </cell>
          <cell r="D1007" t="str">
            <v>M</v>
          </cell>
          <cell r="E1007">
            <v>258.45</v>
          </cell>
          <cell r="F1007" t="str">
            <v>SIURB-E JAN/24</v>
          </cell>
        </row>
        <row r="1008">
          <cell r="A1008">
            <v>91334</v>
          </cell>
          <cell r="B1008">
            <v>9013034</v>
          </cell>
          <cell r="C1008" t="str">
            <v>ELETROCALHA LISA GALVANIZADA ELETROLÍTICA CHAPA 14 - 300X100MM COM TAMPA E INSTALAÇÃO</v>
          </cell>
          <cell r="D1008" t="str">
            <v>M</v>
          </cell>
          <cell r="E1008">
            <v>280.85000000000002</v>
          </cell>
          <cell r="F1008" t="str">
            <v>SIURB-E JAN/24</v>
          </cell>
        </row>
        <row r="1009">
          <cell r="A1009">
            <v>91335</v>
          </cell>
          <cell r="B1009">
            <v>9013035</v>
          </cell>
          <cell r="C1009" t="str">
            <v>ELETROCALHA LISA GALV. ELETROL. CHAPA 14 - 400X100MM C/ TAMPA E INST.</v>
          </cell>
          <cell r="D1009" t="str">
            <v>M</v>
          </cell>
          <cell r="E1009">
            <v>328.88</v>
          </cell>
          <cell r="F1009" t="str">
            <v>SIURB-E JAN/24</v>
          </cell>
        </row>
        <row r="1010">
          <cell r="A1010">
            <v>91338</v>
          </cell>
          <cell r="B1010">
            <v>9013038</v>
          </cell>
          <cell r="C1010" t="str">
            <v>ELETROCALHA PERF. GALV. ELETROL. CHAPA 14 - 100X50MM C/ TAMPA E INST.</v>
          </cell>
          <cell r="D1010" t="str">
            <v>M</v>
          </cell>
          <cell r="E1010">
            <v>123.58</v>
          </cell>
          <cell r="F1010" t="str">
            <v>SIURB-E JAN/24</v>
          </cell>
        </row>
        <row r="1011">
          <cell r="A1011">
            <v>91339</v>
          </cell>
          <cell r="B1011">
            <v>9013039</v>
          </cell>
          <cell r="C1011" t="str">
            <v>ELETROCALHA PERF. GALV. ELETROL. CHAPA 14 - 125X50MM C/ TAMPA E INST.</v>
          </cell>
          <cell r="D1011" t="str">
            <v>M</v>
          </cell>
          <cell r="E1011">
            <v>135.69</v>
          </cell>
          <cell r="F1011" t="str">
            <v>SIURB-E JAN/24</v>
          </cell>
        </row>
        <row r="1012">
          <cell r="A1012">
            <v>91340</v>
          </cell>
          <cell r="B1012">
            <v>9013040</v>
          </cell>
          <cell r="C1012" t="str">
            <v>ELETROCALHA PERF. GALV. ELETROL. CHAPA 14 - 150X50MM C/ TAMPA E INST.</v>
          </cell>
          <cell r="D1012" t="str">
            <v>M</v>
          </cell>
          <cell r="E1012">
            <v>157</v>
          </cell>
          <cell r="F1012" t="str">
            <v>SIURB-E JAN/24</v>
          </cell>
        </row>
        <row r="1013">
          <cell r="A1013">
            <v>91341</v>
          </cell>
          <cell r="B1013">
            <v>9013041</v>
          </cell>
          <cell r="C1013" t="str">
            <v>ELETROCALHA PERF. GALV. ELETROL. CHAPA 14 - 175X50MM C/ TAMPA E INST.</v>
          </cell>
          <cell r="D1013" t="str">
            <v>M</v>
          </cell>
          <cell r="E1013">
            <v>170.83</v>
          </cell>
          <cell r="F1013" t="str">
            <v>SIURB-E JAN/24</v>
          </cell>
        </row>
        <row r="1014">
          <cell r="A1014">
            <v>91342</v>
          </cell>
          <cell r="B1014">
            <v>9013042</v>
          </cell>
          <cell r="C1014" t="str">
            <v>ELETROCALHA PERF. GALV. ELETROL. CHAPA 14 - 200X50MM C/ TAMPA E INST.</v>
          </cell>
          <cell r="D1014" t="str">
            <v>M</v>
          </cell>
          <cell r="E1014">
            <v>192.48</v>
          </cell>
          <cell r="F1014" t="str">
            <v>SIURB-E JAN/24</v>
          </cell>
        </row>
        <row r="1015">
          <cell r="A1015">
            <v>91343</v>
          </cell>
          <cell r="B1015">
            <v>9013043</v>
          </cell>
          <cell r="C1015" t="str">
            <v>ELETROCALHA PERF. GALV. ELETROL. CHAPA 14 - 250X50MM C/ TAMPA E INST.</v>
          </cell>
          <cell r="D1015" t="str">
            <v>M</v>
          </cell>
          <cell r="E1015">
            <v>215.79</v>
          </cell>
          <cell r="F1015" t="str">
            <v>SIURB-E JAN/24</v>
          </cell>
        </row>
        <row r="1016">
          <cell r="A1016">
            <v>91344</v>
          </cell>
          <cell r="B1016">
            <v>9013044</v>
          </cell>
          <cell r="C1016" t="str">
            <v>ELETROCALHA PERF. GALV. ELETROL. CHAPA 14 - 300X50MM C/ TAMPA E INST.</v>
          </cell>
          <cell r="D1016" t="str">
            <v>M</v>
          </cell>
          <cell r="E1016">
            <v>233.62</v>
          </cell>
          <cell r="F1016" t="str">
            <v>SIURB-E JAN/24</v>
          </cell>
        </row>
        <row r="1017">
          <cell r="A1017">
            <v>91346</v>
          </cell>
          <cell r="B1017">
            <v>9013046</v>
          </cell>
          <cell r="C1017" t="str">
            <v>ELETROCALHA PERF. GALV. ELETROL. CHAPA 14 - 150X100MM C/ TAMPA E INST.</v>
          </cell>
          <cell r="D1017" t="str">
            <v>M</v>
          </cell>
          <cell r="E1017">
            <v>201.57</v>
          </cell>
          <cell r="F1017" t="str">
            <v>SIURB-E JAN/24</v>
          </cell>
        </row>
        <row r="1018">
          <cell r="A1018">
            <v>91347</v>
          </cell>
          <cell r="B1018">
            <v>9013047</v>
          </cell>
          <cell r="C1018" t="str">
            <v>ELETROCALHA PERF. GALV. ELETROL. CHAPA 14 - 200X100MM C/ TAMPA E INST.</v>
          </cell>
          <cell r="D1018" t="str">
            <v>M</v>
          </cell>
          <cell r="E1018">
            <v>230.79</v>
          </cell>
          <cell r="F1018" t="str">
            <v>SIURB-E JAN/24</v>
          </cell>
        </row>
        <row r="1019">
          <cell r="A1019">
            <v>91348</v>
          </cell>
          <cell r="B1019">
            <v>9013048</v>
          </cell>
          <cell r="C1019" t="str">
            <v>ELETROCALHA PERF. GALV. CHAPA 14 - 250X100MM C/ TAMPA E INST.</v>
          </cell>
          <cell r="D1019" t="str">
            <v>M</v>
          </cell>
          <cell r="E1019">
            <v>256.89</v>
          </cell>
          <cell r="F1019" t="str">
            <v>SIURB-E JAN/24</v>
          </cell>
        </row>
        <row r="1020">
          <cell r="A1020">
            <v>91350</v>
          </cell>
          <cell r="B1020">
            <v>9013050</v>
          </cell>
          <cell r="C1020" t="str">
            <v>ELETROCALHA PERF. GALV. ELETROL. CHAPA 14 - 400X100MM C/ TAMPA E INST.</v>
          </cell>
          <cell r="D1020" t="str">
            <v>M</v>
          </cell>
          <cell r="E1020">
            <v>326.42</v>
          </cell>
          <cell r="F1020" t="str">
            <v>SIURB-E JAN/24</v>
          </cell>
        </row>
        <row r="1021">
          <cell r="A1021">
            <v>91400</v>
          </cell>
          <cell r="B1021">
            <v>9014000</v>
          </cell>
          <cell r="C1021" t="str">
            <v>ALTA TENSÃO</v>
          </cell>
          <cell r="D1021" t="str">
            <v>.</v>
          </cell>
          <cell r="E1021" t="str">
            <v>.</v>
          </cell>
          <cell r="F1021" t="str">
            <v>SIURB-E JAN/24</v>
          </cell>
        </row>
        <row r="1022">
          <cell r="A1022">
            <v>91401</v>
          </cell>
          <cell r="B1022">
            <v>9014001</v>
          </cell>
          <cell r="C1022" t="str">
            <v>ÓLEO ISOLANTE PARA TRANSFORMADOR/ DISJUNTOR 30KV/CM</v>
          </cell>
          <cell r="D1022" t="str">
            <v>L</v>
          </cell>
          <cell r="E1022">
            <v>25.84</v>
          </cell>
          <cell r="F1022" t="str">
            <v>SIURB-E JAN/24</v>
          </cell>
        </row>
        <row r="1023">
          <cell r="A1023">
            <v>91406</v>
          </cell>
          <cell r="B1023">
            <v>9014006</v>
          </cell>
          <cell r="C1023" t="str">
            <v>ISOLADOR SUPORTE TIPO PEDESTAL EM PORCELANA - 15KV</v>
          </cell>
          <cell r="D1023" t="str">
            <v>UN</v>
          </cell>
          <cell r="E1023">
            <v>158.11000000000001</v>
          </cell>
          <cell r="F1023" t="str">
            <v>SIURB-E JAN/24</v>
          </cell>
        </row>
        <row r="1024">
          <cell r="A1024">
            <v>91407</v>
          </cell>
          <cell r="B1024">
            <v>9014007</v>
          </cell>
          <cell r="C1024" t="str">
            <v>ISOLADOR SUPORTE TIPO PEDESTAL EM PORCELANA - 1KV</v>
          </cell>
          <cell r="D1024" t="str">
            <v>UN</v>
          </cell>
          <cell r="E1024">
            <v>191.34</v>
          </cell>
          <cell r="F1024" t="str">
            <v>SIURB-E JAN/24</v>
          </cell>
        </row>
        <row r="1025">
          <cell r="A1025">
            <v>91408</v>
          </cell>
          <cell r="B1025">
            <v>9014008</v>
          </cell>
          <cell r="C1025" t="str">
            <v>ISOLADOR SUPORTE TIPO PEDESTAL EM EPOXI - 15KV</v>
          </cell>
          <cell r="D1025" t="str">
            <v>UN</v>
          </cell>
          <cell r="E1025">
            <v>89.42</v>
          </cell>
          <cell r="F1025" t="str">
            <v>SIURB-E JAN/24</v>
          </cell>
        </row>
        <row r="1026">
          <cell r="A1026">
            <v>91409</v>
          </cell>
          <cell r="B1026">
            <v>9014009</v>
          </cell>
          <cell r="C1026" t="str">
            <v>ISOLADOR SUPORTE TIPO PEDESTAL EPOXI - 1KV</v>
          </cell>
          <cell r="D1026" t="str">
            <v>UN</v>
          </cell>
          <cell r="E1026">
            <v>45.24</v>
          </cell>
          <cell r="F1026" t="str">
            <v>SIURB-E JAN/24</v>
          </cell>
        </row>
        <row r="1027">
          <cell r="A1027">
            <v>91413</v>
          </cell>
          <cell r="B1027">
            <v>9014013</v>
          </cell>
          <cell r="C1027" t="str">
            <v>VERGALHÃO DE COBRE 3/8" (10MM)</v>
          </cell>
          <cell r="D1027" t="str">
            <v>M</v>
          </cell>
          <cell r="E1027">
            <v>91.33</v>
          </cell>
          <cell r="F1027" t="str">
            <v>SIURB-E JAN/24</v>
          </cell>
        </row>
        <row r="1028">
          <cell r="A1028">
            <v>91414</v>
          </cell>
          <cell r="B1028">
            <v>9014014</v>
          </cell>
          <cell r="C1028" t="str">
            <v>TERMINAL OU CONECTOR PARA VERGALHÃO DE COBRE 3/8" (10MM)</v>
          </cell>
          <cell r="D1028" t="str">
            <v>UN</v>
          </cell>
          <cell r="E1028">
            <v>34.61</v>
          </cell>
          <cell r="F1028" t="str">
            <v>SIURB-E JAN/24</v>
          </cell>
        </row>
        <row r="1029">
          <cell r="A1029">
            <v>91417</v>
          </cell>
          <cell r="B1029">
            <v>9014017</v>
          </cell>
          <cell r="C1029" t="str">
            <v>CABO DE MÉDIA TENSÃO PARA 12/20KV - 1 X 35MM2 UNIPOLAR</v>
          </cell>
          <cell r="D1029" t="str">
            <v>M</v>
          </cell>
          <cell r="E1029">
            <v>108.89</v>
          </cell>
          <cell r="F1029" t="str">
            <v>SIURB-E JAN/24</v>
          </cell>
        </row>
        <row r="1030">
          <cell r="A1030">
            <v>91421</v>
          </cell>
          <cell r="B1030">
            <v>9014021</v>
          </cell>
          <cell r="C1030" t="str">
            <v>MUFLA UNIPOLAR INTERNA PARA CABO ATÉ 35MM2 - 15KV</v>
          </cell>
          <cell r="D1030" t="str">
            <v>UN</v>
          </cell>
          <cell r="E1030">
            <v>407.19</v>
          </cell>
          <cell r="F1030" t="str">
            <v>SIURB-E JAN/24</v>
          </cell>
        </row>
        <row r="1031">
          <cell r="A1031">
            <v>91422</v>
          </cell>
          <cell r="B1031">
            <v>9014022</v>
          </cell>
          <cell r="C1031" t="str">
            <v>MUFLA UNIPOLAR EXTERNA PARA CABO ATÉ 35MM2 - 15KV</v>
          </cell>
          <cell r="D1031" t="str">
            <v>UN</v>
          </cell>
          <cell r="E1031">
            <v>533.01</v>
          </cell>
          <cell r="F1031" t="str">
            <v>SIURB-E JAN/24</v>
          </cell>
        </row>
        <row r="1032">
          <cell r="A1032">
            <v>91423</v>
          </cell>
          <cell r="B1032">
            <v>9014023</v>
          </cell>
          <cell r="C1032" t="str">
            <v>MUFLA TRIPOLAR INTERNA PARA CABO ATÉ 35MM2 - 15KV</v>
          </cell>
          <cell r="D1032" t="str">
            <v>UN</v>
          </cell>
          <cell r="E1032">
            <v>925.92</v>
          </cell>
          <cell r="F1032" t="str">
            <v>SIURB-E JAN/24</v>
          </cell>
        </row>
        <row r="1033">
          <cell r="A1033">
            <v>91424</v>
          </cell>
          <cell r="B1033">
            <v>9014024</v>
          </cell>
          <cell r="C1033" t="str">
            <v>MUFLA TRIPOLAR EXTERNA PARA CABO ATÉ 35MM2 - 15KV</v>
          </cell>
          <cell r="D1033" t="str">
            <v>UN</v>
          </cell>
          <cell r="E1033">
            <v>1448.88</v>
          </cell>
          <cell r="F1033" t="str">
            <v>SIURB-E JAN/24</v>
          </cell>
        </row>
        <row r="1034">
          <cell r="A1034">
            <v>91425</v>
          </cell>
          <cell r="B1034">
            <v>9014025</v>
          </cell>
          <cell r="C1034" t="str">
            <v>BUCHA D PASSAGEM INTERNA/ EXTERNA - 15KV</v>
          </cell>
          <cell r="D1034" t="str">
            <v>UN</v>
          </cell>
          <cell r="E1034">
            <v>531.41</v>
          </cell>
          <cell r="F1034" t="str">
            <v>SIURB-E JAN/24</v>
          </cell>
        </row>
        <row r="1035">
          <cell r="A1035">
            <v>91426</v>
          </cell>
          <cell r="B1035">
            <v>9014026</v>
          </cell>
          <cell r="C1035" t="str">
            <v>BUCHA DE PASSAGEM PARA NEUTRO - 1KV</v>
          </cell>
          <cell r="D1035" t="str">
            <v>UN</v>
          </cell>
          <cell r="E1035">
            <v>120.98</v>
          </cell>
          <cell r="F1035" t="str">
            <v>SIURB-E JAN/24</v>
          </cell>
        </row>
        <row r="1036">
          <cell r="A1036">
            <v>91427</v>
          </cell>
          <cell r="B1036">
            <v>9014027</v>
          </cell>
          <cell r="C1036" t="str">
            <v>CHAPA DE FERRO 150X0,50X1/4" PARA BUCHAS DE PASSAGEM</v>
          </cell>
          <cell r="D1036" t="str">
            <v>UN</v>
          </cell>
          <cell r="E1036">
            <v>1008.57</v>
          </cell>
          <cell r="F1036" t="str">
            <v>SIURB-E JAN/24</v>
          </cell>
        </row>
        <row r="1037">
          <cell r="A1037">
            <v>91428</v>
          </cell>
          <cell r="B1037">
            <v>9014028</v>
          </cell>
          <cell r="C1037" t="str">
            <v>BUCHA DE PASSAGEM COM ROSCA PARA CUBICULO BLINDADO</v>
          </cell>
          <cell r="D1037" t="str">
            <v>UN</v>
          </cell>
          <cell r="E1037">
            <v>260.18</v>
          </cell>
          <cell r="F1037" t="str">
            <v>SIURB-E JAN/24</v>
          </cell>
        </row>
        <row r="1038">
          <cell r="A1038">
            <v>91429</v>
          </cell>
          <cell r="B1038">
            <v>9014029</v>
          </cell>
          <cell r="C1038" t="str">
            <v>FUSIVEL HH PARA 40A/ 15KV</v>
          </cell>
          <cell r="D1038" t="str">
            <v>UN</v>
          </cell>
          <cell r="E1038">
            <v>518.71</v>
          </cell>
          <cell r="F1038" t="str">
            <v>SIURB-E JAN/24</v>
          </cell>
        </row>
        <row r="1039">
          <cell r="A1039">
            <v>91430</v>
          </cell>
          <cell r="B1039">
            <v>9014030</v>
          </cell>
          <cell r="C1039" t="str">
            <v>BASE TRIPOLAR PARA FUSIVEL LIMITADOR HH - 15KV/ 200A</v>
          </cell>
          <cell r="D1039" t="str">
            <v>UN</v>
          </cell>
          <cell r="E1039">
            <v>479.01</v>
          </cell>
          <cell r="F1039" t="str">
            <v>SIURB-E JAN/24</v>
          </cell>
        </row>
        <row r="1040">
          <cell r="A1040">
            <v>91434</v>
          </cell>
          <cell r="B1040">
            <v>9014034</v>
          </cell>
          <cell r="C1040" t="str">
            <v>TRANSFORMADOR POTENCIAL A ÓLEO 500VA - 13.2KV/220V</v>
          </cell>
          <cell r="D1040" t="str">
            <v>UN</v>
          </cell>
          <cell r="E1040">
            <v>3094.75</v>
          </cell>
          <cell r="F1040" t="str">
            <v>SIURB-E JAN/24</v>
          </cell>
        </row>
        <row r="1041">
          <cell r="A1041">
            <v>91436</v>
          </cell>
          <cell r="B1041">
            <v>9014036</v>
          </cell>
          <cell r="C1041" t="str">
            <v>FUSIVEL PARA TRANSFORMADOR DE POTENCIAL</v>
          </cell>
          <cell r="D1041" t="str">
            <v>UN</v>
          </cell>
          <cell r="E1041">
            <v>44.24</v>
          </cell>
          <cell r="F1041" t="str">
            <v>SIURB-E JAN/24</v>
          </cell>
        </row>
        <row r="1042">
          <cell r="A1042">
            <v>91438</v>
          </cell>
          <cell r="B1042">
            <v>9014038</v>
          </cell>
          <cell r="C1042" t="str">
            <v>DISJUNTOR PVO 15KV/ 350MVA - COMPLETO</v>
          </cell>
          <cell r="D1042" t="str">
            <v>UN</v>
          </cell>
          <cell r="E1042">
            <v>20060.96</v>
          </cell>
          <cell r="F1042" t="str">
            <v>SIURB-E JAN/24</v>
          </cell>
        </row>
        <row r="1043">
          <cell r="A1043">
            <v>91440</v>
          </cell>
          <cell r="B1043">
            <v>9014040</v>
          </cell>
          <cell r="C1043" t="str">
            <v>BOBINA D MÍNIMA TENSÃO DO DISJUNTOR VOL. NORMAL DE ÓLEO</v>
          </cell>
          <cell r="D1043" t="str">
            <v>UN</v>
          </cell>
          <cell r="E1043">
            <v>1534.35</v>
          </cell>
          <cell r="F1043" t="str">
            <v>SIURB-E JAN/24</v>
          </cell>
        </row>
        <row r="1044">
          <cell r="A1044">
            <v>91442</v>
          </cell>
          <cell r="B1044">
            <v>9014042</v>
          </cell>
          <cell r="C1044" t="str">
            <v>RELE DE FALTA DE FASE E MÍNIMA TENSÃO TRIFÁSICO</v>
          </cell>
          <cell r="D1044" t="str">
            <v>UN</v>
          </cell>
          <cell r="E1044">
            <v>647.76</v>
          </cell>
          <cell r="F1044" t="str">
            <v>SIURB-E JAN/24</v>
          </cell>
        </row>
        <row r="1045">
          <cell r="A1045">
            <v>91445</v>
          </cell>
          <cell r="B1045">
            <v>9014045</v>
          </cell>
          <cell r="C1045" t="str">
            <v>ESTRADO DE MADEIRA 100X100CM</v>
          </cell>
          <cell r="D1045" t="str">
            <v>UN</v>
          </cell>
          <cell r="E1045">
            <v>121.81</v>
          </cell>
          <cell r="F1045" t="str">
            <v>SIURB-E JAN/24</v>
          </cell>
        </row>
        <row r="1046">
          <cell r="A1046">
            <v>91446</v>
          </cell>
          <cell r="B1046">
            <v>9014046</v>
          </cell>
          <cell r="C1046" t="str">
            <v>VARA DE MANOBRA DE FIBRA DE VIDRO, 3,00M/ 15KV</v>
          </cell>
          <cell r="D1046" t="str">
            <v>UN</v>
          </cell>
          <cell r="E1046">
            <v>674.84</v>
          </cell>
          <cell r="F1046" t="str">
            <v>SIURB-E JAN/24</v>
          </cell>
        </row>
        <row r="1047">
          <cell r="A1047">
            <v>91447</v>
          </cell>
          <cell r="B1047">
            <v>9014047</v>
          </cell>
          <cell r="C1047" t="str">
            <v>CAIXA DE MEDIÇÃO A3 PADRÃO ELETROPAULO</v>
          </cell>
          <cell r="D1047" t="str">
            <v>UN</v>
          </cell>
          <cell r="E1047">
            <v>1435.29</v>
          </cell>
          <cell r="F1047" t="str">
            <v>SIURB-E JAN/24</v>
          </cell>
        </row>
        <row r="1048">
          <cell r="A1048">
            <v>91448</v>
          </cell>
          <cell r="B1048">
            <v>9014048</v>
          </cell>
          <cell r="C1048" t="str">
            <v>JANELA PARA VENTILAÇÃO PERMANENTE TIPO CHICANA - INCLUSIVE TELA</v>
          </cell>
          <cell r="D1048" t="str">
            <v>M2</v>
          </cell>
          <cell r="E1048">
            <v>1519.04</v>
          </cell>
          <cell r="F1048" t="str">
            <v>SIURB-E JAN/24</v>
          </cell>
        </row>
        <row r="1049">
          <cell r="A1049">
            <v>91449</v>
          </cell>
          <cell r="B1049">
            <v>9014049</v>
          </cell>
          <cell r="C1049" t="str">
            <v>PLACA DE AVISO EM ALUMÍNIO PARA CABINE PRIMÁRIA COM MED 16X23CM (VARIAÇÃO DE +OU- 2CM)</v>
          </cell>
          <cell r="D1049" t="str">
            <v>UN</v>
          </cell>
          <cell r="E1049">
            <v>54.49</v>
          </cell>
          <cell r="F1049" t="str">
            <v>SIURB-E JAN/24</v>
          </cell>
        </row>
        <row r="1050">
          <cell r="A1050">
            <v>91450</v>
          </cell>
          <cell r="B1050">
            <v>9014050</v>
          </cell>
          <cell r="C1050" t="str">
            <v>PLAQUETA INDICATIVADE PVC 8 X 12CM</v>
          </cell>
          <cell r="D1050" t="str">
            <v>UN</v>
          </cell>
          <cell r="E1050">
            <v>14.41</v>
          </cell>
          <cell r="F1050" t="str">
            <v>SIURB-E JAN/24</v>
          </cell>
        </row>
        <row r="1051">
          <cell r="A1051">
            <v>91451</v>
          </cell>
          <cell r="B1051">
            <v>9014051</v>
          </cell>
          <cell r="C1051" t="str">
            <v>MUDANÇA DOS TAP'S DO TRANSFORMADOR DE FORÇA</v>
          </cell>
          <cell r="D1051" t="str">
            <v>UN</v>
          </cell>
          <cell r="E1051">
            <v>364.22</v>
          </cell>
          <cell r="F1051" t="str">
            <v>SIURB-E JAN/24</v>
          </cell>
        </row>
        <row r="1052">
          <cell r="A1052">
            <v>91453</v>
          </cell>
          <cell r="B1052">
            <v>9014053</v>
          </cell>
          <cell r="C1052" t="str">
            <v>LIMPEZA DO POSTO PRIMÁRIO E PINTURA DOS BARRAMENTOS</v>
          </cell>
          <cell r="D1052" t="str">
            <v>UN</v>
          </cell>
          <cell r="E1052">
            <v>1222.48</v>
          </cell>
          <cell r="F1052" t="str">
            <v>SIURB-E JAN/24</v>
          </cell>
        </row>
        <row r="1053">
          <cell r="A1053">
            <v>91457</v>
          </cell>
          <cell r="B1053">
            <v>9014057</v>
          </cell>
          <cell r="C1053" t="str">
            <v>BRAÇADEIRA PARA ELETRODUTO EM POSTE</v>
          </cell>
          <cell r="D1053" t="str">
            <v>UN</v>
          </cell>
          <cell r="E1053">
            <v>78.81</v>
          </cell>
          <cell r="F1053" t="str">
            <v>SIURB-E JAN/24</v>
          </cell>
        </row>
        <row r="1054">
          <cell r="A1054">
            <v>91459</v>
          </cell>
          <cell r="B1054">
            <v>9014059</v>
          </cell>
          <cell r="C1054" t="str">
            <v>LUVA DE BORRACHA ISOLAÇÃO 20KV</v>
          </cell>
          <cell r="D1054" t="str">
            <v>PAR</v>
          </cell>
          <cell r="E1054">
            <v>602.23</v>
          </cell>
          <cell r="F1054" t="str">
            <v>SIURB-E JAN/24</v>
          </cell>
        </row>
        <row r="1055">
          <cell r="A1055">
            <v>91460</v>
          </cell>
          <cell r="B1055">
            <v>9014060</v>
          </cell>
          <cell r="C1055" t="str">
            <v>CHAVE SECCIONADORA TRIP SECA INTERNA 200A/ 15KV</v>
          </cell>
          <cell r="D1055" t="str">
            <v>UN</v>
          </cell>
          <cell r="E1055">
            <v>2282.2600000000002</v>
          </cell>
          <cell r="F1055" t="str">
            <v>SIURB-E JAN/24</v>
          </cell>
        </row>
        <row r="1056">
          <cell r="A1056">
            <v>91461</v>
          </cell>
          <cell r="B1056">
            <v>9014061</v>
          </cell>
          <cell r="C1056" t="str">
            <v>CHAVE SECCIONADORA TRIP SECA INTERNA 400A/15KV</v>
          </cell>
          <cell r="D1056" t="str">
            <v>UN</v>
          </cell>
          <cell r="E1056">
            <v>1681.26</v>
          </cell>
          <cell r="F1056" t="str">
            <v>SIURB-E JAN/24</v>
          </cell>
        </row>
        <row r="1057">
          <cell r="A1057">
            <v>91462</v>
          </cell>
          <cell r="B1057">
            <v>9014062</v>
          </cell>
          <cell r="C1057" t="str">
            <v>CHAVE SECIONADORA TRIP INTERNA C/ BASE FUS HH 400A/15KV</v>
          </cell>
          <cell r="D1057" t="str">
            <v>UN</v>
          </cell>
          <cell r="E1057">
            <v>3053.05</v>
          </cell>
          <cell r="F1057" t="str">
            <v>SIURB-E JAN/24</v>
          </cell>
        </row>
        <row r="1058">
          <cell r="A1058">
            <v>91463</v>
          </cell>
          <cell r="B1058">
            <v>9014063</v>
          </cell>
          <cell r="C1058" t="str">
            <v>INSTALAÇÃO DE CONJUNTO DE ACIONAMENTO PARA CHAVE SECCIONADORA</v>
          </cell>
          <cell r="D1058" t="str">
            <v>UN</v>
          </cell>
          <cell r="E1058">
            <v>1147.24</v>
          </cell>
          <cell r="F1058" t="str">
            <v>SIURB-E JAN/24</v>
          </cell>
        </row>
        <row r="1059">
          <cell r="A1059" t="str">
            <v>-</v>
          </cell>
          <cell r="B1059">
            <v>9014106</v>
          </cell>
          <cell r="C1059" t="str">
            <v>CHAVE SECCIONADORA TRIPOLAR, PARA USO INTERNO, MANOBRA SEM CARGA INTERNA, 15KV/400A, COM BASE PARA FUSÍVEL HH</v>
          </cell>
          <cell r="D1059" t="str">
            <v>UN</v>
          </cell>
          <cell r="E1059">
            <v>3034.32</v>
          </cell>
          <cell r="F1059" t="str">
            <v>SIURB-E JAN/24</v>
          </cell>
        </row>
        <row r="1060">
          <cell r="A1060">
            <v>91502</v>
          </cell>
          <cell r="B1060">
            <v>9015002</v>
          </cell>
          <cell r="C1060" t="str">
            <v>TRANSFORMADOR ISOLADOR BIFÁSICO 10KVA</v>
          </cell>
          <cell r="D1060" t="str">
            <v>UN</v>
          </cell>
          <cell r="E1060">
            <v>4986.59</v>
          </cell>
          <cell r="F1060" t="str">
            <v>SIURB-E JAN/24</v>
          </cell>
        </row>
        <row r="1061">
          <cell r="A1061">
            <v>91505</v>
          </cell>
          <cell r="B1061">
            <v>9015005</v>
          </cell>
          <cell r="C1061" t="str">
            <v>TRANSFORMADOR TRIFÁSICO 15KV - 13,2KV/ 220V/ 127V - 112,5KVA</v>
          </cell>
          <cell r="D1061" t="str">
            <v>UN</v>
          </cell>
          <cell r="E1061">
            <v>21226.95</v>
          </cell>
          <cell r="F1061" t="str">
            <v>SIURB-E JAN/24</v>
          </cell>
        </row>
        <row r="1062">
          <cell r="A1062">
            <v>91506</v>
          </cell>
          <cell r="B1062">
            <v>9015006</v>
          </cell>
          <cell r="C1062" t="str">
            <v>TRANSFORMADOR TRIFÁSICO 15KV - 13,2KV/ 220V/ 127V - 150KVA</v>
          </cell>
          <cell r="D1062" t="str">
            <v>UN</v>
          </cell>
          <cell r="E1062">
            <v>28121.33</v>
          </cell>
          <cell r="F1062" t="str">
            <v>SIURB-E JAN/24</v>
          </cell>
        </row>
        <row r="1063">
          <cell r="A1063">
            <v>91507</v>
          </cell>
          <cell r="B1063">
            <v>9015007</v>
          </cell>
          <cell r="C1063" t="str">
            <v>TRANSFORMADOR TRIFÁSICO 15KV - 13,2KV/ 220V/ 127V - 225KVA</v>
          </cell>
          <cell r="D1063" t="str">
            <v>UN</v>
          </cell>
          <cell r="E1063">
            <v>37182.959999999999</v>
          </cell>
          <cell r="F1063" t="str">
            <v>SIURB-E JAN/24</v>
          </cell>
        </row>
        <row r="1064">
          <cell r="A1064">
            <v>91508</v>
          </cell>
          <cell r="B1064">
            <v>9015008</v>
          </cell>
          <cell r="C1064" t="str">
            <v>TRANSFORMADOR TRIFÁSICO 15KV - 13,2KV/ 220V/ 127V - 300KVA</v>
          </cell>
          <cell r="D1064" t="str">
            <v>UN</v>
          </cell>
          <cell r="E1064">
            <v>46762.63</v>
          </cell>
          <cell r="F1064" t="str">
            <v>SIURB-E JAN/24</v>
          </cell>
        </row>
        <row r="1065">
          <cell r="A1065">
            <v>91520</v>
          </cell>
          <cell r="B1065">
            <v>9015020</v>
          </cell>
          <cell r="C1065" t="str">
            <v>TRANSFORMADOR DE POTENCIAL A SELO 13,2/ 0,11 - 0,22KV - 1000VA</v>
          </cell>
          <cell r="D1065" t="str">
            <v>UN</v>
          </cell>
          <cell r="E1065">
            <v>5027.24</v>
          </cell>
          <cell r="F1065" t="str">
            <v>SIURB-E JAN/24</v>
          </cell>
        </row>
        <row r="1066">
          <cell r="A1066">
            <v>91525</v>
          </cell>
          <cell r="B1066">
            <v>9015025</v>
          </cell>
          <cell r="C1066" t="str">
            <v>TRANSFORMADOR DE POTENCIAL A SECO 15KV - 220V - 1000VA</v>
          </cell>
          <cell r="D1066" t="str">
            <v>UN</v>
          </cell>
          <cell r="E1066">
            <v>4502.41</v>
          </cell>
          <cell r="F1066" t="str">
            <v>SIURB-E JAN/24</v>
          </cell>
        </row>
        <row r="1067">
          <cell r="A1067">
            <v>91540</v>
          </cell>
          <cell r="B1067">
            <v>9015040</v>
          </cell>
          <cell r="C1067" t="str">
            <v>TRANSFORMADOR TRIFÁSICO À SECO 500KVA - 13,8/13,2/12,6 KV - 220/127V</v>
          </cell>
          <cell r="D1067" t="str">
            <v>UN</v>
          </cell>
          <cell r="E1067">
            <v>76501.58</v>
          </cell>
          <cell r="F1067" t="str">
            <v>SIURB-E JAN/24</v>
          </cell>
        </row>
        <row r="1068">
          <cell r="A1068">
            <v>91541</v>
          </cell>
          <cell r="B1068">
            <v>9015041</v>
          </cell>
          <cell r="C1068" t="str">
            <v>TRANSFORMADOR TRIFÁSICO, À SECO, 300 KVA, 13,8/ 13,2/ 12,6 KV - 220V, CLASSE 15 KV</v>
          </cell>
          <cell r="D1068" t="str">
            <v>UN</v>
          </cell>
          <cell r="E1068">
            <v>60909.120000000003</v>
          </cell>
          <cell r="F1068" t="str">
            <v>SIURB-E JAN/24</v>
          </cell>
        </row>
        <row r="1069">
          <cell r="A1069">
            <v>91602</v>
          </cell>
          <cell r="B1069">
            <v>9016002</v>
          </cell>
          <cell r="C1069" t="str">
            <v>CAPACITOR PARA CORREÇÃO DO FATOR DE POTÊNCIA - 220V - 5,0KVA</v>
          </cell>
          <cell r="D1069" t="str">
            <v>UN</v>
          </cell>
          <cell r="E1069">
            <v>832.02</v>
          </cell>
          <cell r="F1069" t="str">
            <v>SIURB-E JAN/24</v>
          </cell>
        </row>
        <row r="1070">
          <cell r="A1070">
            <v>91604</v>
          </cell>
          <cell r="B1070">
            <v>9016004</v>
          </cell>
          <cell r="C1070" t="str">
            <v>CAPACITOR PARA CORREÇÃO DO FATOR DE POTÊNCIA - 220V - 10,0KVA</v>
          </cell>
          <cell r="D1070" t="str">
            <v>UN</v>
          </cell>
          <cell r="E1070">
            <v>1419.45</v>
          </cell>
          <cell r="F1070" t="str">
            <v>SIURB-E JAN/24</v>
          </cell>
        </row>
        <row r="1071">
          <cell r="A1071">
            <v>91606</v>
          </cell>
          <cell r="B1071">
            <v>9016006</v>
          </cell>
          <cell r="C1071" t="str">
            <v>CAPACITOR PARA CORREÇÃO DO FATOR DE POTÊNCIA - 220V - 15KVA</v>
          </cell>
          <cell r="D1071" t="str">
            <v>UN</v>
          </cell>
          <cell r="E1071">
            <v>2224.59</v>
          </cell>
          <cell r="F1071" t="str">
            <v>SIURB-E JAN/24</v>
          </cell>
        </row>
        <row r="1072">
          <cell r="A1072">
            <v>91608</v>
          </cell>
          <cell r="B1072">
            <v>9016008</v>
          </cell>
          <cell r="C1072" t="str">
            <v>CAPACITOR PARA CORREÇÃO DO FATOR DE POTÊNCIA - 220V - 20,0KVA</v>
          </cell>
          <cell r="D1072" t="str">
            <v>UN</v>
          </cell>
          <cell r="E1072">
            <v>2717.83</v>
          </cell>
          <cell r="F1072" t="str">
            <v>SIURB-E JAN/24</v>
          </cell>
        </row>
        <row r="1073">
          <cell r="A1073">
            <v>91611</v>
          </cell>
          <cell r="B1073">
            <v>9016011</v>
          </cell>
          <cell r="C1073" t="str">
            <v>CAPACITOR PARA CORREÇÃO DO FATOR DE POTÊNCIA - 220V - 30,0KVA</v>
          </cell>
          <cell r="D1073" t="str">
            <v>UN</v>
          </cell>
          <cell r="E1073">
            <v>3395.78</v>
          </cell>
          <cell r="F1073" t="str">
            <v>SIURB-E JAN/24</v>
          </cell>
        </row>
        <row r="1074">
          <cell r="A1074">
            <v>91613</v>
          </cell>
          <cell r="B1074">
            <v>9016013</v>
          </cell>
          <cell r="C1074" t="str">
            <v>CAPACITOR PARA CORREÇÃO DO FATOR DE POTÊNCIA - 220V - 40,0KVA</v>
          </cell>
          <cell r="D1074" t="str">
            <v>UN</v>
          </cell>
          <cell r="E1074">
            <v>4540.0600000000004</v>
          </cell>
          <cell r="F1074" t="str">
            <v>SIURB-E JAN/24</v>
          </cell>
        </row>
        <row r="1075">
          <cell r="A1075">
            <v>91615</v>
          </cell>
          <cell r="B1075">
            <v>9016015</v>
          </cell>
          <cell r="C1075" t="str">
            <v>CAPACITOR PARA CORREÇÃO DP FATOR DE POTÊNCIA - 220V - 50,0KVA</v>
          </cell>
          <cell r="D1075" t="str">
            <v>UN</v>
          </cell>
          <cell r="E1075">
            <v>6579.82</v>
          </cell>
          <cell r="F1075" t="str">
            <v>SIURB-E JAN/24</v>
          </cell>
        </row>
        <row r="1076">
          <cell r="A1076">
            <v>91616</v>
          </cell>
          <cell r="B1076">
            <v>9016016</v>
          </cell>
          <cell r="C1076" t="str">
            <v>BANCO AUTOMÁTICO DE CAPACITORES, 15 KVAR, 220V, TRIFÁSICO, MONTADO EM PAINEL PARA CORREÇÃO DE FATOR DE POTÊNCIA</v>
          </cell>
          <cell r="D1076" t="str">
            <v>UN</v>
          </cell>
          <cell r="E1076">
            <v>15353.84</v>
          </cell>
          <cell r="F1076" t="str">
            <v>SIURB-E JAN/24</v>
          </cell>
        </row>
        <row r="1077">
          <cell r="A1077">
            <v>91617</v>
          </cell>
          <cell r="B1077">
            <v>9016017</v>
          </cell>
          <cell r="C1077" t="str">
            <v>BANCO AUTOMÁTICO DE CAPACITORES, 30 KVAR, 220V, TRIFÁSICO, MONTADO EM PAINEL PARA CORREÇÃO DE FATOR DE POTÊNCIA</v>
          </cell>
          <cell r="D1077" t="str">
            <v>UN</v>
          </cell>
          <cell r="E1077">
            <v>24975.31</v>
          </cell>
          <cell r="F1077" t="str">
            <v>SIURB-E JAN/24</v>
          </cell>
        </row>
        <row r="1078">
          <cell r="A1078">
            <v>91618</v>
          </cell>
          <cell r="B1078">
            <v>9016018</v>
          </cell>
          <cell r="C1078" t="str">
            <v>BANCO AUTOMÁTICO DE CAPACITORES, 50 KVAR, 220V, TRIFÁSICO, MONTADO EM PAINEL PARA CORREÇÃO DE FATOR DE POTÊNCIA</v>
          </cell>
          <cell r="D1078" t="str">
            <v>UN</v>
          </cell>
          <cell r="E1078">
            <v>31641.68</v>
          </cell>
          <cell r="F1078" t="str">
            <v>SIURB-E JAN/24</v>
          </cell>
        </row>
        <row r="1079">
          <cell r="A1079">
            <v>91701</v>
          </cell>
          <cell r="B1079">
            <v>9017001</v>
          </cell>
          <cell r="C1079" t="str">
            <v>DPS - DISPOSITIVO PROTEÇÃO CONTRA SURTOS 275V - 40KA</v>
          </cell>
          <cell r="D1079" t="str">
            <v>UN</v>
          </cell>
          <cell r="E1079">
            <v>283.70999999999998</v>
          </cell>
          <cell r="F1079" t="str">
            <v>SIURB-E JAN/24</v>
          </cell>
        </row>
        <row r="1080">
          <cell r="A1080">
            <v>91702</v>
          </cell>
          <cell r="B1080">
            <v>9017002</v>
          </cell>
          <cell r="C1080" t="str">
            <v>DISPOSITIVO DE PROTEÇÃO CONTRA SURTOS - DPS - 500 VCC - 45 KA - CLASSE II</v>
          </cell>
          <cell r="D1080" t="str">
            <v>UN</v>
          </cell>
          <cell r="E1080">
            <v>270.27</v>
          </cell>
          <cell r="F1080" t="str">
            <v>SIURB-E JAN/24</v>
          </cell>
        </row>
        <row r="1081">
          <cell r="A1081">
            <v>91703</v>
          </cell>
          <cell r="B1081">
            <v>9017003</v>
          </cell>
          <cell r="C1081" t="str">
            <v>DISPOSITIVO DE PROTEÇÃO CONTRA SURTOS - DPS - 1000 VCC - 45 KA - CLASSE I</v>
          </cell>
          <cell r="D1081" t="str">
            <v>UN</v>
          </cell>
          <cell r="E1081">
            <v>289.24</v>
          </cell>
          <cell r="F1081" t="str">
            <v>SIURB-E JAN/24</v>
          </cell>
        </row>
        <row r="1082">
          <cell r="A1082">
            <v>91706</v>
          </cell>
          <cell r="B1082">
            <v>9017006</v>
          </cell>
          <cell r="C1082" t="str">
            <v>BARRAMENTO DE COBRE TIPO DIN BIPOLAR PARA 63A</v>
          </cell>
          <cell r="D1082" t="str">
            <v>M</v>
          </cell>
          <cell r="E1082">
            <v>177.53</v>
          </cell>
          <cell r="F1082" t="str">
            <v>SIURB-E JAN/24</v>
          </cell>
        </row>
        <row r="1083">
          <cell r="A1083">
            <v>91707</v>
          </cell>
          <cell r="B1083">
            <v>9017007</v>
          </cell>
          <cell r="C1083" t="str">
            <v>BARRAMENTO DE COBRE TIPO DIN TRIPOLAR PARA 80A</v>
          </cell>
          <cell r="D1083" t="str">
            <v>M</v>
          </cell>
          <cell r="E1083">
            <v>246.38</v>
          </cell>
          <cell r="F1083" t="str">
            <v>SIURB-E JAN/24</v>
          </cell>
        </row>
        <row r="1084">
          <cell r="A1084">
            <v>91710</v>
          </cell>
          <cell r="B1084">
            <v>9017010</v>
          </cell>
          <cell r="C1084" t="str">
            <v>EMENDA PARA CABO DE MÉDIA TENSÃO 12/20KV - 1X25/ 1X35MM2 - UNIPOLAR</v>
          </cell>
          <cell r="D1084" t="str">
            <v>UN</v>
          </cell>
          <cell r="E1084">
            <v>1759.79</v>
          </cell>
          <cell r="F1084" t="str">
            <v>SIURB-E JAN/24</v>
          </cell>
        </row>
        <row r="1085">
          <cell r="A1085">
            <v>91712</v>
          </cell>
          <cell r="B1085">
            <v>9017012</v>
          </cell>
          <cell r="C1085" t="str">
            <v>BASE PARA FUSIVEL DE TRANSFORMADOR DE POTENCIAL</v>
          </cell>
          <cell r="D1085" t="str">
            <v>UN</v>
          </cell>
          <cell r="E1085">
            <v>111</v>
          </cell>
          <cell r="F1085" t="str">
            <v>SIURB-E JAN/24</v>
          </cell>
        </row>
        <row r="1086">
          <cell r="A1086">
            <v>91713</v>
          </cell>
          <cell r="B1086">
            <v>9017013</v>
          </cell>
          <cell r="C1086" t="str">
            <v>FUSIVEL HH PARA 7,5A/ 15KV</v>
          </cell>
          <cell r="D1086" t="str">
            <v>UN</v>
          </cell>
          <cell r="E1086">
            <v>446.1</v>
          </cell>
          <cell r="F1086" t="str">
            <v>SIURB-E JAN/24</v>
          </cell>
        </row>
        <row r="1087">
          <cell r="A1087">
            <v>91714</v>
          </cell>
          <cell r="B1087">
            <v>9017014</v>
          </cell>
          <cell r="C1087" t="str">
            <v>FUSIVEL HH PARA 10A/ 15KV</v>
          </cell>
          <cell r="D1087" t="str">
            <v>UN</v>
          </cell>
          <cell r="E1087">
            <v>446.1</v>
          </cell>
          <cell r="F1087" t="str">
            <v>SIURB-E JAN/24</v>
          </cell>
        </row>
        <row r="1088">
          <cell r="A1088">
            <v>91715</v>
          </cell>
          <cell r="B1088">
            <v>9017015</v>
          </cell>
          <cell r="C1088" t="str">
            <v>FUSIVEL HH PARA 20A/ 15KV</v>
          </cell>
          <cell r="D1088" t="str">
            <v>UN</v>
          </cell>
          <cell r="E1088">
            <v>462.48</v>
          </cell>
          <cell r="F1088" t="str">
            <v>SIURB-E JAN/24</v>
          </cell>
        </row>
        <row r="1089">
          <cell r="A1089">
            <v>91716</v>
          </cell>
          <cell r="B1089">
            <v>9017016</v>
          </cell>
          <cell r="C1089" t="str">
            <v>DISJUNTOR A VÁCUO 15KV/ 350MVA - COMPLETO - CARREGAM. MANUAL</v>
          </cell>
          <cell r="D1089" t="str">
            <v>UN</v>
          </cell>
          <cell r="E1089">
            <v>35920.83</v>
          </cell>
          <cell r="F1089" t="str">
            <v>SIURB-E JAN/24</v>
          </cell>
        </row>
        <row r="1090">
          <cell r="A1090">
            <v>91717</v>
          </cell>
          <cell r="B1090">
            <v>9017017</v>
          </cell>
          <cell r="C1090" t="str">
            <v>DISJUNTOR A VÁCUO 15KV/ 350MVA - MOTORIZADO - COMPLETO</v>
          </cell>
          <cell r="D1090" t="str">
            <v>UN</v>
          </cell>
          <cell r="E1090">
            <v>28169.3</v>
          </cell>
          <cell r="F1090" t="str">
            <v>SIURB-E JAN/24</v>
          </cell>
        </row>
        <row r="1091">
          <cell r="A1091">
            <v>91718</v>
          </cell>
          <cell r="B1091">
            <v>9017018</v>
          </cell>
          <cell r="C1091" t="str">
            <v>PARA-RAIO TIPO POLIMERICO CLASSE 15KV</v>
          </cell>
          <cell r="D1091" t="str">
            <v>UN</v>
          </cell>
          <cell r="E1091">
            <v>287.18</v>
          </cell>
          <cell r="F1091" t="str">
            <v>SIURB-E JAN/24</v>
          </cell>
        </row>
        <row r="1092">
          <cell r="A1092">
            <v>91719</v>
          </cell>
          <cell r="B1092">
            <v>9017019</v>
          </cell>
          <cell r="C1092" t="str">
            <v>ESTRADO DE BORRACHA ISOLANTE 100X100X2,5CM</v>
          </cell>
          <cell r="D1092" t="str">
            <v>UN</v>
          </cell>
          <cell r="E1092">
            <v>556.78</v>
          </cell>
          <cell r="F1092" t="str">
            <v>SIURB-E JAN/24</v>
          </cell>
        </row>
        <row r="1093">
          <cell r="A1093">
            <v>91720</v>
          </cell>
          <cell r="B1093">
            <v>9017020</v>
          </cell>
          <cell r="C1093" t="str">
            <v>LUVA DE SOBREPOSIÇÃO PARA LUVA ISOLANTE EM COURO DE VAQUETA</v>
          </cell>
          <cell r="D1093" t="str">
            <v>PAR</v>
          </cell>
          <cell r="E1093">
            <v>36.840000000000003</v>
          </cell>
          <cell r="F1093" t="str">
            <v>SIURB-E JAN/24</v>
          </cell>
        </row>
        <row r="1094">
          <cell r="A1094">
            <v>91721</v>
          </cell>
          <cell r="B1094">
            <v>9017021</v>
          </cell>
          <cell r="C1094" t="str">
            <v>TRANSFORMADOR TRIFÁSICO A SECO 150KVA - 13,8/ 13,2/ 12,6KV - 220/ 127V</v>
          </cell>
          <cell r="D1094" t="str">
            <v>UN</v>
          </cell>
          <cell r="E1094">
            <v>47327.8</v>
          </cell>
          <cell r="F1094" t="str">
            <v>SIURB-E JAN/24</v>
          </cell>
        </row>
        <row r="1095">
          <cell r="A1095">
            <v>91722</v>
          </cell>
          <cell r="B1095">
            <v>9017022</v>
          </cell>
          <cell r="C1095" t="str">
            <v>TRANSFORMADOR TRIFÁSICO A SECO 225KVA - 13,8/ 13,2/ 12,6KV - 220/ 127V</v>
          </cell>
          <cell r="D1095" t="str">
            <v>UN</v>
          </cell>
          <cell r="E1095">
            <v>53835.03</v>
          </cell>
          <cell r="F1095" t="str">
            <v>SIURB-E JAN/24</v>
          </cell>
        </row>
        <row r="1096">
          <cell r="A1096">
            <v>91723</v>
          </cell>
          <cell r="B1096">
            <v>9017023</v>
          </cell>
          <cell r="C1096" t="str">
            <v>TRANSFORMADOR DE CORRENTE PARA PROTEÇÃO RELAÇÃO 20:5A</v>
          </cell>
          <cell r="D1096" t="str">
            <v>UN</v>
          </cell>
          <cell r="E1096">
            <v>1421.95</v>
          </cell>
          <cell r="F1096" t="str">
            <v>SIURB-E JAN/24</v>
          </cell>
        </row>
        <row r="1097">
          <cell r="A1097">
            <v>91724</v>
          </cell>
          <cell r="B1097">
            <v>9017024</v>
          </cell>
          <cell r="C1097" t="str">
            <v>RELE DE SOBRECORRENTE DE AÇÃO INDIRETA PARA MÉDIA TENSÃO</v>
          </cell>
          <cell r="D1097" t="str">
            <v>UN</v>
          </cell>
          <cell r="E1097">
            <v>8188.39</v>
          </cell>
          <cell r="F1097" t="str">
            <v>SIURB-E JAN/24</v>
          </cell>
        </row>
        <row r="1098">
          <cell r="A1098">
            <v>91725</v>
          </cell>
          <cell r="B1098">
            <v>9017025</v>
          </cell>
          <cell r="C1098" t="str">
            <v>REMOÇÃO DE CABOS DE ALTA TENSÃO EM LINHA SUBTERRÂNEA ATÉ 35MM2</v>
          </cell>
          <cell r="D1098" t="str">
            <v>M</v>
          </cell>
          <cell r="E1098">
            <v>39.130000000000003</v>
          </cell>
          <cell r="F1098" t="str">
            <v>SIURB-E JAN/24</v>
          </cell>
        </row>
        <row r="1099">
          <cell r="A1099">
            <v>91726</v>
          </cell>
          <cell r="B1099">
            <v>9017026</v>
          </cell>
          <cell r="C1099" t="str">
            <v>CARTUCHO PARA CONEXÃO EXOTERMICA CABO/ CABO</v>
          </cell>
          <cell r="D1099" t="str">
            <v>UN</v>
          </cell>
          <cell r="E1099">
            <v>141.80000000000001</v>
          </cell>
          <cell r="F1099" t="str">
            <v>SIURB-E JAN/24</v>
          </cell>
        </row>
        <row r="1100">
          <cell r="A1100">
            <v>91727</v>
          </cell>
          <cell r="B1100">
            <v>9017027</v>
          </cell>
          <cell r="C1100" t="str">
            <v>CARTUCHO PARA CONEXÃO EXOTERMICA CABO/ HASTE</v>
          </cell>
          <cell r="D1100" t="str">
            <v>UN</v>
          </cell>
          <cell r="E1100">
            <v>164.98</v>
          </cell>
          <cell r="F1100" t="str">
            <v>SIURB-E JAN/24</v>
          </cell>
        </row>
        <row r="1101">
          <cell r="A1101">
            <v>91728</v>
          </cell>
          <cell r="B1101">
            <v>9017028</v>
          </cell>
          <cell r="C1101" t="str">
            <v>CARTUCHO PARA CONEXÃO EXOTERMICA ESTRUTURA METÁLICA</v>
          </cell>
          <cell r="D1101" t="str">
            <v>UN</v>
          </cell>
          <cell r="E1101">
            <v>163.97</v>
          </cell>
          <cell r="F1101" t="str">
            <v>SIURB-E JAN/24</v>
          </cell>
        </row>
        <row r="1102">
          <cell r="A1102">
            <v>91729</v>
          </cell>
          <cell r="B1102">
            <v>9017029</v>
          </cell>
          <cell r="C1102" t="str">
            <v>PLACA DE AVISO DE POLIESTIRENO 30X40 E 2MM</v>
          </cell>
          <cell r="D1102" t="str">
            <v>UN</v>
          </cell>
          <cell r="E1102">
            <v>74.88</v>
          </cell>
          <cell r="F1102" t="str">
            <v>SIURB-E JAN/24</v>
          </cell>
        </row>
        <row r="1103">
          <cell r="A1103">
            <v>91730</v>
          </cell>
          <cell r="B1103">
            <v>9017030</v>
          </cell>
          <cell r="C1103" t="str">
            <v>BOLSA EM LONA PARA LUVA ISOLANTE</v>
          </cell>
          <cell r="D1103" t="str">
            <v>UN</v>
          </cell>
          <cell r="E1103">
            <v>33.049999999999997</v>
          </cell>
          <cell r="F1103" t="str">
            <v>SIURB-E JAN/24</v>
          </cell>
        </row>
        <row r="1104">
          <cell r="A1104">
            <v>91731</v>
          </cell>
          <cell r="B1104">
            <v>9017031</v>
          </cell>
          <cell r="C1104" t="str">
            <v>CAIXA DE MADEIRA PARA ARMAZENAMENTO DE LUVA ISOLANTE</v>
          </cell>
          <cell r="D1104" t="str">
            <v>UN</v>
          </cell>
          <cell r="E1104">
            <v>63.48</v>
          </cell>
          <cell r="F1104" t="str">
            <v>SIURB-E JAN/24</v>
          </cell>
        </row>
        <row r="1105">
          <cell r="A1105">
            <v>91732</v>
          </cell>
          <cell r="B1105">
            <v>9017032</v>
          </cell>
          <cell r="C1105" t="str">
            <v>TRANSFORMADOR DE CORRENTE PARA PROTEÇÃO RELAÇÃO 50:5A</v>
          </cell>
          <cell r="D1105" t="str">
            <v>UN</v>
          </cell>
          <cell r="E1105">
            <v>1352.69</v>
          </cell>
          <cell r="F1105" t="str">
            <v>SIURB-E JAN/24</v>
          </cell>
        </row>
        <row r="1106">
          <cell r="A1106">
            <v>91733</v>
          </cell>
          <cell r="B1106">
            <v>9017033</v>
          </cell>
          <cell r="C1106" t="str">
            <v>TRANSFORMADOR DE CORRENTE PARA PROTEÇÃO RELAÇÃO 75:5A</v>
          </cell>
          <cell r="D1106" t="str">
            <v>UN</v>
          </cell>
          <cell r="E1106">
            <v>1330</v>
          </cell>
          <cell r="F1106" t="str">
            <v>SIURB-E JAN/24</v>
          </cell>
        </row>
        <row r="1107">
          <cell r="A1107">
            <v>91734</v>
          </cell>
          <cell r="B1107">
            <v>9017034</v>
          </cell>
          <cell r="C1107" t="str">
            <v>TRANSFORMADOR DE CORRENTE PARA PROTEÇÃO RELAÇÃO 100:5A</v>
          </cell>
          <cell r="D1107" t="str">
            <v>UN</v>
          </cell>
          <cell r="E1107">
            <v>1360.46</v>
          </cell>
          <cell r="F1107" t="str">
            <v>SIURB-E JAN/24</v>
          </cell>
        </row>
        <row r="1108">
          <cell r="A1108" t="str">
            <v>-</v>
          </cell>
          <cell r="B1108">
            <v>9017106</v>
          </cell>
          <cell r="C1108" t="str">
            <v>CONEXÃO EXOTÉRMICA CABO-HASTE EM T, PARA BITOLA DO CABO ENTRE 50MM2 ATÉ 95MM2 PARA HASTE DE 5/8"; E 3/4"</v>
          </cell>
          <cell r="D1108" t="str">
            <v>UN</v>
          </cell>
          <cell r="E1108">
            <v>168.57</v>
          </cell>
          <cell r="F1108" t="str">
            <v>SIURB-E JAN/24</v>
          </cell>
        </row>
        <row r="1109">
          <cell r="A1109">
            <v>92000</v>
          </cell>
          <cell r="B1109">
            <v>9020000</v>
          </cell>
          <cell r="C1109" t="str">
            <v>CONJUNTOS DE ILUMINAÇÃO</v>
          </cell>
          <cell r="D1109" t="str">
            <v>.</v>
          </cell>
          <cell r="E1109" t="str">
            <v>.</v>
          </cell>
          <cell r="F1109" t="str">
            <v>SIURB-E JAN/24</v>
          </cell>
        </row>
        <row r="1110">
          <cell r="A1110">
            <v>92010</v>
          </cell>
          <cell r="B1110">
            <v>9020010</v>
          </cell>
          <cell r="C1110" t="str">
            <v>LC.02 - ILUMINAÇÃO DE QUADRA COM POSTE CONCRETO TUBULAR H LIV.=10M COM 3 PROJETORES VAPOR MERCÚRIO 400W</v>
          </cell>
          <cell r="D1110" t="str">
            <v>CJ</v>
          </cell>
          <cell r="E1110">
            <v>6691.84</v>
          </cell>
          <cell r="F1110" t="str">
            <v>SIURB-E JAN/24</v>
          </cell>
        </row>
        <row r="1111">
          <cell r="A1111">
            <v>92011</v>
          </cell>
          <cell r="B1111">
            <v>9020011</v>
          </cell>
          <cell r="C1111" t="str">
            <v>ILUMINAÇÃO DE QUADRA COM POSTE DE CONCRETO TUBULAR, ALT. UTIL 10M COM 3 PROJETORES COM LÂMPADA DE LED 100W, INCLUSIVE CAIXA DE INSPEÇÃO DE ALVENARIA 40X40X40CM DE 1 TIJOLO COM TAMPA DE CONCRETO</v>
          </cell>
          <cell r="D1111" t="str">
            <v>CJ</v>
          </cell>
          <cell r="E1111">
            <v>4140.28</v>
          </cell>
          <cell r="F1111" t="str">
            <v>SIURB-E JAN/24</v>
          </cell>
        </row>
        <row r="1112">
          <cell r="A1112">
            <v>92033</v>
          </cell>
          <cell r="B1112">
            <v>9020033</v>
          </cell>
          <cell r="C1112" t="str">
            <v>POSTE DE AÇO GALVANIZADO TIPO RETO, FLANGEADO H=5M COM LUMINÁRIA HERMÉTICA EM ALUMÍNIO FUNDIDO PARA LÂMPADA DE VAPOR DE MERCÚRIO DE 250W - COM APROVAÇÃO DE ILUME/ PMSP</v>
          </cell>
          <cell r="D1112" t="str">
            <v>UN</v>
          </cell>
          <cell r="E1112">
            <v>2473.1799999999998</v>
          </cell>
          <cell r="F1112" t="str">
            <v>SIURB-E JAN/24</v>
          </cell>
        </row>
        <row r="1113">
          <cell r="A1113">
            <v>92034</v>
          </cell>
          <cell r="B1113">
            <v>9020034</v>
          </cell>
          <cell r="C1113" t="str">
            <v>POSTE DE AÇO GALVANIZADO TIPO RETO, FLANGEADO H=7M COM LUMINÁRIA HERMÉTICA EM ALUMÍNIO FUNDIDO PARA LÂMPADA DE VAPOR DE MERCÚRIO DE 250W - COM APROVAÇÃO DE ILUME/ PMSP</v>
          </cell>
          <cell r="D1113" t="str">
            <v>UN</v>
          </cell>
          <cell r="E1113">
            <v>2784.11</v>
          </cell>
          <cell r="F1113" t="str">
            <v>SIURB-E JAN/24</v>
          </cell>
        </row>
        <row r="1114">
          <cell r="A1114">
            <v>92035</v>
          </cell>
          <cell r="B1114">
            <v>9020035</v>
          </cell>
          <cell r="C1114" t="str">
            <v>POSTE GALVANIZADO, RETO, FLANGEADO, H=5M COM LUMINÁRIA HERMÉTICA TIPO LED DE 150W COM APROVAÇÃO DE ILUME/PMSP, INCLUSIVE CAIXA DE INSPEÇÃO DE ALVENARIA 40X40X40CM DE 1 TIJOLO COM TAMPA DE CONCRETO</v>
          </cell>
          <cell r="D1114" t="str">
            <v>UN</v>
          </cell>
          <cell r="E1114">
            <v>3956.18</v>
          </cell>
          <cell r="F1114" t="str">
            <v>SIURB-E JAN/24</v>
          </cell>
        </row>
        <row r="1115">
          <cell r="A1115">
            <v>92036</v>
          </cell>
          <cell r="B1115">
            <v>9020036</v>
          </cell>
          <cell r="C1115" t="str">
            <v>POSTE DE AÇO GALVANIZADO, RETO, FLANGEADO, H=5M COM LUMINÁRIA HERMÉTICA TIPO LED DE 120W COM APROVAÇÃO DE ILUME/PMSP, INCLUSIVE CAIXA DE INSPEÇÃO DE ALVENARIA 40X40X40CM DE 1 TIJOLO COM TAMPA DE CONCRETO</v>
          </cell>
          <cell r="D1115" t="str">
            <v>UN</v>
          </cell>
          <cell r="E1115">
            <v>3497.06</v>
          </cell>
          <cell r="F1115" t="str">
            <v>SIURB-E JAN/24</v>
          </cell>
        </row>
        <row r="1116">
          <cell r="A1116">
            <v>95000</v>
          </cell>
          <cell r="B1116">
            <v>9050000</v>
          </cell>
          <cell r="C1116" t="str">
            <v>DEMOLIÇÕES - ENTRADA E DISTRIBUIÇÃO</v>
          </cell>
          <cell r="D1116" t="str">
            <v>.</v>
          </cell>
          <cell r="E1116" t="str">
            <v>.</v>
          </cell>
          <cell r="F1116" t="str">
            <v>SIURB-E JAN/24</v>
          </cell>
        </row>
        <row r="1117">
          <cell r="A1117">
            <v>95001</v>
          </cell>
          <cell r="B1117">
            <v>9050001</v>
          </cell>
          <cell r="C1117" t="str">
            <v>REMOÇÃO DE POSTE DE ENTRADA DE ENERGIA EM BAIXA TENSÃO - GALVANIZADO</v>
          </cell>
          <cell r="D1117" t="str">
            <v>UN</v>
          </cell>
          <cell r="E1117">
            <v>220.86</v>
          </cell>
          <cell r="F1117" t="str">
            <v>SIURB-E JAN/24</v>
          </cell>
        </row>
        <row r="1118">
          <cell r="A1118">
            <v>95002</v>
          </cell>
          <cell r="B1118">
            <v>9050002</v>
          </cell>
          <cell r="C1118" t="str">
            <v>REMOÇÃO DE POSTE DE ENTRADA DE ENERGIA EM BAIXA TENSÃO - CONCRETO</v>
          </cell>
          <cell r="D1118" t="str">
            <v>UN</v>
          </cell>
          <cell r="E1118">
            <v>276.08</v>
          </cell>
          <cell r="F1118" t="str">
            <v>SIURB-E JAN/24</v>
          </cell>
        </row>
        <row r="1119">
          <cell r="A1119">
            <v>95003</v>
          </cell>
          <cell r="B1119">
            <v>9050003</v>
          </cell>
          <cell r="C1119" t="str">
            <v>REMOÇÃO DE CAIXA DE ENTRADA DE ENERGIA EM BAIXA TENSÃO</v>
          </cell>
          <cell r="D1119" t="str">
            <v>UN</v>
          </cell>
          <cell r="E1119">
            <v>220.86</v>
          </cell>
          <cell r="F1119" t="str">
            <v>SIURB-E JAN/24</v>
          </cell>
        </row>
        <row r="1120">
          <cell r="A1120">
            <v>95004</v>
          </cell>
          <cell r="B1120">
            <v>9050004</v>
          </cell>
          <cell r="C1120" t="str">
            <v>REMOÇÃO DE ARMAÇÃO TIPO BRAQUETE</v>
          </cell>
          <cell r="D1120" t="str">
            <v>UN</v>
          </cell>
          <cell r="E1120">
            <v>27.61</v>
          </cell>
          <cell r="F1120" t="str">
            <v>SIURB-E JAN/24</v>
          </cell>
        </row>
        <row r="1121">
          <cell r="A1121">
            <v>95005</v>
          </cell>
          <cell r="B1121">
            <v>9050005</v>
          </cell>
          <cell r="C1121" t="str">
            <v>REMOÇÃO DE CABEÇOTE TIPO "TELESP"</v>
          </cell>
          <cell r="D1121" t="str">
            <v>UN</v>
          </cell>
          <cell r="E1121">
            <v>13.8</v>
          </cell>
          <cell r="F1121" t="str">
            <v>SIURB-E JAN/24</v>
          </cell>
        </row>
        <row r="1122">
          <cell r="A1122">
            <v>95006</v>
          </cell>
          <cell r="B1122">
            <v>9050006</v>
          </cell>
          <cell r="C1122" t="str">
            <v>REMOÇÃO DE CAIXA DE ENTRADA DE TELEFONE TIPO "TELESP"</v>
          </cell>
          <cell r="D1122" t="str">
            <v>UN</v>
          </cell>
          <cell r="E1122">
            <v>110.43</v>
          </cell>
          <cell r="F1122" t="str">
            <v>SIURB-E JAN/24</v>
          </cell>
        </row>
        <row r="1123">
          <cell r="A1123">
            <v>95009</v>
          </cell>
          <cell r="B1123">
            <v>9050009</v>
          </cell>
          <cell r="C1123" t="str">
            <v>REMOÇÃO DE PERFILADOS</v>
          </cell>
          <cell r="D1123" t="str">
            <v>M</v>
          </cell>
          <cell r="E1123">
            <v>22.09</v>
          </cell>
          <cell r="F1123" t="str">
            <v>SIURB-E JAN/24</v>
          </cell>
        </row>
        <row r="1124">
          <cell r="A1124">
            <v>95010</v>
          </cell>
          <cell r="B1124">
            <v>9050010</v>
          </cell>
          <cell r="C1124" t="str">
            <v>REMOÇÃO DE ELETRODUTOS EMBUTIDOS - ATÉ 2"</v>
          </cell>
          <cell r="D1124" t="str">
            <v>M</v>
          </cell>
          <cell r="E1124">
            <v>27.61</v>
          </cell>
          <cell r="F1124" t="str">
            <v>SIURB-E JAN/24</v>
          </cell>
        </row>
        <row r="1125">
          <cell r="A1125">
            <v>95011</v>
          </cell>
          <cell r="B1125">
            <v>9050011</v>
          </cell>
          <cell r="C1125" t="str">
            <v>REMOÇÃO DE ELETRODUTOS EMBUTIDOS - ACIMA DE 2"</v>
          </cell>
          <cell r="D1125" t="str">
            <v>M</v>
          </cell>
          <cell r="E1125">
            <v>55.22</v>
          </cell>
          <cell r="F1125" t="str">
            <v>SIURB-E JAN/24</v>
          </cell>
        </row>
        <row r="1126">
          <cell r="A1126">
            <v>95012</v>
          </cell>
          <cell r="B1126">
            <v>9050012</v>
          </cell>
          <cell r="C1126" t="str">
            <v>REMOÇÃO DE ELETRODUTOS APARENTES - ATÉ 2"</v>
          </cell>
          <cell r="D1126" t="str">
            <v>M</v>
          </cell>
          <cell r="E1126">
            <v>13.8</v>
          </cell>
          <cell r="F1126" t="str">
            <v>SIURB-E JAN/24</v>
          </cell>
        </row>
        <row r="1127">
          <cell r="A1127">
            <v>95013</v>
          </cell>
          <cell r="B1127">
            <v>9050013</v>
          </cell>
          <cell r="C1127" t="str">
            <v>REMOÇÃO DE ELETRODUTOS APARENTES - ACIMA DE 2"</v>
          </cell>
          <cell r="D1127" t="str">
            <v>M</v>
          </cell>
          <cell r="E1127">
            <v>27.61</v>
          </cell>
          <cell r="F1127" t="str">
            <v>SIURB-E JAN/24</v>
          </cell>
        </row>
        <row r="1128">
          <cell r="A1128">
            <v>95014</v>
          </cell>
          <cell r="B1128">
            <v>9050014</v>
          </cell>
          <cell r="C1128" t="str">
            <v>REMOÇÃO DE CABO EMBUTIDO - ATÉ 16MM2</v>
          </cell>
          <cell r="D1128" t="str">
            <v>M</v>
          </cell>
          <cell r="E1128">
            <v>2.76</v>
          </cell>
          <cell r="F1128" t="str">
            <v>SIURB-E JAN/24</v>
          </cell>
        </row>
        <row r="1129">
          <cell r="A1129">
            <v>95015</v>
          </cell>
          <cell r="B1129">
            <v>9050015</v>
          </cell>
          <cell r="C1129" t="str">
            <v>REMOÇÃO DE CABO EMBUTIDO - ACIMA DE 16MM2</v>
          </cell>
          <cell r="D1129" t="str">
            <v>M</v>
          </cell>
          <cell r="E1129">
            <v>5.52</v>
          </cell>
          <cell r="F1129" t="str">
            <v>SIURB-E JAN/24</v>
          </cell>
        </row>
        <row r="1130">
          <cell r="A1130">
            <v>95016</v>
          </cell>
          <cell r="B1130">
            <v>9050016</v>
          </cell>
          <cell r="C1130" t="str">
            <v>REMOÇÃO DE CABO APARENTE - ATÉ 16MM2</v>
          </cell>
          <cell r="D1130" t="str">
            <v>M</v>
          </cell>
          <cell r="E1130">
            <v>3.31</v>
          </cell>
          <cell r="F1130" t="str">
            <v>SIURB-E JAN/24</v>
          </cell>
        </row>
        <row r="1131">
          <cell r="A1131">
            <v>95017</v>
          </cell>
          <cell r="B1131">
            <v>9050017</v>
          </cell>
          <cell r="C1131" t="str">
            <v>REMOÇÃO DE CABO APARENTE - ACIMA DE 16MM2</v>
          </cell>
          <cell r="D1131" t="str">
            <v>M</v>
          </cell>
          <cell r="E1131">
            <v>6.63</v>
          </cell>
          <cell r="F1131" t="str">
            <v>SIURB-E JAN/24</v>
          </cell>
        </row>
        <row r="1132">
          <cell r="A1132">
            <v>95018</v>
          </cell>
          <cell r="B1132">
            <v>9050018</v>
          </cell>
          <cell r="C1132" t="str">
            <v>REMOÇÃO DE TERMINAIS OU CONECTORES DE PRESSÃO PARA CABOS</v>
          </cell>
          <cell r="D1132" t="str">
            <v>UN</v>
          </cell>
          <cell r="E1132">
            <v>11.04</v>
          </cell>
          <cell r="F1132" t="str">
            <v>SIURB-E JAN/24</v>
          </cell>
        </row>
        <row r="1133">
          <cell r="A1133">
            <v>95020</v>
          </cell>
          <cell r="B1133">
            <v>9050020</v>
          </cell>
          <cell r="C1133" t="str">
            <v>REMOÇÃO DE SUPORTE-ISOLADOR TIPO ROLDANA</v>
          </cell>
          <cell r="D1133" t="str">
            <v>UN</v>
          </cell>
          <cell r="E1133">
            <v>11.04</v>
          </cell>
          <cell r="F1133" t="str">
            <v>SIURB-E JAN/24</v>
          </cell>
        </row>
        <row r="1134">
          <cell r="A1134">
            <v>95100</v>
          </cell>
          <cell r="B1134">
            <v>9051000</v>
          </cell>
          <cell r="C1134" t="str">
            <v>DEMOLIÇÕES - CAIXAS E QUADROS</v>
          </cell>
          <cell r="D1134" t="str">
            <v>.</v>
          </cell>
          <cell r="E1134" t="str">
            <v>.</v>
          </cell>
          <cell r="F1134" t="str">
            <v>SIURB-E JAN/24</v>
          </cell>
        </row>
        <row r="1135">
          <cell r="A1135">
            <v>95111</v>
          </cell>
          <cell r="B1135">
            <v>9051011</v>
          </cell>
          <cell r="C1135" t="str">
            <v>REMOÇÃO DE ISOLADORES EM QUADROS ELÉTRICOS</v>
          </cell>
          <cell r="D1135" t="str">
            <v>UN</v>
          </cell>
          <cell r="E1135">
            <v>11.04</v>
          </cell>
          <cell r="F1135" t="str">
            <v>SIURB-E JAN/24</v>
          </cell>
        </row>
        <row r="1136">
          <cell r="A1136">
            <v>95115</v>
          </cell>
          <cell r="B1136">
            <v>9051015</v>
          </cell>
          <cell r="C1136" t="str">
            <v>REMOÇÃO DE DISJUNTOR AUTOMÁTICO UNIPOLAR ATÉ 50A</v>
          </cell>
          <cell r="D1136" t="str">
            <v>UN</v>
          </cell>
          <cell r="E1136">
            <v>16.559999999999999</v>
          </cell>
          <cell r="F1136" t="str">
            <v>SIURB-E JAN/24</v>
          </cell>
        </row>
        <row r="1137">
          <cell r="A1137">
            <v>95116</v>
          </cell>
          <cell r="B1137">
            <v>9051016</v>
          </cell>
          <cell r="C1137" t="str">
            <v>REMOÇÃO DE DISJUNTOR AUTOMÁTICO BIPOLAR ATÉ 50A</v>
          </cell>
          <cell r="D1137" t="str">
            <v>UN</v>
          </cell>
          <cell r="E1137">
            <v>38.65</v>
          </cell>
          <cell r="F1137" t="str">
            <v>SIURB-E JAN/24</v>
          </cell>
        </row>
        <row r="1138">
          <cell r="A1138">
            <v>95117</v>
          </cell>
          <cell r="B1138">
            <v>9051017</v>
          </cell>
          <cell r="C1138" t="str">
            <v>REMOÇÃO DE DISJUNTOR AUTOMÁTICO TRIPOLAR ATÉ 50A</v>
          </cell>
          <cell r="D1138" t="str">
            <v>UN</v>
          </cell>
          <cell r="E1138">
            <v>71.78</v>
          </cell>
          <cell r="F1138" t="str">
            <v>SIURB-E JAN/24</v>
          </cell>
        </row>
        <row r="1139">
          <cell r="A1139">
            <v>95125</v>
          </cell>
          <cell r="B1139">
            <v>9051025</v>
          </cell>
          <cell r="C1139" t="str">
            <v>REMOÇÃO DE CAIXA PARA FUSÍVEL OU TOMADA, INSTALADA EM PERFILADOS</v>
          </cell>
          <cell r="D1139" t="str">
            <v>UN</v>
          </cell>
          <cell r="E1139">
            <v>27.61</v>
          </cell>
          <cell r="F1139" t="str">
            <v>SIURB-E JAN/24</v>
          </cell>
        </row>
        <row r="1140">
          <cell r="A1140">
            <v>95126</v>
          </cell>
          <cell r="B1140">
            <v>9051026</v>
          </cell>
          <cell r="C1140" t="str">
            <v>REMOÇÃO DE QUADRO DE DISTRIBUIÇÃO OU CAIXA DE PASSAGEM</v>
          </cell>
          <cell r="D1140" t="str">
            <v>UN</v>
          </cell>
          <cell r="E1140">
            <v>55.22</v>
          </cell>
          <cell r="F1140" t="str">
            <v>SIURB-E JAN/24</v>
          </cell>
        </row>
        <row r="1141">
          <cell r="A1141">
            <v>95127</v>
          </cell>
          <cell r="B1141">
            <v>9051027</v>
          </cell>
          <cell r="C1141" t="str">
            <v>REMOÇÃO DE FUNDO DE QUADRO DE DISTRIBUIÇÃO OU CAIXA DE PASSAGEM</v>
          </cell>
          <cell r="D1141" t="str">
            <v>M2</v>
          </cell>
          <cell r="E1141">
            <v>55.22</v>
          </cell>
          <cell r="F1141" t="str">
            <v>SIURB-E JAN/24</v>
          </cell>
        </row>
        <row r="1142">
          <cell r="A1142">
            <v>95129</v>
          </cell>
          <cell r="B1142">
            <v>9051029</v>
          </cell>
          <cell r="C1142" t="str">
            <v>REMOÇÃO DE TAMPA DE QUADRO DE DISTRIBUIÇÃO OU CAIXA DE PASSAGEM</v>
          </cell>
          <cell r="D1142" t="str">
            <v>M2</v>
          </cell>
          <cell r="E1142">
            <v>55.22</v>
          </cell>
          <cell r="F1142" t="str">
            <v>SIURB-E JAN/24</v>
          </cell>
        </row>
        <row r="1143">
          <cell r="A1143">
            <v>95130</v>
          </cell>
          <cell r="B1143">
            <v>9051030</v>
          </cell>
          <cell r="C1143" t="str">
            <v>REMOÇÃO DE FECHADURA DE QUADRO DE DISTRIBUIÇÃO OU CAIXA DE PASSAGEM</v>
          </cell>
          <cell r="D1143" t="str">
            <v>UN</v>
          </cell>
          <cell r="E1143">
            <v>11.04</v>
          </cell>
          <cell r="F1143" t="str">
            <v>SIURB-E JAN/24</v>
          </cell>
        </row>
        <row r="1144">
          <cell r="A1144">
            <v>95132</v>
          </cell>
          <cell r="B1144">
            <v>9051032</v>
          </cell>
          <cell r="C1144" t="str">
            <v>REMOÇÃO DE DISJUNTOR AUTOMÁTICO TIPO "QUICK-LAG"</v>
          </cell>
          <cell r="D1144" t="str">
            <v>UN</v>
          </cell>
          <cell r="E1144">
            <v>13.8</v>
          </cell>
          <cell r="F1144" t="str">
            <v>SIURB-E JAN/24</v>
          </cell>
        </row>
        <row r="1145">
          <cell r="A1145">
            <v>95134</v>
          </cell>
          <cell r="B1145">
            <v>9051034</v>
          </cell>
          <cell r="C1145" t="str">
            <v>REMOÇÃO DE BASE EM CHAPA DE FERRO PARA DISJUNTOR TIPO "QUICK-LAG"</v>
          </cell>
          <cell r="D1145" t="str">
            <v>UN</v>
          </cell>
          <cell r="E1145">
            <v>13.8</v>
          </cell>
          <cell r="F1145" t="str">
            <v>SIURB-E JAN/24</v>
          </cell>
        </row>
        <row r="1146">
          <cell r="A1146">
            <v>95135</v>
          </cell>
          <cell r="B1146">
            <v>9051035</v>
          </cell>
          <cell r="C1146" t="str">
            <v>REMOÇÃO DE CAPACITOR PARA CORREÇÃO DE FATOR DE POTÊNCIA</v>
          </cell>
          <cell r="D1146" t="str">
            <v>UN</v>
          </cell>
          <cell r="E1146">
            <v>318.12</v>
          </cell>
          <cell r="F1146" t="str">
            <v>SIURB-E JAN/24</v>
          </cell>
        </row>
        <row r="1147">
          <cell r="A1147">
            <v>95136</v>
          </cell>
          <cell r="B1147">
            <v>9051036</v>
          </cell>
          <cell r="C1147" t="str">
            <v>REMOÇÃO DE CHAVE SECCIONADORA TIPO FACA - BASE DE MÁRMORE OU ARDÓSIA</v>
          </cell>
          <cell r="D1147" t="str">
            <v>UN</v>
          </cell>
          <cell r="E1147">
            <v>27.61</v>
          </cell>
          <cell r="F1147" t="str">
            <v>SIURB-E JAN/24</v>
          </cell>
        </row>
        <row r="1148">
          <cell r="A1148">
            <v>95137</v>
          </cell>
          <cell r="B1148">
            <v>9051037</v>
          </cell>
          <cell r="C1148" t="str">
            <v>REMOÇÃO DE CHAVE SECCIONADORA OU BASE PARA FUSÍVEIS TIPO NH - UNIPOLAR</v>
          </cell>
          <cell r="D1148" t="str">
            <v>UN</v>
          </cell>
          <cell r="E1148">
            <v>27.61</v>
          </cell>
          <cell r="F1148" t="str">
            <v>SIURB-E JAN/24</v>
          </cell>
        </row>
        <row r="1149">
          <cell r="A1149">
            <v>95138</v>
          </cell>
          <cell r="B1149">
            <v>9051038</v>
          </cell>
          <cell r="C1149" t="str">
            <v>REMOÇÃO DE CHAVE SECCIONADORA OU BASE PARA FUSÍVEIS TIPO NH - TRIPOLAR</v>
          </cell>
          <cell r="D1149" t="str">
            <v>UN</v>
          </cell>
          <cell r="E1149">
            <v>41.41</v>
          </cell>
          <cell r="F1149" t="str">
            <v>SIURB-E JAN/24</v>
          </cell>
        </row>
        <row r="1150">
          <cell r="A1150">
            <v>95139</v>
          </cell>
          <cell r="B1150">
            <v>9051039</v>
          </cell>
          <cell r="C1150" t="str">
            <v>REMOÇÃO DE BASE PARA FUSÍVEIS TIPO "DIAZED"</v>
          </cell>
          <cell r="D1150" t="str">
            <v>UN</v>
          </cell>
          <cell r="E1150">
            <v>13.8</v>
          </cell>
          <cell r="F1150" t="str">
            <v>SIURB-E JAN/24</v>
          </cell>
        </row>
        <row r="1151">
          <cell r="A1151">
            <v>95200</v>
          </cell>
          <cell r="B1151">
            <v>9052000</v>
          </cell>
          <cell r="C1151" t="str">
            <v>DEMOLIÇÕES - PONTOS E APARELHOS</v>
          </cell>
          <cell r="D1151" t="str">
            <v>.</v>
          </cell>
          <cell r="E1151" t="str">
            <v>.</v>
          </cell>
          <cell r="F1151" t="str">
            <v>SIURB-E JAN/24</v>
          </cell>
        </row>
        <row r="1152">
          <cell r="A1152">
            <v>95201</v>
          </cell>
          <cell r="B1152">
            <v>9052001</v>
          </cell>
          <cell r="C1152" t="str">
            <v>REMOÇÃO DE SOQUETE</v>
          </cell>
          <cell r="D1152" t="str">
            <v>UN</v>
          </cell>
          <cell r="E1152">
            <v>11.04</v>
          </cell>
          <cell r="F1152" t="str">
            <v>SIURB-E JAN/24</v>
          </cell>
        </row>
        <row r="1153">
          <cell r="A1153">
            <v>95202</v>
          </cell>
          <cell r="B1153">
            <v>9052002</v>
          </cell>
          <cell r="C1153" t="str">
            <v>REMOÇÃO DE REATOR PARA LÂMPADA FLUORESCENTE</v>
          </cell>
          <cell r="D1153" t="str">
            <v>UN</v>
          </cell>
          <cell r="E1153">
            <v>27.61</v>
          </cell>
          <cell r="F1153" t="str">
            <v>SIURB-E JAN/24</v>
          </cell>
        </row>
        <row r="1154">
          <cell r="A1154">
            <v>95203</v>
          </cell>
          <cell r="B1154">
            <v>9052003</v>
          </cell>
          <cell r="C1154" t="str">
            <v>REMOÇÃO DE LÂMPADA INCANDESCENTE OU FLUORESCENTE</v>
          </cell>
          <cell r="D1154" t="str">
            <v>UN</v>
          </cell>
          <cell r="E1154">
            <v>2.31</v>
          </cell>
          <cell r="F1154" t="str">
            <v>SIURB-E JAN/24</v>
          </cell>
        </row>
        <row r="1155">
          <cell r="A1155">
            <v>95204</v>
          </cell>
          <cell r="B1155">
            <v>9052004</v>
          </cell>
          <cell r="C1155" t="str">
            <v>REMOÇÃO DE LÂMPADA DE VAPOR DE MERCÚRIO, SÓDIO OU MISTA</v>
          </cell>
          <cell r="D1155" t="str">
            <v>UN</v>
          </cell>
          <cell r="E1155">
            <v>16.559999999999999</v>
          </cell>
          <cell r="F1155" t="str">
            <v>SIURB-E JAN/24</v>
          </cell>
        </row>
        <row r="1156">
          <cell r="A1156">
            <v>95205</v>
          </cell>
          <cell r="B1156">
            <v>9052005</v>
          </cell>
          <cell r="C1156" t="str">
            <v>REMOÇÃO DE PLACA DIFUSORA PARA LÂMPADA FLUORESCENTE</v>
          </cell>
          <cell r="D1156" t="str">
            <v>UN</v>
          </cell>
          <cell r="E1156">
            <v>2.31</v>
          </cell>
          <cell r="F1156" t="str">
            <v>SIURB-E JAN/24</v>
          </cell>
        </row>
        <row r="1157">
          <cell r="A1157">
            <v>95206</v>
          </cell>
          <cell r="B1157">
            <v>9052006</v>
          </cell>
          <cell r="C1157" t="str">
            <v>REMOÇÃO DE INTERRUPTOR, TOMADA, BOTÃO DE CAMPAINHA OU CIGARRA</v>
          </cell>
          <cell r="D1157" t="str">
            <v>UN</v>
          </cell>
          <cell r="E1157">
            <v>22.09</v>
          </cell>
          <cell r="F1157" t="str">
            <v>SIURB-E JAN/24</v>
          </cell>
        </row>
        <row r="1158">
          <cell r="A1158">
            <v>95208</v>
          </cell>
          <cell r="B1158">
            <v>9052008</v>
          </cell>
          <cell r="C1158" t="str">
            <v>REMOÇÃO DE REATOR PARA LÂMPADA HG/NA - EM CAIXA DE PASSAGEM</v>
          </cell>
          <cell r="D1158" t="str">
            <v>UN</v>
          </cell>
          <cell r="E1158">
            <v>27.61</v>
          </cell>
          <cell r="F1158" t="str">
            <v>SIURB-E JAN/24</v>
          </cell>
        </row>
        <row r="1159">
          <cell r="A1159">
            <v>95209</v>
          </cell>
          <cell r="B1159">
            <v>9052009</v>
          </cell>
          <cell r="C1159" t="str">
            <v>REMOÇÃO DE REATOR PARA LÂMPADA HG/NA - EM POSTE</v>
          </cell>
          <cell r="D1159" t="str">
            <v>UN</v>
          </cell>
          <cell r="E1159">
            <v>55.22</v>
          </cell>
          <cell r="F1159" t="str">
            <v>SIURB-E JAN/24</v>
          </cell>
        </row>
        <row r="1160">
          <cell r="A1160">
            <v>95210</v>
          </cell>
          <cell r="B1160">
            <v>9052010</v>
          </cell>
          <cell r="C1160" t="str">
            <v>REMOÇÃO DE LUMINÁRIA INTERNA PARA LÂMPADA INCANDESCENTE</v>
          </cell>
          <cell r="D1160" t="str">
            <v>UN</v>
          </cell>
          <cell r="E1160">
            <v>22.09</v>
          </cell>
          <cell r="F1160" t="str">
            <v>SIURB-E JAN/24</v>
          </cell>
        </row>
        <row r="1161">
          <cell r="A1161">
            <v>95211</v>
          </cell>
          <cell r="B1161">
            <v>9052011</v>
          </cell>
          <cell r="C1161" t="str">
            <v>REMOÇÃO DE LUMINÁRIA INTERNA PARA LÂMPADA FLUORESCENTE</v>
          </cell>
          <cell r="D1161" t="str">
            <v>UN</v>
          </cell>
          <cell r="E1161">
            <v>41.41</v>
          </cell>
          <cell r="F1161" t="str">
            <v>SIURB-E JAN/24</v>
          </cell>
        </row>
        <row r="1162">
          <cell r="A1162">
            <v>95212</v>
          </cell>
          <cell r="B1162">
            <v>9052012</v>
          </cell>
          <cell r="C1162" t="str">
            <v>REMOÇÃO DE LUMINÁRIA EXTERNA INSTALADA EM POSTE</v>
          </cell>
          <cell r="D1162" t="str">
            <v>UN</v>
          </cell>
          <cell r="E1162">
            <v>82.82</v>
          </cell>
          <cell r="F1162" t="str">
            <v>SIURB-E JAN/24</v>
          </cell>
        </row>
        <row r="1163">
          <cell r="A1163">
            <v>95213</v>
          </cell>
          <cell r="B1163">
            <v>9052013</v>
          </cell>
          <cell r="C1163" t="str">
            <v>REMOÇÃO DE LUMINÁRIA EXTERNA INSTALADA EM BRAÇO DE FERRO</v>
          </cell>
          <cell r="D1163" t="str">
            <v>UN</v>
          </cell>
          <cell r="E1163">
            <v>82.82</v>
          </cell>
          <cell r="F1163" t="str">
            <v>SIURB-E JAN/24</v>
          </cell>
        </row>
        <row r="1164">
          <cell r="A1164">
            <v>95214</v>
          </cell>
          <cell r="B1164">
            <v>9052014</v>
          </cell>
          <cell r="C1164" t="str">
            <v>REMOÇÃO DE LUMINÁRIA A PROVA DE TEMPO, GASES E VAPOR</v>
          </cell>
          <cell r="D1164" t="str">
            <v>UN</v>
          </cell>
          <cell r="E1164">
            <v>27.61</v>
          </cell>
          <cell r="F1164" t="str">
            <v>SIURB-E JAN/24</v>
          </cell>
        </row>
        <row r="1165">
          <cell r="A1165">
            <v>95218</v>
          </cell>
          <cell r="B1165">
            <v>9052018</v>
          </cell>
          <cell r="C1165" t="str">
            <v>REMOÇÃO DE PROJETOR DE FACHADA</v>
          </cell>
          <cell r="D1165" t="str">
            <v>UN</v>
          </cell>
          <cell r="E1165">
            <v>82.82</v>
          </cell>
          <cell r="F1165" t="str">
            <v>SIURB-E JAN/24</v>
          </cell>
        </row>
        <row r="1166">
          <cell r="A1166">
            <v>95219</v>
          </cell>
          <cell r="B1166">
            <v>9052019</v>
          </cell>
          <cell r="C1166" t="str">
            <v>REMOÇÃO DE PROJETOR DE JARDIM</v>
          </cell>
          <cell r="D1166" t="str">
            <v>UN</v>
          </cell>
          <cell r="E1166">
            <v>55.22</v>
          </cell>
          <cell r="F1166" t="str">
            <v>SIURB-E JAN/24</v>
          </cell>
        </row>
        <row r="1167">
          <cell r="A1167">
            <v>95220</v>
          </cell>
          <cell r="B1167">
            <v>9052020</v>
          </cell>
          <cell r="C1167" t="str">
            <v>REMOÇÃO DE CRUZETA DE FERRO PARA FIXAÇÃO DE PROJETOR</v>
          </cell>
          <cell r="D1167" t="str">
            <v>UN</v>
          </cell>
          <cell r="E1167">
            <v>82.82</v>
          </cell>
          <cell r="F1167" t="str">
            <v>SIURB-E JAN/24</v>
          </cell>
        </row>
        <row r="1168">
          <cell r="A1168">
            <v>95225</v>
          </cell>
          <cell r="B1168">
            <v>9052025</v>
          </cell>
          <cell r="C1168" t="str">
            <v>REMOÇÃO DE BRAÇO DE LUMINÁRIA</v>
          </cell>
          <cell r="D1168" t="str">
            <v>UN</v>
          </cell>
          <cell r="E1168">
            <v>44.17</v>
          </cell>
          <cell r="F1168" t="str">
            <v>SIURB-E JAN/24</v>
          </cell>
        </row>
        <row r="1169">
          <cell r="A1169">
            <v>95300</v>
          </cell>
          <cell r="B1169">
            <v>9052101</v>
          </cell>
          <cell r="C1169" t="str">
            <v>REMOÇÃO DE LÂMPADA</v>
          </cell>
          <cell r="D1169" t="str">
            <v>UN</v>
          </cell>
          <cell r="E1169">
            <v>3.69</v>
          </cell>
          <cell r="F1169" t="str">
            <v>SIURB-E JAN/24</v>
          </cell>
        </row>
        <row r="1170">
          <cell r="A1170" t="str">
            <v>-</v>
          </cell>
          <cell r="B1170">
            <v>9052102</v>
          </cell>
          <cell r="C1170" t="str">
            <v>REMOÇÃO DE LÂMPADA LED TUBULAR</v>
          </cell>
          <cell r="D1170" t="str">
            <v>UN</v>
          </cell>
          <cell r="E1170">
            <v>3.69</v>
          </cell>
          <cell r="F1170" t="str">
            <v>SIURB-E JAN/24</v>
          </cell>
        </row>
        <row r="1171">
          <cell r="A1171" t="str">
            <v>-</v>
          </cell>
          <cell r="B1171">
            <v>9053000</v>
          </cell>
          <cell r="C1171" t="str">
            <v>DEMOLIÇÕES - PÁRA-RAIOS E OUTROS</v>
          </cell>
          <cell r="D1171" t="str">
            <v>.</v>
          </cell>
          <cell r="E1171" t="str">
            <v>.</v>
          </cell>
          <cell r="F1171" t="str">
            <v>SIURB-E JAN/24</v>
          </cell>
        </row>
        <row r="1172">
          <cell r="A1172">
            <v>95310</v>
          </cell>
          <cell r="B1172">
            <v>9053010</v>
          </cell>
          <cell r="C1172" t="str">
            <v>REMOÇÃO DE CAPTOR DE PÁRA-RAIOS - TIPO FRANKLIN</v>
          </cell>
          <cell r="D1172" t="str">
            <v>UN</v>
          </cell>
          <cell r="E1172">
            <v>27.61</v>
          </cell>
          <cell r="F1172" t="str">
            <v>SIURB-E JAN/24</v>
          </cell>
        </row>
        <row r="1173">
          <cell r="A1173">
            <v>95311</v>
          </cell>
          <cell r="B1173">
            <v>9053011</v>
          </cell>
          <cell r="C1173" t="str">
            <v>REMOÇÃO DE CAPTOR DE PÁRA-RAIOS - RADIOATIVO</v>
          </cell>
          <cell r="D1173" t="str">
            <v>UN</v>
          </cell>
          <cell r="E1173">
            <v>27.61</v>
          </cell>
          <cell r="F1173" t="str">
            <v>SIURB-E JAN/24</v>
          </cell>
        </row>
        <row r="1174">
          <cell r="A1174">
            <v>95314</v>
          </cell>
          <cell r="B1174">
            <v>9053014</v>
          </cell>
          <cell r="C1174" t="str">
            <v>REMOÇÃO DE CORDOALHA DE COBRE NÚ</v>
          </cell>
          <cell r="D1174" t="str">
            <v>M</v>
          </cell>
          <cell r="E1174">
            <v>11.04</v>
          </cell>
          <cell r="F1174" t="str">
            <v>SIURB-E JAN/24</v>
          </cell>
        </row>
        <row r="1175">
          <cell r="A1175">
            <v>95315</v>
          </cell>
          <cell r="B1175">
            <v>9053015</v>
          </cell>
          <cell r="C1175" t="str">
            <v>REMOÇÃO DE CABO DE COBRE NÚ, PARA ATERRAMENTO</v>
          </cell>
          <cell r="D1175" t="str">
            <v>M</v>
          </cell>
          <cell r="E1175">
            <v>13.8</v>
          </cell>
          <cell r="F1175" t="str">
            <v>SIURB-E JAN/24</v>
          </cell>
        </row>
        <row r="1176">
          <cell r="A1176">
            <v>95316</v>
          </cell>
          <cell r="B1176">
            <v>9053016</v>
          </cell>
          <cell r="C1176" t="str">
            <v>REMOÇÃO DE CONECTOR TIPO "SPLIT-BOLT"</v>
          </cell>
          <cell r="D1176" t="str">
            <v>UN</v>
          </cell>
          <cell r="E1176">
            <v>11.04</v>
          </cell>
          <cell r="F1176" t="str">
            <v>SIURB-E JAN/24</v>
          </cell>
        </row>
        <row r="1177">
          <cell r="A1177">
            <v>95320</v>
          </cell>
          <cell r="B1177">
            <v>9053020</v>
          </cell>
          <cell r="C1177" t="str">
            <v>REMOÇÃO DE BASE E HASTE DE PÁRA-RAIOS</v>
          </cell>
          <cell r="D1177" t="str">
            <v>UN</v>
          </cell>
          <cell r="E1177">
            <v>55.22</v>
          </cell>
          <cell r="F1177" t="str">
            <v>SIURB-E JAN/24</v>
          </cell>
        </row>
        <row r="1178">
          <cell r="A1178">
            <v>95321</v>
          </cell>
          <cell r="B1178">
            <v>9053021</v>
          </cell>
          <cell r="C1178" t="str">
            <v>REMOÇÃO DE CABO DE AÇO E ESTICADORES</v>
          </cell>
          <cell r="D1178" t="str">
            <v>M</v>
          </cell>
          <cell r="E1178">
            <v>27.61</v>
          </cell>
          <cell r="F1178" t="str">
            <v>SIURB-E JAN/24</v>
          </cell>
        </row>
        <row r="1179">
          <cell r="A1179">
            <v>95322</v>
          </cell>
          <cell r="B1179">
            <v>9053022</v>
          </cell>
          <cell r="C1179" t="str">
            <v>REMOÇÃO DE BRAÇADEIRA PARA 3 ESTAIS</v>
          </cell>
          <cell r="D1179" t="str">
            <v>UN</v>
          </cell>
          <cell r="E1179">
            <v>27.61</v>
          </cell>
          <cell r="F1179" t="str">
            <v>SIURB-E JAN/24</v>
          </cell>
        </row>
        <row r="1180">
          <cell r="A1180">
            <v>95325</v>
          </cell>
          <cell r="B1180">
            <v>9053025</v>
          </cell>
          <cell r="C1180" t="str">
            <v>REMOÇÃO DE TUBO DE PROTEÇÃO PARA CORDOALHA, INCLUSIVE FIXAÇÕES</v>
          </cell>
          <cell r="D1180" t="str">
            <v>UN</v>
          </cell>
          <cell r="E1180">
            <v>55.22</v>
          </cell>
          <cell r="F1180" t="str">
            <v>SIURB-E JAN/24</v>
          </cell>
        </row>
        <row r="1181">
          <cell r="A1181">
            <v>95355</v>
          </cell>
          <cell r="B1181">
            <v>9053055</v>
          </cell>
          <cell r="C1181" t="str">
            <v>REMOÇÃO DE AUTOMÁTICO DE BÓIA</v>
          </cell>
          <cell r="D1181" t="str">
            <v>UN</v>
          </cell>
          <cell r="E1181">
            <v>33.130000000000003</v>
          </cell>
          <cell r="F1181" t="str">
            <v>SIURB-E JAN/24</v>
          </cell>
        </row>
        <row r="1182">
          <cell r="A1182">
            <v>95356</v>
          </cell>
          <cell r="B1182">
            <v>9053056</v>
          </cell>
          <cell r="C1182" t="str">
            <v>REMOÇÃO DE CONTACTOR MAGNÉTICO E RELÊS PARA QUADRO DE COMANDO</v>
          </cell>
          <cell r="D1182" t="str">
            <v>UN</v>
          </cell>
          <cell r="E1182">
            <v>55.22</v>
          </cell>
          <cell r="F1182" t="str">
            <v>SIURB-E JAN/24</v>
          </cell>
        </row>
        <row r="1183">
          <cell r="A1183">
            <v>95360</v>
          </cell>
          <cell r="B1183">
            <v>9053060</v>
          </cell>
          <cell r="C1183" t="str">
            <v>REMOÇÃO DE POSTE DE FERRO, INCLUSIVE BASE DE FIXAÇÃO</v>
          </cell>
          <cell r="D1183" t="str">
            <v>UN</v>
          </cell>
          <cell r="E1183">
            <v>276.08</v>
          </cell>
          <cell r="F1183" t="str">
            <v>SIURB-E JAN/24</v>
          </cell>
        </row>
        <row r="1184">
          <cell r="A1184">
            <v>95361</v>
          </cell>
          <cell r="B1184">
            <v>9053061</v>
          </cell>
          <cell r="C1184" t="str">
            <v>REMOÇÃO DE POSTE DE FERRO ENGASTADO NO SOLO</v>
          </cell>
          <cell r="D1184" t="str">
            <v>UN</v>
          </cell>
          <cell r="E1184">
            <v>441.73</v>
          </cell>
          <cell r="F1184" t="str">
            <v>SIURB-E JAN/24</v>
          </cell>
        </row>
        <row r="1185">
          <cell r="A1185">
            <v>95362</v>
          </cell>
          <cell r="B1185">
            <v>9053062</v>
          </cell>
          <cell r="C1185" t="str">
            <v>REMOÇÃO DE POSTE DE CONCRETO EM REDE DE ENERGIA</v>
          </cell>
          <cell r="D1185" t="str">
            <v>UN</v>
          </cell>
          <cell r="E1185">
            <v>276.08</v>
          </cell>
          <cell r="F1185" t="str">
            <v>SIURB-E JAN/24</v>
          </cell>
        </row>
        <row r="1186">
          <cell r="A1186">
            <v>95400</v>
          </cell>
          <cell r="B1186">
            <v>9054000</v>
          </cell>
          <cell r="C1186" t="str">
            <v>DEMOLIÇÕES - CABINE PRIMÁRIA</v>
          </cell>
          <cell r="D1186" t="str">
            <v>.</v>
          </cell>
          <cell r="E1186" t="str">
            <v>.</v>
          </cell>
          <cell r="F1186" t="str">
            <v>SIURB-E JAN/24</v>
          </cell>
        </row>
        <row r="1187">
          <cell r="A1187">
            <v>95401</v>
          </cell>
          <cell r="B1187">
            <v>9054001</v>
          </cell>
          <cell r="C1187" t="str">
            <v>REMOÇÃO DE ISOLADOR TIPO DISCO, INCLUSIVE GANCHO DE SUSTENTAÇÃO</v>
          </cell>
          <cell r="D1187" t="str">
            <v>UN</v>
          </cell>
          <cell r="E1187">
            <v>8.2799999999999994</v>
          </cell>
          <cell r="F1187" t="str">
            <v>SIURB-E JAN/24</v>
          </cell>
        </row>
        <row r="1188">
          <cell r="A1188">
            <v>95402</v>
          </cell>
          <cell r="B1188">
            <v>9054002</v>
          </cell>
          <cell r="C1188" t="str">
            <v>REMOÇÃO DE ISOLADOR TIPO CASTANHA, INCLUSIVE GANCHO DE SUSTENTAÇÃO</v>
          </cell>
          <cell r="D1188" t="str">
            <v>UN</v>
          </cell>
          <cell r="E1188">
            <v>2.31</v>
          </cell>
          <cell r="F1188" t="str">
            <v>SIURB-E JAN/24</v>
          </cell>
        </row>
        <row r="1189">
          <cell r="A1189">
            <v>95403</v>
          </cell>
          <cell r="B1189">
            <v>9054003</v>
          </cell>
          <cell r="C1189" t="str">
            <v>REMOÇÃO DE ISOLADOR TIPO PINO PARA A.T. INCLUSIVE PINO</v>
          </cell>
          <cell r="D1189" t="str">
            <v>UN</v>
          </cell>
          <cell r="E1189">
            <v>13.8</v>
          </cell>
          <cell r="F1189" t="str">
            <v>SIURB-E JAN/24</v>
          </cell>
        </row>
        <row r="1190">
          <cell r="A1190">
            <v>95404</v>
          </cell>
          <cell r="B1190">
            <v>9054004</v>
          </cell>
          <cell r="C1190" t="str">
            <v>REMOÇÃO DE ISOLADOR TIPO PEDESTAL PARA A.T.</v>
          </cell>
          <cell r="D1190" t="str">
            <v>UN</v>
          </cell>
          <cell r="E1190">
            <v>11.04</v>
          </cell>
          <cell r="F1190" t="str">
            <v>SIURB-E JAN/24</v>
          </cell>
        </row>
        <row r="1191">
          <cell r="A1191">
            <v>95405</v>
          </cell>
          <cell r="B1191">
            <v>9054005</v>
          </cell>
          <cell r="C1191" t="str">
            <v>REMOÇÃO DE CRUZETA DE MADEIRA</v>
          </cell>
          <cell r="D1191" t="str">
            <v>UN</v>
          </cell>
          <cell r="E1191">
            <v>78.27</v>
          </cell>
          <cell r="F1191" t="str">
            <v>SIURB-E JAN/24</v>
          </cell>
        </row>
        <row r="1192">
          <cell r="A1192">
            <v>95406</v>
          </cell>
          <cell r="B1192">
            <v>9054006</v>
          </cell>
          <cell r="C1192" t="str">
            <v>REMOÇÃO DE BUCHA DE PASSAGEM INTERNA/EXTERNA PARA A.T.</v>
          </cell>
          <cell r="D1192" t="str">
            <v>UN</v>
          </cell>
          <cell r="E1192">
            <v>22.09</v>
          </cell>
          <cell r="F1192" t="str">
            <v>SIURB-E JAN/24</v>
          </cell>
        </row>
        <row r="1193">
          <cell r="A1193">
            <v>95407</v>
          </cell>
          <cell r="B1193">
            <v>9054007</v>
          </cell>
          <cell r="C1193" t="str">
            <v>REMOÇÃO DE CHAPA DE FERRO PARA BUCHA DE PASSAGEM</v>
          </cell>
          <cell r="D1193" t="str">
            <v>UN</v>
          </cell>
          <cell r="E1193">
            <v>22.09</v>
          </cell>
          <cell r="F1193" t="str">
            <v>SIURB-E JAN/24</v>
          </cell>
        </row>
        <row r="1194">
          <cell r="A1194">
            <v>95408</v>
          </cell>
          <cell r="B1194">
            <v>9054008</v>
          </cell>
          <cell r="C1194" t="str">
            <v>REMOÇÃO DE VERGALHÃO DE COBRE 3/8"</v>
          </cell>
          <cell r="D1194" t="str">
            <v>M</v>
          </cell>
          <cell r="E1194">
            <v>11.04</v>
          </cell>
          <cell r="F1194" t="str">
            <v>SIURB-E JAN/24</v>
          </cell>
        </row>
        <row r="1195">
          <cell r="A1195">
            <v>95409</v>
          </cell>
          <cell r="B1195">
            <v>9054009</v>
          </cell>
          <cell r="C1195" t="str">
            <v>REMOÇÃO DE TERMINAL OU CONECTOR PARA VERGALHÃO DE COBRE</v>
          </cell>
          <cell r="D1195" t="str">
            <v>UN</v>
          </cell>
          <cell r="E1195">
            <v>4.6100000000000003</v>
          </cell>
          <cell r="F1195" t="str">
            <v>SIURB-E JAN/24</v>
          </cell>
        </row>
        <row r="1196">
          <cell r="A1196">
            <v>95410</v>
          </cell>
          <cell r="B1196">
            <v>9054010</v>
          </cell>
          <cell r="C1196" t="str">
            <v>REMOÇÃO DE CHAVE SECCIONADORA TRIPOLAR</v>
          </cell>
          <cell r="D1196" t="str">
            <v>UN</v>
          </cell>
          <cell r="E1196">
            <v>156.54</v>
          </cell>
          <cell r="F1196" t="str">
            <v>SIURB-E JAN/24</v>
          </cell>
        </row>
        <row r="1197">
          <cell r="A1197">
            <v>95411</v>
          </cell>
          <cell r="B1197">
            <v>9054011</v>
          </cell>
          <cell r="C1197" t="str">
            <v>REMOÇÃO DE TRANSFORMADOR DE POTENCIAL</v>
          </cell>
          <cell r="D1197" t="str">
            <v>UN</v>
          </cell>
          <cell r="E1197">
            <v>35.89</v>
          </cell>
          <cell r="F1197" t="str">
            <v>SIURB-E JAN/24</v>
          </cell>
        </row>
        <row r="1198">
          <cell r="A1198">
            <v>95412</v>
          </cell>
          <cell r="B1198">
            <v>9054012</v>
          </cell>
          <cell r="C1198" t="str">
            <v>REMOÇÃO DE DISJUNTOR A ÓLEO - VOL NORMAL OU REDUZIDO</v>
          </cell>
          <cell r="D1198" t="str">
            <v>UN</v>
          </cell>
          <cell r="E1198">
            <v>207.69</v>
          </cell>
          <cell r="F1198" t="str">
            <v>SIURB-E JAN/24</v>
          </cell>
        </row>
        <row r="1199">
          <cell r="A1199">
            <v>95413</v>
          </cell>
          <cell r="B1199">
            <v>9054013</v>
          </cell>
          <cell r="C1199" t="str">
            <v>REMOÇÃO DE TRANSFORMADOR DE POTÊNCIA CLASSE 15KV</v>
          </cell>
          <cell r="D1199" t="str">
            <v>UN</v>
          </cell>
          <cell r="E1199">
            <v>403.36</v>
          </cell>
          <cell r="F1199" t="str">
            <v>SIURB-E JAN/24</v>
          </cell>
        </row>
        <row r="1200">
          <cell r="A1200">
            <v>95414</v>
          </cell>
          <cell r="B1200">
            <v>9054014</v>
          </cell>
          <cell r="C1200" t="str">
            <v>REMOÇÃO DE CHAVE FUSÍVEL TIPO MATHEUS</v>
          </cell>
          <cell r="D1200" t="str">
            <v>UN</v>
          </cell>
          <cell r="E1200">
            <v>82.82</v>
          </cell>
          <cell r="F1200" t="str">
            <v>SIURB-E JAN/24</v>
          </cell>
        </row>
        <row r="1201">
          <cell r="A1201">
            <v>95415</v>
          </cell>
          <cell r="B1201">
            <v>9054015</v>
          </cell>
          <cell r="C1201" t="str">
            <v>REMOÇÃO DE SUPORTE DE TRANSFORMADOR EM POSTE</v>
          </cell>
          <cell r="D1201" t="str">
            <v>UN</v>
          </cell>
          <cell r="E1201">
            <v>36.880000000000003</v>
          </cell>
          <cell r="F1201" t="str">
            <v>SIURB-E JAN/24</v>
          </cell>
        </row>
        <row r="1202">
          <cell r="A1202">
            <v>95416</v>
          </cell>
          <cell r="B1202">
            <v>9054016</v>
          </cell>
          <cell r="C1202" t="str">
            <v>REMOÇÃO DE CABOS DE A.T. EM LINHA AÉREA ATÉ 35MM2</v>
          </cell>
          <cell r="D1202" t="str">
            <v>M</v>
          </cell>
          <cell r="E1202">
            <v>39.130000000000003</v>
          </cell>
          <cell r="F1202" t="str">
            <v>SIURB-E JAN/24</v>
          </cell>
        </row>
        <row r="1203">
          <cell r="A1203">
            <v>95417</v>
          </cell>
          <cell r="B1203">
            <v>9054017</v>
          </cell>
          <cell r="C1203" t="str">
            <v>REMOÇÃO DE PÁRA-RAIOS TIPO CRISTAL VALVE CLASSE 15KV</v>
          </cell>
          <cell r="D1203" t="str">
            <v>UN</v>
          </cell>
          <cell r="E1203">
            <v>117.4</v>
          </cell>
          <cell r="F1203" t="str">
            <v>SIURB-E JAN/24</v>
          </cell>
        </row>
        <row r="1204">
          <cell r="A1204">
            <v>95418</v>
          </cell>
          <cell r="B1204">
            <v>9054018</v>
          </cell>
          <cell r="C1204" t="str">
            <v>REMOÇÃO DE CONTATORES E RELÊS EM GERAL</v>
          </cell>
          <cell r="D1204" t="str">
            <v>UN</v>
          </cell>
          <cell r="E1204">
            <v>103.28</v>
          </cell>
          <cell r="F1204" t="str">
            <v>SIURB-E JAN/24</v>
          </cell>
        </row>
        <row r="1205">
          <cell r="A1205">
            <v>95419</v>
          </cell>
          <cell r="B1205">
            <v>9054019</v>
          </cell>
          <cell r="C1205" t="str">
            <v>REMOÇÃO DE MUFLA INTERNA UNIPOLAR/TRIPOLAR</v>
          </cell>
          <cell r="D1205" t="str">
            <v>UN</v>
          </cell>
          <cell r="E1205">
            <v>78.27</v>
          </cell>
          <cell r="F1205" t="str">
            <v>SIURB-E JAN/24</v>
          </cell>
        </row>
        <row r="1206">
          <cell r="A1206">
            <v>95420</v>
          </cell>
          <cell r="B1206">
            <v>9054020</v>
          </cell>
          <cell r="C1206" t="str">
            <v>REMOÇÃO DE BUCHA DE PASSAGEM PARA NEUTRO - 1KV</v>
          </cell>
          <cell r="D1206" t="str">
            <v>UN</v>
          </cell>
          <cell r="E1206">
            <v>16.559999999999999</v>
          </cell>
          <cell r="F1206" t="str">
            <v>SIURB-E JAN/24</v>
          </cell>
        </row>
        <row r="1207">
          <cell r="A1207">
            <v>95421</v>
          </cell>
          <cell r="B1207">
            <v>9054021</v>
          </cell>
          <cell r="C1207" t="str">
            <v>REMOÇÃO DE ÓLEO ISOLANTE DE TRANSFORMADOR OU DISJUNTOR</v>
          </cell>
          <cell r="D1207" t="str">
            <v>L</v>
          </cell>
          <cell r="E1207">
            <v>0.92</v>
          </cell>
          <cell r="F1207" t="str">
            <v>SIURB-E JAN/24</v>
          </cell>
        </row>
        <row r="1208">
          <cell r="A1208">
            <v>95422</v>
          </cell>
          <cell r="B1208">
            <v>9054022</v>
          </cell>
          <cell r="C1208" t="str">
            <v>REMOÇÃO DE SELA PARA CRUZETA DE MADEIRA</v>
          </cell>
          <cell r="D1208" t="str">
            <v>UN</v>
          </cell>
          <cell r="E1208">
            <v>11.53</v>
          </cell>
          <cell r="F1208" t="str">
            <v>SIURB-E JAN/24</v>
          </cell>
        </row>
        <row r="1209">
          <cell r="A1209">
            <v>95423</v>
          </cell>
          <cell r="B1209">
            <v>9054023</v>
          </cell>
          <cell r="C1209" t="str">
            <v>REMOÇÃO DE FUSÍVEL EM ALTA TENSÃO TIPO "HH"</v>
          </cell>
          <cell r="D1209" t="str">
            <v>UN</v>
          </cell>
          <cell r="E1209">
            <v>27.61</v>
          </cell>
          <cell r="F1209" t="str">
            <v>SIURB-E JAN/24</v>
          </cell>
        </row>
        <row r="1210">
          <cell r="A1210">
            <v>95424</v>
          </cell>
          <cell r="B1210">
            <v>9054024</v>
          </cell>
          <cell r="C1210" t="str">
            <v>REMOÇÃO DE ELO FUSÍVEL EM CHAVE TIPO MATHEUS</v>
          </cell>
          <cell r="D1210" t="str">
            <v>UN</v>
          </cell>
          <cell r="E1210">
            <v>16.559999999999999</v>
          </cell>
          <cell r="F1210" t="str">
            <v>SIURB-E JAN/24</v>
          </cell>
        </row>
        <row r="1211">
          <cell r="A1211">
            <v>95425</v>
          </cell>
          <cell r="B1211">
            <v>9054025</v>
          </cell>
          <cell r="C1211" t="str">
            <v>REMOÇÃO DE RELÊ OU BOBINA - DISJUNTOR DE A.T.</v>
          </cell>
          <cell r="D1211" t="str">
            <v>UN</v>
          </cell>
          <cell r="E1211">
            <v>25.73</v>
          </cell>
          <cell r="F1211" t="str">
            <v>SIURB-E JAN/24</v>
          </cell>
        </row>
        <row r="1212">
          <cell r="A1212">
            <v>95426</v>
          </cell>
          <cell r="B1212">
            <v>9054026</v>
          </cell>
          <cell r="C1212" t="str">
            <v>REMOÇÃO DE MUFLA EXTERNA UNIPOLAR / TRIPOLAR</v>
          </cell>
          <cell r="D1212" t="str">
            <v>UN</v>
          </cell>
          <cell r="E1212">
            <v>117.4</v>
          </cell>
          <cell r="F1212" t="str">
            <v>SIURB-E JAN/24</v>
          </cell>
        </row>
        <row r="1213">
          <cell r="A1213">
            <v>95427</v>
          </cell>
          <cell r="B1213">
            <v>9054027</v>
          </cell>
          <cell r="C1213" t="str">
            <v>REMOÇÃO DE MUFLA INTERNA UNIPOLAR / TRIPOLAR</v>
          </cell>
          <cell r="D1213" t="str">
            <v>UN</v>
          </cell>
          <cell r="E1213">
            <v>78.27</v>
          </cell>
          <cell r="F1213" t="str">
            <v>SIURB-E JAN/24</v>
          </cell>
        </row>
        <row r="1214">
          <cell r="A1214">
            <v>96000</v>
          </cell>
          <cell r="B1214">
            <v>9060000</v>
          </cell>
          <cell r="C1214" t="str">
            <v>RETIRADAS - ENTRADA E DISTRIBUIÇÃO</v>
          </cell>
          <cell r="D1214" t="str">
            <v>.</v>
          </cell>
          <cell r="E1214" t="str">
            <v>.</v>
          </cell>
          <cell r="F1214" t="str">
            <v>SIURB-E JAN/24</v>
          </cell>
        </row>
        <row r="1215">
          <cell r="A1215">
            <v>96001</v>
          </cell>
          <cell r="B1215">
            <v>9060001</v>
          </cell>
          <cell r="C1215" t="str">
            <v>RETIRADA DE POSTE DE ENTRADA DE ENERGIA EM BAIXA TENSÃO - GALVANIZADO</v>
          </cell>
          <cell r="D1215" t="str">
            <v>UN</v>
          </cell>
          <cell r="E1215">
            <v>220.86</v>
          </cell>
          <cell r="F1215" t="str">
            <v>SIURB-E JAN/24</v>
          </cell>
        </row>
        <row r="1216">
          <cell r="A1216">
            <v>96002</v>
          </cell>
          <cell r="B1216">
            <v>9060002</v>
          </cell>
          <cell r="C1216" t="str">
            <v>RETIRADA DE POSTE DE ENTRADA DE ENERGIA EM BAIXA TENSÃO - CONCRETO</v>
          </cell>
          <cell r="D1216" t="str">
            <v>UN</v>
          </cell>
          <cell r="E1216">
            <v>276.08</v>
          </cell>
          <cell r="F1216" t="str">
            <v>SIURB-E JAN/24</v>
          </cell>
        </row>
        <row r="1217">
          <cell r="A1217">
            <v>96003</v>
          </cell>
          <cell r="B1217">
            <v>9060003</v>
          </cell>
          <cell r="C1217" t="str">
            <v>RETIRADA DE CAIXA DE ENTRADA DE ENERGIA EM BAIXA TENSÃO</v>
          </cell>
          <cell r="D1217" t="str">
            <v>UN</v>
          </cell>
          <cell r="E1217">
            <v>248.47</v>
          </cell>
          <cell r="F1217" t="str">
            <v>SIURB-E JAN/24</v>
          </cell>
        </row>
        <row r="1218">
          <cell r="A1218">
            <v>96004</v>
          </cell>
          <cell r="B1218">
            <v>9060004</v>
          </cell>
          <cell r="C1218" t="str">
            <v>RETIRADA DE ARMAÇÃO TIPO BRAQUETE</v>
          </cell>
          <cell r="D1218" t="str">
            <v>UN</v>
          </cell>
          <cell r="E1218">
            <v>27.61</v>
          </cell>
          <cell r="F1218" t="str">
            <v>SIURB-E JAN/24</v>
          </cell>
        </row>
        <row r="1219">
          <cell r="A1219">
            <v>96005</v>
          </cell>
          <cell r="B1219">
            <v>9060005</v>
          </cell>
          <cell r="C1219" t="str">
            <v>RETIRADA DE CABEÇOTE TIPO "TELESP"</v>
          </cell>
          <cell r="D1219" t="str">
            <v>UN</v>
          </cell>
          <cell r="E1219">
            <v>13.8</v>
          </cell>
          <cell r="F1219" t="str">
            <v>SIURB-E JAN/24</v>
          </cell>
        </row>
        <row r="1220">
          <cell r="A1220">
            <v>96008</v>
          </cell>
          <cell r="B1220">
            <v>9060008</v>
          </cell>
          <cell r="C1220" t="str">
            <v>RETIRADA DE CONDULETE</v>
          </cell>
          <cell r="D1220" t="str">
            <v>UN</v>
          </cell>
          <cell r="E1220">
            <v>27.61</v>
          </cell>
          <cell r="F1220" t="str">
            <v>SIURB-E JAN/24</v>
          </cell>
        </row>
        <row r="1221">
          <cell r="A1221">
            <v>96009</v>
          </cell>
          <cell r="B1221">
            <v>9060009</v>
          </cell>
          <cell r="C1221" t="str">
            <v>RETIRADA DE PERFILADOS</v>
          </cell>
          <cell r="D1221" t="str">
            <v>M</v>
          </cell>
          <cell r="E1221">
            <v>22.09</v>
          </cell>
          <cell r="F1221" t="str">
            <v>SIURB-E JAN/24</v>
          </cell>
        </row>
        <row r="1222">
          <cell r="A1222">
            <v>96012</v>
          </cell>
          <cell r="B1222">
            <v>9060012</v>
          </cell>
          <cell r="C1222" t="str">
            <v>RETIRADA DE ELETRODUTOS APARENTES - ATÉ 2"</v>
          </cell>
          <cell r="D1222" t="str">
            <v>M</v>
          </cell>
          <cell r="E1222">
            <v>13.8</v>
          </cell>
          <cell r="F1222" t="str">
            <v>SIURB-E JAN/24</v>
          </cell>
        </row>
        <row r="1223">
          <cell r="A1223">
            <v>96013</v>
          </cell>
          <cell r="B1223">
            <v>9060013</v>
          </cell>
          <cell r="C1223" t="str">
            <v>RETIRADA DE ELETRODUTOS APARENTES - ACIMA DE 2"</v>
          </cell>
          <cell r="D1223" t="str">
            <v>M</v>
          </cell>
          <cell r="E1223">
            <v>27.61</v>
          </cell>
          <cell r="F1223" t="str">
            <v>SIURB-E JAN/24</v>
          </cell>
        </row>
        <row r="1224">
          <cell r="A1224">
            <v>96014</v>
          </cell>
          <cell r="B1224">
            <v>9060014</v>
          </cell>
          <cell r="C1224" t="str">
            <v>RETIRADA DE FIO EMBUTIDO - ATÉ 16MM2</v>
          </cell>
          <cell r="D1224" t="str">
            <v>M</v>
          </cell>
          <cell r="E1224">
            <v>2.76</v>
          </cell>
          <cell r="F1224" t="str">
            <v>SIURB-E JAN/24</v>
          </cell>
        </row>
        <row r="1225">
          <cell r="A1225">
            <v>96015</v>
          </cell>
          <cell r="B1225">
            <v>9060015</v>
          </cell>
          <cell r="C1225" t="str">
            <v>RETIRADA DE CABO EMBUTIDO - ACIMA DE 16MM2</v>
          </cell>
          <cell r="D1225" t="str">
            <v>M</v>
          </cell>
          <cell r="E1225">
            <v>5.52</v>
          </cell>
          <cell r="F1225" t="str">
            <v>SIURB-E JAN/24</v>
          </cell>
        </row>
        <row r="1226">
          <cell r="A1226">
            <v>96016</v>
          </cell>
          <cell r="B1226">
            <v>9060016</v>
          </cell>
          <cell r="C1226" t="str">
            <v>RETIRADA DE FIO APARENTE - ATÉ 16MM2</v>
          </cell>
          <cell r="D1226" t="str">
            <v>M</v>
          </cell>
          <cell r="E1226">
            <v>3.31</v>
          </cell>
          <cell r="F1226" t="str">
            <v>SIURB-E JAN/24</v>
          </cell>
        </row>
        <row r="1227">
          <cell r="A1227">
            <v>96017</v>
          </cell>
          <cell r="B1227">
            <v>9060017</v>
          </cell>
          <cell r="C1227" t="str">
            <v>RETIRADA DE CABO APARENTE - ACIMA DE 16MM2</v>
          </cell>
          <cell r="D1227" t="str">
            <v>M</v>
          </cell>
          <cell r="E1227">
            <v>6.63</v>
          </cell>
          <cell r="F1227" t="str">
            <v>SIURB-E JAN/24</v>
          </cell>
        </row>
        <row r="1228">
          <cell r="A1228">
            <v>96018</v>
          </cell>
          <cell r="B1228">
            <v>9060018</v>
          </cell>
          <cell r="C1228" t="str">
            <v>RETIRADA DE TERMINAIS OU CONECTORES DE PRESSÃO PARA CABOS</v>
          </cell>
          <cell r="D1228" t="str">
            <v>UN</v>
          </cell>
          <cell r="E1228">
            <v>11.04</v>
          </cell>
          <cell r="F1228" t="str">
            <v>SIURB-E JAN/24</v>
          </cell>
        </row>
        <row r="1229">
          <cell r="A1229">
            <v>96020</v>
          </cell>
          <cell r="B1229">
            <v>9060020</v>
          </cell>
          <cell r="C1229" t="str">
            <v>RETIRADA DE SUPORTE-ISOLADOR TIPO ROLDANA</v>
          </cell>
          <cell r="D1229" t="str">
            <v>UN</v>
          </cell>
          <cell r="E1229">
            <v>11.04</v>
          </cell>
          <cell r="F1229" t="str">
            <v>SIURB-E JAN/24</v>
          </cell>
        </row>
        <row r="1230">
          <cell r="A1230">
            <v>96100</v>
          </cell>
          <cell r="B1230">
            <v>9061000</v>
          </cell>
          <cell r="C1230" t="str">
            <v>RETIRADAS - CAIXAS E QUADROS</v>
          </cell>
          <cell r="D1230" t="str">
            <v>.</v>
          </cell>
          <cell r="E1230" t="str">
            <v>.</v>
          </cell>
          <cell r="F1230" t="str">
            <v>SIURB-E JAN/24</v>
          </cell>
        </row>
        <row r="1231">
          <cell r="A1231">
            <v>96110</v>
          </cell>
          <cell r="B1231">
            <v>9061010</v>
          </cell>
          <cell r="C1231" t="str">
            <v>RETIRADA DE BARRAMENTOS EM QUADROS ELÉTRICOS</v>
          </cell>
          <cell r="D1231" t="str">
            <v>M</v>
          </cell>
          <cell r="E1231">
            <v>44.17</v>
          </cell>
          <cell r="F1231" t="str">
            <v>SIURB-E JAN/24</v>
          </cell>
        </row>
        <row r="1232">
          <cell r="A1232">
            <v>96111</v>
          </cell>
          <cell r="B1232">
            <v>9061011</v>
          </cell>
          <cell r="C1232" t="str">
            <v>RETIRADA DE ISOLADORES EM QUADROS ELÉTRICOS</v>
          </cell>
          <cell r="D1232" t="str">
            <v>UN</v>
          </cell>
          <cell r="E1232">
            <v>11.04</v>
          </cell>
          <cell r="F1232" t="str">
            <v>SIURB-E JAN/24</v>
          </cell>
        </row>
        <row r="1233">
          <cell r="A1233">
            <v>96115</v>
          </cell>
          <cell r="B1233">
            <v>9061015</v>
          </cell>
          <cell r="C1233" t="str">
            <v>RETIRADA DE DISJUNTOR AUTOMÁTICO UNIPOLAR ATÉ 50A</v>
          </cell>
          <cell r="D1233" t="str">
            <v>UN</v>
          </cell>
          <cell r="E1233">
            <v>16.559999999999999</v>
          </cell>
          <cell r="F1233" t="str">
            <v>SIURB-E JAN/24</v>
          </cell>
        </row>
        <row r="1234">
          <cell r="A1234">
            <v>96116</v>
          </cell>
          <cell r="B1234">
            <v>9061016</v>
          </cell>
          <cell r="C1234" t="str">
            <v>RETIRADA DE DISJUNTOR AUTOMÁTICO BIPOLAR ATÉ 50A</v>
          </cell>
          <cell r="D1234" t="str">
            <v>UN</v>
          </cell>
          <cell r="E1234">
            <v>38.65</v>
          </cell>
          <cell r="F1234" t="str">
            <v>SIURB-E JAN/24</v>
          </cell>
        </row>
        <row r="1235">
          <cell r="A1235">
            <v>96117</v>
          </cell>
          <cell r="B1235">
            <v>9061017</v>
          </cell>
          <cell r="C1235" t="str">
            <v>RETIRADA DE DISJUNTOR AUTOMÁTICO TRIPOLAR ATÉ 50A</v>
          </cell>
          <cell r="D1235" t="str">
            <v>UN</v>
          </cell>
          <cell r="E1235">
            <v>71.78</v>
          </cell>
          <cell r="F1235" t="str">
            <v>SIURB-E JAN/24</v>
          </cell>
        </row>
        <row r="1236">
          <cell r="A1236">
            <v>96125</v>
          </cell>
          <cell r="B1236">
            <v>9061025</v>
          </cell>
          <cell r="C1236" t="str">
            <v>RETIRADA DE CAIXA PARA FUSÍVEL OU TOMADA, INSTALADA EM PERFILADOS</v>
          </cell>
          <cell r="D1236" t="str">
            <v>UN</v>
          </cell>
          <cell r="E1236">
            <v>27.61</v>
          </cell>
          <cell r="F1236" t="str">
            <v>SIURB-E JAN/24</v>
          </cell>
        </row>
        <row r="1237">
          <cell r="A1237">
            <v>96126</v>
          </cell>
          <cell r="B1237">
            <v>9061026</v>
          </cell>
          <cell r="C1237" t="str">
            <v>RETIRADA DE QUADRO DE DISTRIBUIÇÃO OU CAIXA DE PASSAGEM</v>
          </cell>
          <cell r="D1237" t="str">
            <v>M2</v>
          </cell>
          <cell r="E1237">
            <v>110.43</v>
          </cell>
          <cell r="F1237" t="str">
            <v>SIURB-E JAN/24</v>
          </cell>
        </row>
        <row r="1238">
          <cell r="A1238">
            <v>96130</v>
          </cell>
          <cell r="B1238">
            <v>9061030</v>
          </cell>
          <cell r="C1238" t="str">
            <v>RETIRADA DE FECHADURA DE QUADRO DE DISTRIBUIÇÃO OU CAIXA DE PASSAGEM</v>
          </cell>
          <cell r="D1238" t="str">
            <v>UN</v>
          </cell>
          <cell r="E1238">
            <v>11.04</v>
          </cell>
          <cell r="F1238" t="str">
            <v>SIURB-E JAN/24</v>
          </cell>
        </row>
        <row r="1239">
          <cell r="A1239">
            <v>96132</v>
          </cell>
          <cell r="B1239">
            <v>9061032</v>
          </cell>
          <cell r="C1239" t="str">
            <v>RETIRADA DE DISJUNTOR AUTOMÁTICO TIPO "QUICK-LAG"</v>
          </cell>
          <cell r="D1239" t="str">
            <v>UN</v>
          </cell>
          <cell r="E1239">
            <v>16.559999999999999</v>
          </cell>
          <cell r="F1239" t="str">
            <v>SIURB-E JAN/24</v>
          </cell>
        </row>
        <row r="1240">
          <cell r="A1240">
            <v>96134</v>
          </cell>
          <cell r="B1240">
            <v>9061034</v>
          </cell>
          <cell r="C1240" t="str">
            <v>RETIRADA DE BASE EM CHAPA DE FERRO, PARA DISJUNTOR TIPO "QUICK-LAG"</v>
          </cell>
          <cell r="D1240" t="str">
            <v>UN</v>
          </cell>
          <cell r="E1240">
            <v>13.8</v>
          </cell>
          <cell r="F1240" t="str">
            <v>SIURB-E JAN/24</v>
          </cell>
        </row>
        <row r="1241">
          <cell r="A1241">
            <v>96135</v>
          </cell>
          <cell r="B1241">
            <v>9061035</v>
          </cell>
          <cell r="C1241" t="str">
            <v>RETIRADA DE CAPACITOR PARA CORREÇÃO DE FATOR DE POTÊNCIA</v>
          </cell>
          <cell r="D1241" t="str">
            <v>UN</v>
          </cell>
          <cell r="E1241">
            <v>636.24</v>
          </cell>
          <cell r="F1241" t="str">
            <v>SIURB-E JAN/24</v>
          </cell>
        </row>
        <row r="1242">
          <cell r="A1242">
            <v>96137</v>
          </cell>
          <cell r="B1242">
            <v>9061037</v>
          </cell>
          <cell r="C1242" t="str">
            <v>RETIRADA DE CHAVE SECCIONADORA OU BASE PARA FUSÍVEIS TIPO NH UNIPOLAR</v>
          </cell>
          <cell r="D1242" t="str">
            <v>UN</v>
          </cell>
          <cell r="E1242">
            <v>27.61</v>
          </cell>
          <cell r="F1242" t="str">
            <v>SIURB-E JAN/24</v>
          </cell>
        </row>
        <row r="1243">
          <cell r="A1243">
            <v>96138</v>
          </cell>
          <cell r="B1243">
            <v>9061038</v>
          </cell>
          <cell r="C1243" t="str">
            <v>RETIRADA DE CHAVE SECCIONADORA OU BASE PARA FUSÍVEIS TIPO NH TRIPOLAR</v>
          </cell>
          <cell r="D1243" t="str">
            <v>UN</v>
          </cell>
          <cell r="E1243">
            <v>41.41</v>
          </cell>
          <cell r="F1243" t="str">
            <v>SIURB-E JAN/24</v>
          </cell>
        </row>
        <row r="1244">
          <cell r="A1244">
            <v>96139</v>
          </cell>
          <cell r="B1244">
            <v>9061039</v>
          </cell>
          <cell r="C1244" t="str">
            <v>RETIRADA DE BASE PARA FUSÍVEIS TIPO DIAZED</v>
          </cell>
          <cell r="D1244" t="str">
            <v>UN</v>
          </cell>
          <cell r="E1244">
            <v>13.8</v>
          </cell>
          <cell r="F1244" t="str">
            <v>SIURB-E JAN/24</v>
          </cell>
        </row>
        <row r="1245">
          <cell r="A1245">
            <v>96140</v>
          </cell>
          <cell r="B1245">
            <v>9061040</v>
          </cell>
          <cell r="C1245" t="str">
            <v>RETIRADA DE BARRAMENTO DE COBRE</v>
          </cell>
          <cell r="D1245" t="str">
            <v>UN</v>
          </cell>
          <cell r="E1245">
            <v>27.61</v>
          </cell>
          <cell r="F1245" t="str">
            <v>SIURB-E JAN/24</v>
          </cell>
        </row>
        <row r="1246">
          <cell r="A1246">
            <v>96200</v>
          </cell>
          <cell r="B1246">
            <v>9062000</v>
          </cell>
          <cell r="C1246" t="str">
            <v>RETIRADAS - PONTOS E APARELHOS</v>
          </cell>
          <cell r="D1246" t="str">
            <v>.</v>
          </cell>
          <cell r="E1246" t="str">
            <v>.</v>
          </cell>
          <cell r="F1246" t="str">
            <v>SIURB-E JAN/24</v>
          </cell>
        </row>
        <row r="1247">
          <cell r="A1247">
            <v>96201</v>
          </cell>
          <cell r="B1247">
            <v>9062001</v>
          </cell>
          <cell r="C1247" t="str">
            <v>RETIRADA DE SOQUETES EM LUMINÁRIAS</v>
          </cell>
          <cell r="D1247" t="str">
            <v>UN</v>
          </cell>
          <cell r="E1247">
            <v>13.8</v>
          </cell>
          <cell r="F1247" t="str">
            <v>SIURB-E JAN/24</v>
          </cell>
        </row>
        <row r="1248">
          <cell r="A1248">
            <v>96202</v>
          </cell>
          <cell r="B1248">
            <v>9062002</v>
          </cell>
          <cell r="C1248" t="str">
            <v>RETIRADA DE REATOR EM LUMINÁRIA FLUORESCENTE</v>
          </cell>
          <cell r="D1248" t="str">
            <v>UN</v>
          </cell>
          <cell r="E1248">
            <v>5.52</v>
          </cell>
          <cell r="F1248" t="str">
            <v>SIURB-E JAN/24</v>
          </cell>
        </row>
        <row r="1249">
          <cell r="A1249">
            <v>96203</v>
          </cell>
          <cell r="B1249">
            <v>9062003</v>
          </cell>
          <cell r="C1249" t="str">
            <v>RETIRADA DE LÂMPADA INCANDESCENTE OU FLUORESCENTE</v>
          </cell>
          <cell r="D1249" t="str">
            <v>UN</v>
          </cell>
          <cell r="E1249">
            <v>2.31</v>
          </cell>
          <cell r="F1249" t="str">
            <v>SIURB-E JAN/24</v>
          </cell>
        </row>
        <row r="1250">
          <cell r="A1250">
            <v>96204</v>
          </cell>
          <cell r="B1250">
            <v>9062004</v>
          </cell>
          <cell r="C1250" t="str">
            <v>RETIRADA DE LÂMPADA VAPOR DE MERCÚRIO, SÓDIO OU MISTA</v>
          </cell>
          <cell r="D1250" t="str">
            <v>UN</v>
          </cell>
          <cell r="E1250">
            <v>16.559999999999999</v>
          </cell>
          <cell r="F1250" t="str">
            <v>SIURB-E JAN/24</v>
          </cell>
        </row>
        <row r="1251">
          <cell r="A1251">
            <v>96205</v>
          </cell>
          <cell r="B1251">
            <v>9062005</v>
          </cell>
          <cell r="C1251" t="str">
            <v>RETIRADA DE PLACA DIFUSORA PARA LÂMPADA FLUORESCENTE</v>
          </cell>
          <cell r="D1251" t="str">
            <v>UN</v>
          </cell>
          <cell r="E1251">
            <v>2.31</v>
          </cell>
          <cell r="F1251" t="str">
            <v>SIURB-E JAN/24</v>
          </cell>
        </row>
        <row r="1252">
          <cell r="A1252">
            <v>96210</v>
          </cell>
          <cell r="B1252">
            <v>9062010</v>
          </cell>
          <cell r="C1252" t="str">
            <v>RETIRADA DE LUMINÁRIA INTERNA PARA LÂMPADA INCANDESCENTE</v>
          </cell>
          <cell r="D1252" t="str">
            <v>UN</v>
          </cell>
          <cell r="E1252">
            <v>22.09</v>
          </cell>
          <cell r="F1252" t="str">
            <v>SIURB-E JAN/24</v>
          </cell>
        </row>
        <row r="1253">
          <cell r="A1253">
            <v>96211</v>
          </cell>
          <cell r="B1253">
            <v>9062011</v>
          </cell>
          <cell r="C1253" t="str">
            <v>RETIRADA DE LUMINÁRIA INTERNA PARA LÂMPADA FLUORESCENTE</v>
          </cell>
          <cell r="D1253" t="str">
            <v>UN</v>
          </cell>
          <cell r="E1253">
            <v>41.41</v>
          </cell>
          <cell r="F1253" t="str">
            <v>SIURB-E JAN/24</v>
          </cell>
        </row>
        <row r="1254">
          <cell r="A1254">
            <v>96212</v>
          </cell>
          <cell r="B1254">
            <v>9062012</v>
          </cell>
          <cell r="C1254" t="str">
            <v>RETIRADA DE LUMINÁRIA EXTERNA INSTALADA EM POSTE</v>
          </cell>
          <cell r="D1254" t="str">
            <v>UN</v>
          </cell>
          <cell r="E1254">
            <v>82.82</v>
          </cell>
          <cell r="F1254" t="str">
            <v>SIURB-E JAN/24</v>
          </cell>
        </row>
        <row r="1255">
          <cell r="A1255">
            <v>96213</v>
          </cell>
          <cell r="B1255">
            <v>9062013</v>
          </cell>
          <cell r="C1255" t="str">
            <v>RETIRADA DE LUMINÁRIA EXTERNA INSTALADA EM BRAÇO DE FERRO</v>
          </cell>
          <cell r="D1255" t="str">
            <v>UN</v>
          </cell>
          <cell r="E1255">
            <v>82.82</v>
          </cell>
          <cell r="F1255" t="str">
            <v>SIURB-E JAN/24</v>
          </cell>
        </row>
        <row r="1256">
          <cell r="A1256">
            <v>96214</v>
          </cell>
          <cell r="B1256">
            <v>9062014</v>
          </cell>
          <cell r="C1256" t="str">
            <v>RETIRADA DE LUMINÁRIA A PROVA DE TEMPO, GASES E VAPOR</v>
          </cell>
          <cell r="D1256" t="str">
            <v>UN</v>
          </cell>
          <cell r="E1256">
            <v>27.61</v>
          </cell>
          <cell r="F1256" t="str">
            <v>SIURB-E JAN/24</v>
          </cell>
        </row>
        <row r="1257">
          <cell r="A1257">
            <v>96218</v>
          </cell>
          <cell r="B1257">
            <v>9062018</v>
          </cell>
          <cell r="C1257" t="str">
            <v>RETIRADA DE PROJETOR DE FACHADA</v>
          </cell>
          <cell r="D1257" t="str">
            <v>UN</v>
          </cell>
          <cell r="E1257">
            <v>82.82</v>
          </cell>
          <cell r="F1257" t="str">
            <v>SIURB-E JAN/24</v>
          </cell>
        </row>
        <row r="1258">
          <cell r="A1258">
            <v>96219</v>
          </cell>
          <cell r="B1258">
            <v>9062019</v>
          </cell>
          <cell r="C1258" t="str">
            <v>RETIRADA DE PROJETOR DE JARDIM</v>
          </cell>
          <cell r="D1258" t="str">
            <v>UN</v>
          </cell>
          <cell r="E1258">
            <v>55.22</v>
          </cell>
          <cell r="F1258" t="str">
            <v>SIURB-E JAN/24</v>
          </cell>
        </row>
        <row r="1259">
          <cell r="A1259">
            <v>96225</v>
          </cell>
          <cell r="B1259">
            <v>9062025</v>
          </cell>
          <cell r="C1259" t="str">
            <v>RETIRADA DE BRAÇO DE LUMINÁRIA</v>
          </cell>
          <cell r="D1259" t="str">
            <v>UN</v>
          </cell>
          <cell r="E1259">
            <v>55.22</v>
          </cell>
          <cell r="F1259" t="str">
            <v>SIURB-E JAN/24</v>
          </cell>
        </row>
        <row r="1260">
          <cell r="A1260" t="str">
            <v>-</v>
          </cell>
          <cell r="B1260">
            <v>9062101</v>
          </cell>
          <cell r="C1260" t="str">
            <v>RETIRADA DE LÂMPADA LED</v>
          </cell>
          <cell r="D1260" t="str">
            <v>UN</v>
          </cell>
          <cell r="E1260">
            <v>4.84</v>
          </cell>
          <cell r="F1260" t="str">
            <v>SIURB-E JAN/24</v>
          </cell>
        </row>
        <row r="1261">
          <cell r="A1261" t="str">
            <v>-</v>
          </cell>
          <cell r="B1261">
            <v>9062102</v>
          </cell>
          <cell r="C1261" t="str">
            <v>RETIRADA DE LÂMPADA LED TUBULAR</v>
          </cell>
          <cell r="D1261" t="str">
            <v>UN</v>
          </cell>
          <cell r="E1261">
            <v>4.84</v>
          </cell>
          <cell r="F1261" t="str">
            <v>SIURB-E JAN/24</v>
          </cell>
        </row>
        <row r="1262">
          <cell r="A1262">
            <v>96300</v>
          </cell>
          <cell r="B1262">
            <v>9063000</v>
          </cell>
          <cell r="C1262" t="str">
            <v>RETIRADAS - PÁRA-RAIOS E OUTROS</v>
          </cell>
          <cell r="D1262" t="str">
            <v>.</v>
          </cell>
          <cell r="E1262" t="str">
            <v>.</v>
          </cell>
          <cell r="F1262" t="str">
            <v>SIURB-E JAN/24</v>
          </cell>
        </row>
        <row r="1263">
          <cell r="A1263">
            <v>96314</v>
          </cell>
          <cell r="B1263">
            <v>9063014</v>
          </cell>
          <cell r="C1263" t="str">
            <v>RETIRADA DE CORDOALHA DE COBRE NÚ</v>
          </cell>
          <cell r="D1263" t="str">
            <v>M</v>
          </cell>
          <cell r="E1263">
            <v>11.04</v>
          </cell>
          <cell r="F1263" t="str">
            <v>SIURB-E JAN/24</v>
          </cell>
        </row>
        <row r="1264">
          <cell r="A1264">
            <v>96315</v>
          </cell>
          <cell r="B1264">
            <v>9063015</v>
          </cell>
          <cell r="C1264" t="str">
            <v>RETIRADA DE CORDOALHA DE COBRE NÚ PARA ATERRAMENTO</v>
          </cell>
          <cell r="D1264" t="str">
            <v>M</v>
          </cell>
          <cell r="E1264">
            <v>13.8</v>
          </cell>
          <cell r="F1264" t="str">
            <v>SIURB-E JAN/24</v>
          </cell>
        </row>
        <row r="1265">
          <cell r="A1265">
            <v>96316</v>
          </cell>
          <cell r="B1265">
            <v>9063016</v>
          </cell>
          <cell r="C1265" t="str">
            <v>RETIRADA DE CONECTOR TIPO "SPLIT-BOLT"</v>
          </cell>
          <cell r="D1265" t="str">
            <v>UN</v>
          </cell>
          <cell r="E1265">
            <v>11.04</v>
          </cell>
          <cell r="F1265" t="str">
            <v>SIURB-E JAN/24</v>
          </cell>
        </row>
        <row r="1266">
          <cell r="A1266">
            <v>96360</v>
          </cell>
          <cell r="B1266">
            <v>9063060</v>
          </cell>
          <cell r="C1266" t="str">
            <v>RETIRADA DE POSTE DE FERRO, INCLUSIVE BASE DE FIXAÇÃO</v>
          </cell>
          <cell r="D1266" t="str">
            <v>UN</v>
          </cell>
          <cell r="E1266">
            <v>276.08</v>
          </cell>
          <cell r="F1266" t="str">
            <v>SIURB-E JAN/24</v>
          </cell>
        </row>
        <row r="1267">
          <cell r="A1267">
            <v>96361</v>
          </cell>
          <cell r="B1267">
            <v>9063061</v>
          </cell>
          <cell r="C1267" t="str">
            <v>RETIRADA DE POSTE DE FERRO ENGASTADO NO SOLO</v>
          </cell>
          <cell r="D1267" t="str">
            <v>UN</v>
          </cell>
          <cell r="E1267">
            <v>441.73</v>
          </cell>
          <cell r="F1267" t="str">
            <v>SIURB-E JAN/24</v>
          </cell>
        </row>
        <row r="1268">
          <cell r="A1268">
            <v>96362</v>
          </cell>
          <cell r="B1268">
            <v>9063062</v>
          </cell>
          <cell r="C1268" t="str">
            <v>RETIRADA DE POSTE DE CONCRETO EM REDE DE ENERGIA</v>
          </cell>
          <cell r="D1268" t="str">
            <v>UN</v>
          </cell>
          <cell r="E1268">
            <v>621.86</v>
          </cell>
          <cell r="F1268" t="str">
            <v>SIURB-E JAN/24</v>
          </cell>
        </row>
        <row r="1269">
          <cell r="A1269">
            <v>96400</v>
          </cell>
          <cell r="B1269">
            <v>9064000</v>
          </cell>
          <cell r="C1269" t="str">
            <v>RETIRADAS - CABINE PRIMÁRIA</v>
          </cell>
          <cell r="D1269" t="str">
            <v>.</v>
          </cell>
          <cell r="E1269" t="str">
            <v>.</v>
          </cell>
          <cell r="F1269" t="str">
            <v>SIURB-E JAN/24</v>
          </cell>
        </row>
        <row r="1270">
          <cell r="A1270">
            <v>96401</v>
          </cell>
          <cell r="B1270">
            <v>9064001</v>
          </cell>
          <cell r="C1270" t="str">
            <v>RETIRADA DE ISOLADOR TIPO DISCO INCLUSIVE GANCHO DE SUSTENTAÇÃO</v>
          </cell>
          <cell r="D1270" t="str">
            <v>UN</v>
          </cell>
          <cell r="E1270">
            <v>55.22</v>
          </cell>
          <cell r="F1270" t="str">
            <v>SIURB-E JAN/24</v>
          </cell>
        </row>
        <row r="1271">
          <cell r="A1271">
            <v>96402</v>
          </cell>
          <cell r="B1271">
            <v>9064002</v>
          </cell>
          <cell r="C1271" t="str">
            <v>RETIRADA DE ISOLADOR TIPO CASTANHA INCLUSIVE GANCHO DE SUSTENTAÇÃO</v>
          </cell>
          <cell r="D1271" t="str">
            <v>UN</v>
          </cell>
          <cell r="E1271">
            <v>2.31</v>
          </cell>
          <cell r="F1271" t="str">
            <v>SIURB-E JAN/24</v>
          </cell>
        </row>
        <row r="1272">
          <cell r="A1272">
            <v>96403</v>
          </cell>
          <cell r="B1272">
            <v>9064003</v>
          </cell>
          <cell r="C1272" t="str">
            <v>RETIRADA DE ISOLADOR TIPO PINO A.T. INCLUSIVE PINO</v>
          </cell>
          <cell r="D1272" t="str">
            <v>UN</v>
          </cell>
          <cell r="E1272">
            <v>13.8</v>
          </cell>
          <cell r="F1272" t="str">
            <v>SIURB-E JAN/24</v>
          </cell>
        </row>
        <row r="1273">
          <cell r="A1273">
            <v>96404</v>
          </cell>
          <cell r="B1273">
            <v>9064004</v>
          </cell>
          <cell r="C1273" t="str">
            <v>RETIRADA DE ISOLADOR TIPO PEDESTAL PARA A.T.</v>
          </cell>
          <cell r="D1273" t="str">
            <v>UN</v>
          </cell>
          <cell r="E1273">
            <v>11.04</v>
          </cell>
          <cell r="F1273" t="str">
            <v>SIURB-E JAN/24</v>
          </cell>
        </row>
        <row r="1274">
          <cell r="A1274">
            <v>96405</v>
          </cell>
          <cell r="B1274">
            <v>9064005</v>
          </cell>
          <cell r="C1274" t="str">
            <v>RETIRADA DE CRUZETA DE MADEIRA</v>
          </cell>
          <cell r="D1274" t="str">
            <v>UN</v>
          </cell>
          <cell r="E1274">
            <v>117.4</v>
          </cell>
          <cell r="F1274" t="str">
            <v>SIURB-E JAN/24</v>
          </cell>
        </row>
        <row r="1275">
          <cell r="A1275">
            <v>96406</v>
          </cell>
          <cell r="B1275">
            <v>9064006</v>
          </cell>
          <cell r="C1275" t="str">
            <v>RETIRADA DE BUCHA DE PASSAGEM INTERNA/EXTERNA PARA A.T.</v>
          </cell>
          <cell r="D1275" t="str">
            <v>UN</v>
          </cell>
          <cell r="E1275">
            <v>22.09</v>
          </cell>
          <cell r="F1275" t="str">
            <v>SIURB-E JAN/24</v>
          </cell>
        </row>
        <row r="1276">
          <cell r="A1276">
            <v>96407</v>
          </cell>
          <cell r="B1276">
            <v>9064007</v>
          </cell>
          <cell r="C1276" t="str">
            <v>RETIRADA DE CHAPA DE FERRO PARA BUCHA DE PASSAGEM</v>
          </cell>
          <cell r="D1276" t="str">
            <v>UN</v>
          </cell>
          <cell r="E1276">
            <v>22.09</v>
          </cell>
          <cell r="F1276" t="str">
            <v>SIURB-E JAN/24</v>
          </cell>
        </row>
        <row r="1277">
          <cell r="A1277">
            <v>96408</v>
          </cell>
          <cell r="B1277">
            <v>9064008</v>
          </cell>
          <cell r="C1277" t="str">
            <v>RETIRADA DE VERGALHÃO DE COBRE 3/8"</v>
          </cell>
          <cell r="D1277" t="str">
            <v>M</v>
          </cell>
          <cell r="E1277">
            <v>11.04</v>
          </cell>
          <cell r="F1277" t="str">
            <v>SIURB-E JAN/24</v>
          </cell>
        </row>
        <row r="1278">
          <cell r="A1278">
            <v>96409</v>
          </cell>
          <cell r="B1278">
            <v>9064009</v>
          </cell>
          <cell r="C1278" t="str">
            <v>RETIRADA DE TERMINAL OU CONECTOR PARA VERGALHÃO DE COBRE</v>
          </cell>
          <cell r="D1278" t="str">
            <v>UN</v>
          </cell>
          <cell r="E1278">
            <v>4.6100000000000003</v>
          </cell>
          <cell r="F1278" t="str">
            <v>SIURB-E JAN/24</v>
          </cell>
        </row>
        <row r="1279">
          <cell r="A1279">
            <v>96410</v>
          </cell>
          <cell r="B1279">
            <v>9064010</v>
          </cell>
          <cell r="C1279" t="str">
            <v>RETIRADA DE CHAVE SECCIONADORA TRIPOLAR CLASSE 15 K.V.</v>
          </cell>
          <cell r="D1279" t="str">
            <v>UN</v>
          </cell>
          <cell r="E1279">
            <v>156.54</v>
          </cell>
          <cell r="F1279" t="str">
            <v>SIURB-E JAN/24</v>
          </cell>
        </row>
        <row r="1280">
          <cell r="A1280">
            <v>96411</v>
          </cell>
          <cell r="B1280">
            <v>9064011</v>
          </cell>
          <cell r="C1280" t="str">
            <v>RETIRADA DE TRANSFORMADOR DE POTENCIAL</v>
          </cell>
          <cell r="D1280" t="str">
            <v>UN</v>
          </cell>
          <cell r="E1280">
            <v>35.89</v>
          </cell>
          <cell r="F1280" t="str">
            <v>SIURB-E JAN/24</v>
          </cell>
        </row>
        <row r="1281">
          <cell r="A1281">
            <v>96412</v>
          </cell>
          <cell r="B1281">
            <v>9064012</v>
          </cell>
          <cell r="C1281" t="str">
            <v>RETIRADA DE DISJUNTOR A.T. DE VOL. NORMAL OU REDUZIDO DE ÓLEO</v>
          </cell>
          <cell r="D1281" t="str">
            <v>UN</v>
          </cell>
          <cell r="E1281">
            <v>207.69</v>
          </cell>
          <cell r="F1281" t="str">
            <v>SIURB-E JAN/24</v>
          </cell>
        </row>
        <row r="1282">
          <cell r="A1282">
            <v>96413</v>
          </cell>
          <cell r="B1282">
            <v>9064013</v>
          </cell>
          <cell r="C1282" t="str">
            <v>RETIRADA DE TRANSFORMADOR DE POTÊNCIA CLASSE 15 KV</v>
          </cell>
          <cell r="D1282" t="str">
            <v>UN</v>
          </cell>
          <cell r="E1282">
            <v>403.36</v>
          </cell>
          <cell r="F1282" t="str">
            <v>SIURB-E JAN/24</v>
          </cell>
        </row>
        <row r="1283">
          <cell r="A1283">
            <v>96414</v>
          </cell>
          <cell r="B1283">
            <v>9064014</v>
          </cell>
          <cell r="C1283" t="str">
            <v>RETIRADA DE CHAVE FUSÍVEL TIPO MATHEUS</v>
          </cell>
          <cell r="D1283" t="str">
            <v>UN</v>
          </cell>
          <cell r="E1283">
            <v>82.82</v>
          </cell>
          <cell r="F1283" t="str">
            <v>SIURB-E JAN/24</v>
          </cell>
        </row>
        <row r="1284">
          <cell r="A1284">
            <v>96415</v>
          </cell>
          <cell r="B1284">
            <v>9064015</v>
          </cell>
          <cell r="C1284" t="str">
            <v>RETIRADA DE SUPORTE DE TRANSFORMADOR EM POSTE</v>
          </cell>
          <cell r="D1284" t="str">
            <v>UN</v>
          </cell>
          <cell r="E1284">
            <v>36.880000000000003</v>
          </cell>
          <cell r="F1284" t="str">
            <v>SIURB-E JAN/24</v>
          </cell>
        </row>
        <row r="1285">
          <cell r="A1285">
            <v>96416</v>
          </cell>
          <cell r="B1285">
            <v>9064016</v>
          </cell>
          <cell r="C1285" t="str">
            <v>RETIRADA DE CABO DE A.T. EM LINHA AÉREA ATÉ 35MM2</v>
          </cell>
          <cell r="D1285" t="str">
            <v>M</v>
          </cell>
          <cell r="E1285">
            <v>8.2799999999999994</v>
          </cell>
          <cell r="F1285" t="str">
            <v>SIURB-E JAN/24</v>
          </cell>
        </row>
        <row r="1286">
          <cell r="A1286">
            <v>96417</v>
          </cell>
          <cell r="B1286">
            <v>9064017</v>
          </cell>
          <cell r="C1286" t="str">
            <v>RETIRADA DE PÁRA-RAIO TIPO CRISTAL VALVE 15KV</v>
          </cell>
          <cell r="D1286" t="str">
            <v>UN</v>
          </cell>
          <cell r="E1286">
            <v>83.07</v>
          </cell>
          <cell r="F1286" t="str">
            <v>SIURB-E JAN/24</v>
          </cell>
        </row>
        <row r="1287">
          <cell r="A1287">
            <v>96418</v>
          </cell>
          <cell r="B1287">
            <v>9064018</v>
          </cell>
          <cell r="C1287" t="str">
            <v>RETIRADA DE CONTATORES E RELÊS EM GERAL</v>
          </cell>
          <cell r="D1287" t="str">
            <v>UN</v>
          </cell>
          <cell r="E1287">
            <v>163.62</v>
          </cell>
          <cell r="F1287" t="str">
            <v>SIURB-E JAN/24</v>
          </cell>
        </row>
        <row r="1288">
          <cell r="A1288">
            <v>96423</v>
          </cell>
          <cell r="B1288">
            <v>9064023</v>
          </cell>
          <cell r="C1288" t="str">
            <v>RETIRADA DE FUSÍVEL EM ALTA TENSÃO TIPO "HH"</v>
          </cell>
          <cell r="D1288" t="str">
            <v>UN</v>
          </cell>
          <cell r="E1288">
            <v>27.61</v>
          </cell>
          <cell r="F1288" t="str">
            <v>SIURB-E JAN/24</v>
          </cell>
        </row>
        <row r="1289">
          <cell r="A1289">
            <v>96424</v>
          </cell>
          <cell r="B1289">
            <v>9064024</v>
          </cell>
          <cell r="C1289" t="str">
            <v>RETIRADA DE ELO FUSÍVEL EM CHAVE TIPO MATHEUS</v>
          </cell>
          <cell r="D1289" t="str">
            <v>UN</v>
          </cell>
          <cell r="E1289">
            <v>16.559999999999999</v>
          </cell>
          <cell r="F1289" t="str">
            <v>SIURB-E JAN/24</v>
          </cell>
        </row>
        <row r="1290">
          <cell r="A1290">
            <v>97000</v>
          </cell>
          <cell r="B1290">
            <v>9070000</v>
          </cell>
          <cell r="C1290" t="str">
            <v>RECOLOCAÇÕES - ENTRADA E DISTRIBUIÇÃO</v>
          </cell>
          <cell r="D1290" t="str">
            <v>.</v>
          </cell>
          <cell r="E1290" t="str">
            <v>.</v>
          </cell>
          <cell r="F1290" t="str">
            <v>SIURB-E JAN/24</v>
          </cell>
        </row>
        <row r="1291">
          <cell r="A1291">
            <v>97001</v>
          </cell>
          <cell r="B1291">
            <v>9070001</v>
          </cell>
          <cell r="C1291" t="str">
            <v>RECOLOCAÇÃO DE POSTE DE ENTRADA DE ENERGIA EM BAIXA TENSÃO - GALVANIZADO</v>
          </cell>
          <cell r="D1291" t="str">
            <v>UN</v>
          </cell>
          <cell r="E1291">
            <v>415.37</v>
          </cell>
          <cell r="F1291" t="str">
            <v>SIURB-E JAN/24</v>
          </cell>
        </row>
        <row r="1292">
          <cell r="A1292">
            <v>97002</v>
          </cell>
          <cell r="B1292">
            <v>9070002</v>
          </cell>
          <cell r="C1292" t="str">
            <v>RECOLOCAÇÃO DE POSTE DE ENTRADA DE ENERGIA EM BAIXA TENSÃO - CONCRETO</v>
          </cell>
          <cell r="D1292" t="str">
            <v>UN</v>
          </cell>
          <cell r="E1292">
            <v>571.91</v>
          </cell>
          <cell r="F1292" t="str">
            <v>SIURB-E JAN/24</v>
          </cell>
        </row>
        <row r="1293">
          <cell r="A1293">
            <v>97003</v>
          </cell>
          <cell r="B1293">
            <v>9070003</v>
          </cell>
          <cell r="C1293" t="str">
            <v>RECOLOCAÇÃO DE CAIXA DE ENTRADA DE ENERGIA EM BAIXA TENSÃO</v>
          </cell>
          <cell r="D1293" t="str">
            <v>UN</v>
          </cell>
          <cell r="E1293">
            <v>276.08</v>
          </cell>
          <cell r="F1293" t="str">
            <v>SIURB-E JAN/24</v>
          </cell>
        </row>
        <row r="1294">
          <cell r="A1294">
            <v>97004</v>
          </cell>
          <cell r="B1294">
            <v>9070004</v>
          </cell>
          <cell r="C1294" t="str">
            <v>RECOLOCAÇÃO DE ARMAÇÃO TIPO BRAQUETE</v>
          </cell>
          <cell r="D1294" t="str">
            <v>UN</v>
          </cell>
          <cell r="E1294">
            <v>22.09</v>
          </cell>
          <cell r="F1294" t="str">
            <v>SIURB-E JAN/24</v>
          </cell>
        </row>
        <row r="1295">
          <cell r="A1295">
            <v>97005</v>
          </cell>
          <cell r="B1295">
            <v>9070005</v>
          </cell>
          <cell r="C1295" t="str">
            <v>RECOLOCAÇÃO DE CABEÇOTE TIPO "TELESP"</v>
          </cell>
          <cell r="D1295" t="str">
            <v>UN</v>
          </cell>
          <cell r="E1295">
            <v>22.09</v>
          </cell>
          <cell r="F1295" t="str">
            <v>SIURB-E JAN/24</v>
          </cell>
        </row>
        <row r="1296">
          <cell r="A1296">
            <v>97008</v>
          </cell>
          <cell r="B1296">
            <v>9070008</v>
          </cell>
          <cell r="C1296" t="str">
            <v>RECOLOCAÇÃO DE CONDULETE</v>
          </cell>
          <cell r="D1296" t="str">
            <v>UN</v>
          </cell>
          <cell r="E1296">
            <v>27.61</v>
          </cell>
          <cell r="F1296" t="str">
            <v>SIURB-E JAN/24</v>
          </cell>
        </row>
        <row r="1297">
          <cell r="A1297">
            <v>97009</v>
          </cell>
          <cell r="B1297">
            <v>9070009</v>
          </cell>
          <cell r="C1297" t="str">
            <v>RECOLOCAÇÃO DE PERFILADOS</v>
          </cell>
          <cell r="D1297" t="str">
            <v>M</v>
          </cell>
          <cell r="E1297">
            <v>27.61</v>
          </cell>
          <cell r="F1297" t="str">
            <v>SIURB-E JAN/24</v>
          </cell>
        </row>
        <row r="1298">
          <cell r="A1298">
            <v>97012</v>
          </cell>
          <cell r="B1298">
            <v>9070012</v>
          </cell>
          <cell r="C1298" t="str">
            <v>RECOLOCAÇÃO DE ELETRODUTOS APARENTES - ATÉ 2"</v>
          </cell>
          <cell r="D1298" t="str">
            <v>M</v>
          </cell>
          <cell r="E1298">
            <v>16.559999999999999</v>
          </cell>
          <cell r="F1298" t="str">
            <v>SIURB-E JAN/24</v>
          </cell>
        </row>
        <row r="1299">
          <cell r="A1299">
            <v>97013</v>
          </cell>
          <cell r="B1299">
            <v>9070013</v>
          </cell>
          <cell r="C1299" t="str">
            <v>RECOLOCAÇÃO DE ELETRODUTOS APARENTES - ACIMA DE 2"</v>
          </cell>
          <cell r="D1299" t="str">
            <v>M</v>
          </cell>
          <cell r="E1299">
            <v>33.130000000000003</v>
          </cell>
          <cell r="F1299" t="str">
            <v>SIURB-E JAN/24</v>
          </cell>
        </row>
        <row r="1300">
          <cell r="A1300">
            <v>97014</v>
          </cell>
          <cell r="B1300">
            <v>9070014</v>
          </cell>
          <cell r="C1300" t="str">
            <v>RECOLOCAÇÃO DE FIO EMBUTIDO - ATÉ 16MM2</v>
          </cell>
          <cell r="D1300" t="str">
            <v>M</v>
          </cell>
          <cell r="E1300">
            <v>2.76</v>
          </cell>
          <cell r="F1300" t="str">
            <v>SIURB-E JAN/24</v>
          </cell>
        </row>
        <row r="1301">
          <cell r="A1301">
            <v>97015</v>
          </cell>
          <cell r="B1301">
            <v>9070015</v>
          </cell>
          <cell r="C1301" t="str">
            <v>RECOLOCAÇÃO DE CABO EMBUTIDO - ACIMA DE 16MM2</v>
          </cell>
          <cell r="D1301" t="str">
            <v>M</v>
          </cell>
          <cell r="E1301">
            <v>38.65</v>
          </cell>
          <cell r="F1301" t="str">
            <v>SIURB-E JAN/24</v>
          </cell>
        </row>
        <row r="1302">
          <cell r="A1302">
            <v>97016</v>
          </cell>
          <cell r="B1302">
            <v>9070016</v>
          </cell>
          <cell r="C1302" t="str">
            <v>RECOLOCAÇÃO DE FIO APARENTE - ATÉ 16MM2</v>
          </cell>
          <cell r="D1302" t="str">
            <v>M</v>
          </cell>
          <cell r="E1302">
            <v>1.66</v>
          </cell>
          <cell r="F1302" t="str">
            <v>SIURB-E JAN/24</v>
          </cell>
        </row>
        <row r="1303">
          <cell r="A1303">
            <v>97017</v>
          </cell>
          <cell r="B1303">
            <v>9070017</v>
          </cell>
          <cell r="C1303" t="str">
            <v>RECOLOCAÇÃO DE CABO APARENTE - ACIMA DE 16MM2</v>
          </cell>
          <cell r="D1303" t="str">
            <v>M</v>
          </cell>
          <cell r="E1303">
            <v>16.559999999999999</v>
          </cell>
          <cell r="F1303" t="str">
            <v>SIURB-E JAN/24</v>
          </cell>
        </row>
        <row r="1304">
          <cell r="A1304">
            <v>97018</v>
          </cell>
          <cell r="B1304">
            <v>9070018</v>
          </cell>
          <cell r="C1304" t="str">
            <v>RECOLOCAÇÃO DE TERMINAIS OU CONECTORES DE PRESSÃO PARA CABOS</v>
          </cell>
          <cell r="D1304" t="str">
            <v>UN</v>
          </cell>
          <cell r="E1304">
            <v>22.09</v>
          </cell>
          <cell r="F1304" t="str">
            <v>SIURB-E JAN/24</v>
          </cell>
        </row>
        <row r="1305">
          <cell r="A1305">
            <v>97020</v>
          </cell>
          <cell r="B1305">
            <v>9070020</v>
          </cell>
          <cell r="C1305" t="str">
            <v>RECOLOCAÇÃO DE SUPORTE-ISOLADOR TIPO ROLDANA</v>
          </cell>
          <cell r="D1305" t="str">
            <v>UN</v>
          </cell>
          <cell r="E1305">
            <v>16.559999999999999</v>
          </cell>
          <cell r="F1305" t="str">
            <v>SIURB-E JAN/24</v>
          </cell>
        </row>
        <row r="1306">
          <cell r="A1306">
            <v>97100</v>
          </cell>
          <cell r="B1306">
            <v>9071000</v>
          </cell>
          <cell r="C1306" t="str">
            <v>RECOLOCAÇÕES - CAIXAS E QUADROS</v>
          </cell>
          <cell r="D1306" t="str">
            <v>.</v>
          </cell>
          <cell r="E1306" t="str">
            <v>.</v>
          </cell>
          <cell r="F1306" t="str">
            <v>SIURB-E JAN/24</v>
          </cell>
        </row>
        <row r="1307">
          <cell r="A1307">
            <v>97110</v>
          </cell>
          <cell r="B1307">
            <v>9071010</v>
          </cell>
          <cell r="C1307" t="str">
            <v>RECOLOCAÇÃO DE BARRAMENTOS EM QUADROS ELÉTRICOS</v>
          </cell>
          <cell r="D1307" t="str">
            <v>M</v>
          </cell>
          <cell r="E1307">
            <v>55.22</v>
          </cell>
          <cell r="F1307" t="str">
            <v>SIURB-E JAN/24</v>
          </cell>
        </row>
        <row r="1308">
          <cell r="A1308">
            <v>97111</v>
          </cell>
          <cell r="B1308">
            <v>9071011</v>
          </cell>
          <cell r="C1308" t="str">
            <v>RECOLOCAÇÃO DE ISOLADORES EM QUADROS ELÉTRICOS</v>
          </cell>
          <cell r="D1308" t="str">
            <v>UN</v>
          </cell>
          <cell r="E1308">
            <v>13.8</v>
          </cell>
          <cell r="F1308" t="str">
            <v>SIURB-E JAN/24</v>
          </cell>
        </row>
        <row r="1309">
          <cell r="A1309">
            <v>97115</v>
          </cell>
          <cell r="B1309">
            <v>9071015</v>
          </cell>
          <cell r="C1309" t="str">
            <v>RECOLOCAÇÃO DE DISJUNTOR AUTOMÁTICO UNIPOLAR ATÉ 50A</v>
          </cell>
          <cell r="D1309" t="str">
            <v>UN</v>
          </cell>
          <cell r="E1309">
            <v>27.61</v>
          </cell>
          <cell r="F1309" t="str">
            <v>SIURB-E JAN/24</v>
          </cell>
        </row>
        <row r="1310">
          <cell r="A1310">
            <v>97116</v>
          </cell>
          <cell r="B1310">
            <v>9071016</v>
          </cell>
          <cell r="C1310" t="str">
            <v>RECOLOCAÇÃO DE DISJUNTOR AUTOMÁTICO BIPOLAR ATÉ 50A</v>
          </cell>
          <cell r="D1310" t="str">
            <v>UN</v>
          </cell>
          <cell r="E1310">
            <v>44.17</v>
          </cell>
          <cell r="F1310" t="str">
            <v>SIURB-E JAN/24</v>
          </cell>
        </row>
        <row r="1311">
          <cell r="A1311">
            <v>97117</v>
          </cell>
          <cell r="B1311">
            <v>9071017</v>
          </cell>
          <cell r="C1311" t="str">
            <v>RECOLOCAÇÃO DE DISJUNTOR AUTOMÁTICO TRIPOLAR ATÉ 50A</v>
          </cell>
          <cell r="D1311" t="str">
            <v>UN</v>
          </cell>
          <cell r="E1311">
            <v>82.82</v>
          </cell>
          <cell r="F1311" t="str">
            <v>SIURB-E JAN/24</v>
          </cell>
        </row>
        <row r="1312">
          <cell r="A1312">
            <v>97125</v>
          </cell>
          <cell r="B1312">
            <v>9071025</v>
          </cell>
          <cell r="C1312" t="str">
            <v>RECOLOCAÇÃO DE CAIXA PARA FUSÍVEL OU TOMADA, INSTALADA EM PERFILADOS</v>
          </cell>
          <cell r="D1312" t="str">
            <v>UN</v>
          </cell>
          <cell r="E1312">
            <v>27.61</v>
          </cell>
          <cell r="F1312" t="str">
            <v>SIURB-E JAN/24</v>
          </cell>
        </row>
        <row r="1313">
          <cell r="A1313">
            <v>97126</v>
          </cell>
          <cell r="B1313">
            <v>9071026</v>
          </cell>
          <cell r="C1313" t="str">
            <v>RECOLOCAÇÃO DE QUADRO DE DISTRIBUIÇÃO OU CAIXA DE PASSAGEM</v>
          </cell>
          <cell r="D1313" t="str">
            <v>M2</v>
          </cell>
          <cell r="E1313">
            <v>333.71</v>
          </cell>
          <cell r="F1313" t="str">
            <v>SIURB-E JAN/24</v>
          </cell>
        </row>
        <row r="1314">
          <cell r="A1314">
            <v>97130</v>
          </cell>
          <cell r="B1314">
            <v>9071030</v>
          </cell>
          <cell r="C1314" t="str">
            <v>RECOLOCAÇÃO DE FECHADURA DE QUADRO DE DISTRIBUIÇÃO OU CAIXA DE PASSAGEM</v>
          </cell>
          <cell r="D1314" t="str">
            <v>UN</v>
          </cell>
          <cell r="E1314">
            <v>13.8</v>
          </cell>
          <cell r="F1314" t="str">
            <v>SIURB-E JAN/24</v>
          </cell>
        </row>
        <row r="1315">
          <cell r="A1315">
            <v>97132</v>
          </cell>
          <cell r="B1315">
            <v>9071032</v>
          </cell>
          <cell r="C1315" t="str">
            <v>RECOLOCAÇÃO DE DISJUNTOR AUTOMÁTICO TIPO "QUICK-LAG"</v>
          </cell>
          <cell r="D1315" t="str">
            <v>UN</v>
          </cell>
          <cell r="E1315">
            <v>16.559999999999999</v>
          </cell>
          <cell r="F1315" t="str">
            <v>SIURB-E JAN/24</v>
          </cell>
        </row>
        <row r="1316">
          <cell r="A1316">
            <v>97134</v>
          </cell>
          <cell r="B1316">
            <v>9071034</v>
          </cell>
          <cell r="C1316" t="str">
            <v>RECOLOCAÇÃO DE BASE EM CHAPA DE FERRO, PARA DISJUNTOR TIPO "QUICK-LAG"</v>
          </cell>
          <cell r="D1316" t="str">
            <v>UN</v>
          </cell>
          <cell r="E1316">
            <v>55.22</v>
          </cell>
          <cell r="F1316" t="str">
            <v>SIURB-E JAN/24</v>
          </cell>
        </row>
        <row r="1317">
          <cell r="A1317">
            <v>97135</v>
          </cell>
          <cell r="B1317">
            <v>9071035</v>
          </cell>
          <cell r="C1317" t="str">
            <v>RECOLOCAÇÃO DE CAPACITOR PARA CORREÇÃO DE FATOR DE POTÊNCIA</v>
          </cell>
          <cell r="D1317" t="str">
            <v>UN</v>
          </cell>
          <cell r="E1317">
            <v>636.24</v>
          </cell>
          <cell r="F1317" t="str">
            <v>SIURB-E JAN/24</v>
          </cell>
        </row>
        <row r="1318">
          <cell r="A1318">
            <v>97137</v>
          </cell>
          <cell r="B1318">
            <v>9071037</v>
          </cell>
          <cell r="C1318" t="str">
            <v>RECOLOCAÇÃO DE CHAVE SECCIONADA OU BASE PARA FUSÍVEL TIPO NH-UNIPOLAR</v>
          </cell>
          <cell r="D1318" t="str">
            <v>UN</v>
          </cell>
          <cell r="E1318">
            <v>38.65</v>
          </cell>
          <cell r="F1318" t="str">
            <v>SIURB-E JAN/24</v>
          </cell>
        </row>
        <row r="1319">
          <cell r="A1319">
            <v>97138</v>
          </cell>
          <cell r="B1319">
            <v>9071038</v>
          </cell>
          <cell r="C1319" t="str">
            <v>RECOLOCAÇÃO DE CHAVE SECCIONADA OU BASE PARA FUSÍVEL TIPO NH-TRIPOLAR</v>
          </cell>
          <cell r="D1319" t="str">
            <v>UN</v>
          </cell>
          <cell r="E1319">
            <v>55.22</v>
          </cell>
          <cell r="F1319" t="str">
            <v>SIURB-E JAN/24</v>
          </cell>
        </row>
        <row r="1320">
          <cell r="A1320">
            <v>97139</v>
          </cell>
          <cell r="B1320">
            <v>9071039</v>
          </cell>
          <cell r="C1320" t="str">
            <v>RECOLOCAÇÃO DE BASE DE FUSÍVEIS TIPO " DIAZED"</v>
          </cell>
          <cell r="D1320" t="str">
            <v>UN</v>
          </cell>
          <cell r="E1320">
            <v>27.61</v>
          </cell>
          <cell r="F1320" t="str">
            <v>SIURB-E JAN/24</v>
          </cell>
        </row>
        <row r="1321">
          <cell r="A1321">
            <v>97140</v>
          </cell>
          <cell r="B1321">
            <v>9071040</v>
          </cell>
          <cell r="C1321" t="str">
            <v>RECOLOCAÇÃO DE BARRAMENTO DE COBRE</v>
          </cell>
          <cell r="D1321" t="str">
            <v>UN</v>
          </cell>
          <cell r="E1321">
            <v>27.61</v>
          </cell>
          <cell r="F1321" t="str">
            <v>SIURB-E JAN/24</v>
          </cell>
        </row>
        <row r="1322">
          <cell r="A1322">
            <v>97200</v>
          </cell>
          <cell r="B1322">
            <v>9072000</v>
          </cell>
          <cell r="C1322" t="str">
            <v>RECOLOCAÇÕES - PONTOS E APARELHOS</v>
          </cell>
          <cell r="D1322" t="str">
            <v>.</v>
          </cell>
          <cell r="E1322" t="str">
            <v>.</v>
          </cell>
          <cell r="F1322" t="str">
            <v>SIURB-E JAN/24</v>
          </cell>
        </row>
        <row r="1323">
          <cell r="A1323">
            <v>97201</v>
          </cell>
          <cell r="B1323">
            <v>9072001</v>
          </cell>
          <cell r="C1323" t="str">
            <v>RECOLOCAÇÃO DE SOQUETES EM LUMINÁRIAS</v>
          </cell>
          <cell r="D1323" t="str">
            <v>UN</v>
          </cell>
          <cell r="E1323">
            <v>16.559999999999999</v>
          </cell>
          <cell r="F1323" t="str">
            <v>SIURB-E JAN/24</v>
          </cell>
        </row>
        <row r="1324">
          <cell r="A1324">
            <v>97202</v>
          </cell>
          <cell r="B1324">
            <v>9072002</v>
          </cell>
          <cell r="C1324" t="str">
            <v>RECOLOCAÇÃO DE REATOR EM LUMINÁRIA FLUORESCENTE</v>
          </cell>
          <cell r="D1324" t="str">
            <v>UN</v>
          </cell>
          <cell r="E1324">
            <v>35.89</v>
          </cell>
          <cell r="F1324" t="str">
            <v>SIURB-E JAN/24</v>
          </cell>
        </row>
        <row r="1325">
          <cell r="A1325">
            <v>97203</v>
          </cell>
          <cell r="B1325">
            <v>9072003</v>
          </cell>
          <cell r="C1325" t="str">
            <v>RECOLOCAÇÃO DE LÂMPADA FLUORESCENTE</v>
          </cell>
          <cell r="D1325" t="str">
            <v>UN</v>
          </cell>
          <cell r="E1325">
            <v>2.31</v>
          </cell>
          <cell r="F1325" t="str">
            <v>SIURB-E JAN/24</v>
          </cell>
        </row>
        <row r="1326">
          <cell r="A1326">
            <v>97204</v>
          </cell>
          <cell r="B1326">
            <v>9072004</v>
          </cell>
          <cell r="C1326" t="str">
            <v>RECOLOCAÇÃO DE LÂMPADA VAPOR DE MERCÚRIO, SÓDIO OU MISTA</v>
          </cell>
          <cell r="D1326" t="str">
            <v>UN</v>
          </cell>
          <cell r="E1326">
            <v>16.559999999999999</v>
          </cell>
          <cell r="F1326" t="str">
            <v>SIURB-E JAN/24</v>
          </cell>
        </row>
        <row r="1327">
          <cell r="A1327">
            <v>97205</v>
          </cell>
          <cell r="B1327">
            <v>9072005</v>
          </cell>
          <cell r="C1327" t="str">
            <v>RECOLOCAÇÃO DE PLACA DIFUSORA PARA LÂMPADA FLUORESCENTE</v>
          </cell>
          <cell r="D1327" t="str">
            <v>UN</v>
          </cell>
          <cell r="E1327">
            <v>2.31</v>
          </cell>
          <cell r="F1327" t="str">
            <v>SIURB-E JAN/24</v>
          </cell>
        </row>
        <row r="1328">
          <cell r="A1328">
            <v>97211</v>
          </cell>
          <cell r="B1328">
            <v>9072011</v>
          </cell>
          <cell r="C1328" t="str">
            <v>RECOLOCAÇÃO DE LUMINÁRIA INTERNA PARA LÂMPADA FLUORESCENTE</v>
          </cell>
          <cell r="D1328" t="str">
            <v>UN</v>
          </cell>
          <cell r="E1328">
            <v>82.82</v>
          </cell>
          <cell r="F1328" t="str">
            <v>SIURB-E JAN/24</v>
          </cell>
        </row>
        <row r="1329">
          <cell r="A1329">
            <v>97212</v>
          </cell>
          <cell r="B1329">
            <v>9072012</v>
          </cell>
          <cell r="C1329" t="str">
            <v>RECOLOCAÇÃO DE LUMINÁRIA EXTERNA INSTALADA EM POSTE</v>
          </cell>
          <cell r="D1329" t="str">
            <v>UN</v>
          </cell>
          <cell r="E1329">
            <v>220.86</v>
          </cell>
          <cell r="F1329" t="str">
            <v>SIURB-E JAN/24</v>
          </cell>
        </row>
        <row r="1330">
          <cell r="A1330">
            <v>97213</v>
          </cell>
          <cell r="B1330">
            <v>9072013</v>
          </cell>
          <cell r="C1330" t="str">
            <v>RECOLOCAÇÃO DE LUMINÁRIA EXTERNA INSTALADA EM BRAÇO DE FERRO</v>
          </cell>
          <cell r="D1330" t="str">
            <v>UN</v>
          </cell>
          <cell r="E1330">
            <v>110.43</v>
          </cell>
          <cell r="F1330" t="str">
            <v>SIURB-E JAN/24</v>
          </cell>
        </row>
        <row r="1331">
          <cell r="A1331">
            <v>97214</v>
          </cell>
          <cell r="B1331">
            <v>9072014</v>
          </cell>
          <cell r="C1331" t="str">
            <v>RECOLOCAÇÃO DE LUMINÁRIA A PROVA DE TEMPO, GASES E VAPOR</v>
          </cell>
          <cell r="D1331" t="str">
            <v>UN</v>
          </cell>
          <cell r="E1331">
            <v>55.22</v>
          </cell>
          <cell r="F1331" t="str">
            <v>SIURB-E JAN/24</v>
          </cell>
        </row>
        <row r="1332">
          <cell r="A1332">
            <v>97218</v>
          </cell>
          <cell r="B1332">
            <v>9072018</v>
          </cell>
          <cell r="C1332" t="str">
            <v>RECOLOCAÇÃO DE PROJETOR DE FACHADA</v>
          </cell>
          <cell r="D1332" t="str">
            <v>UN</v>
          </cell>
          <cell r="E1332">
            <v>55.22</v>
          </cell>
          <cell r="F1332" t="str">
            <v>SIURB-E JAN/24</v>
          </cell>
        </row>
        <row r="1333">
          <cell r="A1333">
            <v>97219</v>
          </cell>
          <cell r="B1333">
            <v>9072019</v>
          </cell>
          <cell r="C1333" t="str">
            <v>RECOLOCAÇÃO DE PROJETOR DE JARDIM</v>
          </cell>
          <cell r="D1333" t="str">
            <v>UN</v>
          </cell>
          <cell r="E1333">
            <v>44.17</v>
          </cell>
          <cell r="F1333" t="str">
            <v>SIURB-E JAN/24</v>
          </cell>
        </row>
        <row r="1334">
          <cell r="A1334">
            <v>97225</v>
          </cell>
          <cell r="B1334">
            <v>9072025</v>
          </cell>
          <cell r="C1334" t="str">
            <v>RECOLOCAÇÃO DE BRAÇO DE LUMINÁRIA</v>
          </cell>
          <cell r="D1334" t="str">
            <v>UN</v>
          </cell>
          <cell r="E1334">
            <v>55.22</v>
          </cell>
          <cell r="F1334" t="str">
            <v>SIURB-E JAN/24</v>
          </cell>
        </row>
        <row r="1335">
          <cell r="A1335" t="str">
            <v>-</v>
          </cell>
          <cell r="B1335">
            <v>9072101</v>
          </cell>
          <cell r="C1335" t="str">
            <v>RECOLOCAÇÃO DE LÂMPADAS</v>
          </cell>
          <cell r="D1335" t="str">
            <v>UN</v>
          </cell>
          <cell r="E1335">
            <v>11.6</v>
          </cell>
          <cell r="F1335" t="str">
            <v>SIURB-E JAN/24</v>
          </cell>
        </row>
        <row r="1336">
          <cell r="A1336">
            <v>97300</v>
          </cell>
          <cell r="B1336">
            <v>9073000</v>
          </cell>
          <cell r="C1336" t="str">
            <v>RECOLOCAÇÕES - PÁRA-RAIOS E OUTROS</v>
          </cell>
          <cell r="D1336" t="str">
            <v>.</v>
          </cell>
          <cell r="E1336" t="str">
            <v>.</v>
          </cell>
          <cell r="F1336" t="str">
            <v>SIURB-E JAN/24</v>
          </cell>
        </row>
        <row r="1337">
          <cell r="A1337">
            <v>97314</v>
          </cell>
          <cell r="B1337">
            <v>9073014</v>
          </cell>
          <cell r="C1337" t="str">
            <v>RECOLOCAÇÃO DE CORDOALHA DE COBRE NÚ</v>
          </cell>
          <cell r="D1337" t="str">
            <v>M</v>
          </cell>
          <cell r="E1337">
            <v>27.61</v>
          </cell>
          <cell r="F1337" t="str">
            <v>SIURB-E JAN/24</v>
          </cell>
        </row>
        <row r="1338">
          <cell r="A1338">
            <v>97315</v>
          </cell>
          <cell r="B1338">
            <v>9073015</v>
          </cell>
          <cell r="C1338" t="str">
            <v>RECOLOCAÇÃO CORDOALHA DE COBRE NÚ PARA ATERRAMENTO</v>
          </cell>
          <cell r="D1338" t="str">
            <v>M</v>
          </cell>
          <cell r="E1338">
            <v>27.61</v>
          </cell>
          <cell r="F1338" t="str">
            <v>SIURB-E JAN/24</v>
          </cell>
        </row>
        <row r="1339">
          <cell r="A1339">
            <v>97316</v>
          </cell>
          <cell r="B1339">
            <v>9073016</v>
          </cell>
          <cell r="C1339" t="str">
            <v>RECOLOCAÇÃO DE CONECTOR TIPO "SPLIT_BOLT"</v>
          </cell>
          <cell r="D1339" t="str">
            <v>UN</v>
          </cell>
          <cell r="E1339">
            <v>16.559999999999999</v>
          </cell>
          <cell r="F1339" t="str">
            <v>SIURB-E JAN/24</v>
          </cell>
        </row>
        <row r="1340">
          <cell r="A1340">
            <v>97360</v>
          </cell>
          <cell r="B1340">
            <v>9073060</v>
          </cell>
          <cell r="C1340" t="str">
            <v>RECOLOCAÇÃO DE POSTE DE FERRO, INCLUSIVE BASE DE FIXAÇÃO</v>
          </cell>
          <cell r="D1340" t="str">
            <v>UN</v>
          </cell>
          <cell r="E1340">
            <v>415.37</v>
          </cell>
          <cell r="F1340" t="str">
            <v>SIURB-E JAN/24</v>
          </cell>
        </row>
        <row r="1341">
          <cell r="A1341">
            <v>97361</v>
          </cell>
          <cell r="B1341">
            <v>9073061</v>
          </cell>
          <cell r="C1341" t="str">
            <v>RECOLOCAÇÃO DE POSTE DE FERRO ENGASTADO NO SOLO</v>
          </cell>
          <cell r="D1341" t="str">
            <v>UN</v>
          </cell>
          <cell r="E1341">
            <v>571.91</v>
          </cell>
          <cell r="F1341" t="str">
            <v>SIURB-E JAN/24</v>
          </cell>
        </row>
        <row r="1342">
          <cell r="A1342">
            <v>97362</v>
          </cell>
          <cell r="B1342">
            <v>9073062</v>
          </cell>
          <cell r="C1342" t="str">
            <v>RECOLOCAÇÃO DE POSTE DE CONCRETO EM REDE DE ENERGIA</v>
          </cell>
          <cell r="D1342" t="str">
            <v>UN</v>
          </cell>
          <cell r="E1342">
            <v>667.96</v>
          </cell>
          <cell r="F1342" t="str">
            <v>SIURB-E JAN/24</v>
          </cell>
        </row>
        <row r="1343">
          <cell r="A1343">
            <v>97400</v>
          </cell>
          <cell r="B1343">
            <v>9074000</v>
          </cell>
          <cell r="C1343" t="str">
            <v>RECOLOCAÇÕES - CABINES PRIMÁRIAS</v>
          </cell>
          <cell r="D1343" t="str">
            <v>.</v>
          </cell>
          <cell r="E1343" t="str">
            <v>.</v>
          </cell>
          <cell r="F1343" t="str">
            <v>SIURB-E JAN/24</v>
          </cell>
        </row>
        <row r="1344">
          <cell r="A1344">
            <v>97401</v>
          </cell>
          <cell r="B1344">
            <v>9074001</v>
          </cell>
          <cell r="C1344" t="str">
            <v>RECOLOCAÇÃO DE ISOLADOR TIPO DISCO INCLUSIVE GANCHO DE SUSTENTAÇÃO</v>
          </cell>
          <cell r="D1344" t="str">
            <v>UN</v>
          </cell>
          <cell r="E1344">
            <v>11.04</v>
          </cell>
          <cell r="F1344" t="str">
            <v>SIURB-E JAN/24</v>
          </cell>
        </row>
        <row r="1345">
          <cell r="A1345">
            <v>97402</v>
          </cell>
          <cell r="B1345">
            <v>9074002</v>
          </cell>
          <cell r="C1345" t="str">
            <v>RECOLOCAÇÃO DE ISOLADOR TIPO CASTANHA INCLUSIVE GANCHO DE SUSTENTAÇÃO</v>
          </cell>
          <cell r="D1345" t="str">
            <v>UN</v>
          </cell>
          <cell r="E1345">
            <v>11.04</v>
          </cell>
          <cell r="F1345" t="str">
            <v>SIURB-E JAN/24</v>
          </cell>
        </row>
        <row r="1346">
          <cell r="A1346">
            <v>97403</v>
          </cell>
          <cell r="B1346">
            <v>9074003</v>
          </cell>
          <cell r="C1346" t="str">
            <v>RECOLOCAÇÃO DE ISOLADOR TIPO PINO PARA A.T. INCLUSIVE PINO</v>
          </cell>
          <cell r="D1346" t="str">
            <v>UN</v>
          </cell>
          <cell r="E1346">
            <v>35.89</v>
          </cell>
          <cell r="F1346" t="str">
            <v>SIURB-E JAN/24</v>
          </cell>
        </row>
        <row r="1347">
          <cell r="A1347">
            <v>97404</v>
          </cell>
          <cell r="B1347">
            <v>9074004</v>
          </cell>
          <cell r="C1347" t="str">
            <v>RECOLOCAÇÃO DE ISOLADOR TIPO PEDESTAL PARA A.T.</v>
          </cell>
          <cell r="D1347" t="str">
            <v>UN</v>
          </cell>
          <cell r="E1347">
            <v>33.130000000000003</v>
          </cell>
          <cell r="F1347" t="str">
            <v>SIURB-E JAN/24</v>
          </cell>
        </row>
        <row r="1348">
          <cell r="A1348">
            <v>97405</v>
          </cell>
          <cell r="B1348">
            <v>9074005</v>
          </cell>
          <cell r="C1348" t="str">
            <v>RECOLOCAÇÃO DE CRUZETA DE MADEIRA</v>
          </cell>
          <cell r="D1348" t="str">
            <v>UN</v>
          </cell>
          <cell r="E1348">
            <v>156.54</v>
          </cell>
          <cell r="F1348" t="str">
            <v>SIURB-E JAN/24</v>
          </cell>
        </row>
        <row r="1349">
          <cell r="A1349">
            <v>97406</v>
          </cell>
          <cell r="B1349">
            <v>9074006</v>
          </cell>
          <cell r="C1349" t="str">
            <v>RECOLOCAÇÃO DE BUCHA DE PASSAGEM INTERNA/EXTERNA PARA A.T.</v>
          </cell>
          <cell r="D1349" t="str">
            <v>UN</v>
          </cell>
          <cell r="E1349">
            <v>27.61</v>
          </cell>
          <cell r="F1349" t="str">
            <v>SIURB-E JAN/24</v>
          </cell>
        </row>
        <row r="1350">
          <cell r="A1350">
            <v>97407</v>
          </cell>
          <cell r="B1350">
            <v>9074007</v>
          </cell>
          <cell r="C1350" t="str">
            <v>RECOLOCAÇÃO DE CHAPA DE FERRO PARA BUCHA DE PASSAGEM</v>
          </cell>
          <cell r="D1350" t="str">
            <v>UN</v>
          </cell>
          <cell r="E1350">
            <v>27.61</v>
          </cell>
          <cell r="F1350" t="str">
            <v>SIURB-E JAN/24</v>
          </cell>
        </row>
        <row r="1351">
          <cell r="A1351">
            <v>97408</v>
          </cell>
          <cell r="B1351">
            <v>9074008</v>
          </cell>
          <cell r="C1351" t="str">
            <v>RECOLOCAÇÃO DE VERGALHÃO DE COBRE 3/8"</v>
          </cell>
          <cell r="D1351" t="str">
            <v>M</v>
          </cell>
          <cell r="E1351">
            <v>22.09</v>
          </cell>
          <cell r="F1351" t="str">
            <v>SIURB-E JAN/24</v>
          </cell>
        </row>
        <row r="1352">
          <cell r="A1352">
            <v>97409</v>
          </cell>
          <cell r="B1352">
            <v>9074009</v>
          </cell>
          <cell r="C1352" t="str">
            <v>RECOLOCAÇÃO DE TERMINAL OU CONECTOR PARA VERGALHÃO DE COBRE</v>
          </cell>
          <cell r="D1352" t="str">
            <v>UN</v>
          </cell>
          <cell r="E1352">
            <v>11.04</v>
          </cell>
          <cell r="F1352" t="str">
            <v>SIURB-E JAN/24</v>
          </cell>
        </row>
        <row r="1353">
          <cell r="A1353">
            <v>97410</v>
          </cell>
          <cell r="B1353">
            <v>9074010</v>
          </cell>
          <cell r="C1353" t="str">
            <v>RECOLOCAÇÃO DE CHAVE SECCIONADORA TRIPOLAR CLASSE 15KV</v>
          </cell>
          <cell r="D1353" t="str">
            <v>UN</v>
          </cell>
          <cell r="E1353">
            <v>260.38</v>
          </cell>
          <cell r="F1353" t="str">
            <v>SIURB-E JAN/24</v>
          </cell>
        </row>
        <row r="1354">
          <cell r="A1354">
            <v>97411</v>
          </cell>
          <cell r="B1354">
            <v>9074011</v>
          </cell>
          <cell r="C1354" t="str">
            <v>RECOLOCAÇÃO DE TRANSFORMADOR DE POTENCIAL</v>
          </cell>
          <cell r="D1354" t="str">
            <v>UN</v>
          </cell>
          <cell r="E1354">
            <v>93.61</v>
          </cell>
          <cell r="F1354" t="str">
            <v>SIURB-E JAN/24</v>
          </cell>
        </row>
        <row r="1355">
          <cell r="A1355">
            <v>97412</v>
          </cell>
          <cell r="B1355">
            <v>9074012</v>
          </cell>
          <cell r="C1355" t="str">
            <v>RECOLOCAÇÃO DE DISJUNTOR A.T. DE VOLUME NORMAL OU REDUZIDO DE ÓLEO</v>
          </cell>
          <cell r="D1355" t="str">
            <v>UN</v>
          </cell>
          <cell r="E1355">
            <v>492.88</v>
          </cell>
          <cell r="F1355" t="str">
            <v>SIURB-E JAN/24</v>
          </cell>
        </row>
        <row r="1356">
          <cell r="A1356">
            <v>97413</v>
          </cell>
          <cell r="B1356">
            <v>9074013</v>
          </cell>
          <cell r="C1356" t="str">
            <v>RECOLOCAÇÃO DE TRANSFORMADOR DE POTÊNCIA CLASSE 15KV</v>
          </cell>
          <cell r="D1356" t="str">
            <v>UN</v>
          </cell>
          <cell r="E1356">
            <v>830.74</v>
          </cell>
          <cell r="F1356" t="str">
            <v>SIURB-E JAN/24</v>
          </cell>
        </row>
        <row r="1357">
          <cell r="A1357">
            <v>97414</v>
          </cell>
          <cell r="B1357">
            <v>9074014</v>
          </cell>
          <cell r="C1357" t="str">
            <v>RECOLOCAÇÃO DE CHAVE FUSÍVEL TIPO MATHEUS</v>
          </cell>
          <cell r="D1357" t="str">
            <v>UN</v>
          </cell>
          <cell r="E1357">
            <v>77.959999999999994</v>
          </cell>
          <cell r="F1357" t="str">
            <v>SIURB-E JAN/24</v>
          </cell>
        </row>
        <row r="1358">
          <cell r="A1358">
            <v>97415</v>
          </cell>
          <cell r="B1358">
            <v>9074015</v>
          </cell>
          <cell r="C1358" t="str">
            <v>RECOLOCAÇÃO DE SUPORTE DE TRANSFORMADOR EM POSTE</v>
          </cell>
          <cell r="D1358" t="str">
            <v>UN</v>
          </cell>
          <cell r="E1358">
            <v>156.54</v>
          </cell>
          <cell r="F1358" t="str">
            <v>SIURB-E JAN/24</v>
          </cell>
        </row>
        <row r="1359">
          <cell r="A1359">
            <v>97416</v>
          </cell>
          <cell r="B1359">
            <v>9074016</v>
          </cell>
          <cell r="C1359" t="str">
            <v>RECOLOCAÇÃO DE CABO DE A.T. EM LINHA AÉREA ATÉ 35MM2</v>
          </cell>
          <cell r="D1359" t="str">
            <v>M</v>
          </cell>
          <cell r="E1359">
            <v>16.559999999999999</v>
          </cell>
          <cell r="F1359" t="str">
            <v>SIURB-E JAN/24</v>
          </cell>
        </row>
        <row r="1360">
          <cell r="A1360">
            <v>97417</v>
          </cell>
          <cell r="B1360">
            <v>9074017</v>
          </cell>
          <cell r="C1360" t="str">
            <v>RECOLOCAÇÃO DE PÁRA-RAIO TIPO CRISTAL VALVE 15KV</v>
          </cell>
          <cell r="D1360" t="str">
            <v>UN</v>
          </cell>
          <cell r="E1360">
            <v>267.22000000000003</v>
          </cell>
          <cell r="F1360" t="str">
            <v>SIURB-E JAN/24</v>
          </cell>
        </row>
        <row r="1361">
          <cell r="A1361">
            <v>97418</v>
          </cell>
          <cell r="B1361">
            <v>9074018</v>
          </cell>
          <cell r="C1361" t="str">
            <v>RECOLOCAÇÃO DE CONTATORES E RELÊS EM GERAL</v>
          </cell>
          <cell r="D1361" t="str">
            <v>UN</v>
          </cell>
          <cell r="E1361">
            <v>327.23</v>
          </cell>
          <cell r="F1361" t="str">
            <v>SIURB-E JAN/24</v>
          </cell>
        </row>
        <row r="1362">
          <cell r="A1362">
            <v>97423</v>
          </cell>
          <cell r="B1362">
            <v>9074023</v>
          </cell>
          <cell r="C1362" t="str">
            <v>RECOLOCAÇÃO DE FUSÍVEL EM ALTA TENSÃO TIPO "HH"</v>
          </cell>
          <cell r="D1362" t="str">
            <v>UN</v>
          </cell>
          <cell r="E1362">
            <v>27.61</v>
          </cell>
          <cell r="F1362" t="str">
            <v>SIURB-E JAN/24</v>
          </cell>
        </row>
        <row r="1363">
          <cell r="A1363">
            <v>97424</v>
          </cell>
          <cell r="B1363">
            <v>9074024</v>
          </cell>
          <cell r="C1363" t="str">
            <v>RECOLOCAÇÃO DE ELO FUSÍVEL EM CHAVE TIPO MATHEUS</v>
          </cell>
          <cell r="D1363" t="str">
            <v>UN</v>
          </cell>
          <cell r="E1363">
            <v>16.559999999999999</v>
          </cell>
          <cell r="F1363" t="str">
            <v>SIURB-E JAN/24</v>
          </cell>
        </row>
        <row r="1364">
          <cell r="A1364">
            <v>98000</v>
          </cell>
          <cell r="B1364">
            <v>9080000</v>
          </cell>
          <cell r="C1364" t="str">
            <v>SERVIÇOS PARCIAIS - ENTRADA E DISTRIBUIÇÃO</v>
          </cell>
          <cell r="D1364" t="str">
            <v>.</v>
          </cell>
          <cell r="E1364" t="str">
            <v>.</v>
          </cell>
          <cell r="F1364" t="str">
            <v>SIURB-E JAN/24</v>
          </cell>
        </row>
        <row r="1365">
          <cell r="A1365">
            <v>98003</v>
          </cell>
          <cell r="B1365">
            <v>9080003</v>
          </cell>
          <cell r="C1365" t="str">
            <v>POSTE DE ENTRADA DE ENERGIA, DUPLO "T" - 7,5M/200DAN</v>
          </cell>
          <cell r="D1365" t="str">
            <v>UN</v>
          </cell>
          <cell r="E1365">
            <v>1316.21</v>
          </cell>
          <cell r="F1365" t="str">
            <v>SIURB-E JAN/24</v>
          </cell>
        </row>
        <row r="1366">
          <cell r="A1366">
            <v>98004</v>
          </cell>
          <cell r="B1366">
            <v>9080004</v>
          </cell>
          <cell r="C1366" t="str">
            <v>POSTE DE ENTRADA DE ENERGIA, DUPLO "T" - 7,5M/300DAN</v>
          </cell>
          <cell r="D1366" t="str">
            <v>UN</v>
          </cell>
          <cell r="E1366">
            <v>1506.48</v>
          </cell>
          <cell r="F1366" t="str">
            <v>SIURB-E JAN/24</v>
          </cell>
        </row>
        <row r="1367">
          <cell r="A1367">
            <v>98011</v>
          </cell>
          <cell r="B1367">
            <v>9080011</v>
          </cell>
          <cell r="C1367" t="str">
            <v>FORNECIMENTO E INSTALAÇÃO DE POSTE EM CONCRETO COM ALTURA LIVRE DE 18M, 1000DAN, ENGASTADO</v>
          </cell>
          <cell r="D1367" t="str">
            <v>UN</v>
          </cell>
          <cell r="E1367">
            <v>14879.62</v>
          </cell>
          <cell r="F1367" t="str">
            <v>SIURB-E JAN/24</v>
          </cell>
        </row>
        <row r="1368">
          <cell r="A1368">
            <v>98018</v>
          </cell>
          <cell r="B1368">
            <v>9080018</v>
          </cell>
          <cell r="C1368" t="str">
            <v>TERMINAL OU CONECTOR DE PRESSÃO - PARA FIO ATÉ 6MM2</v>
          </cell>
          <cell r="D1368" t="str">
            <v>UN</v>
          </cell>
          <cell r="E1368">
            <v>20.11</v>
          </cell>
          <cell r="F1368" t="str">
            <v>SIURB-E JAN/24</v>
          </cell>
        </row>
        <row r="1369">
          <cell r="A1369">
            <v>98019</v>
          </cell>
          <cell r="B1369">
            <v>9080019</v>
          </cell>
          <cell r="C1369" t="str">
            <v>TERMINAL OU CONECTOR DE PRESSÃO - PARA CABO 10MM2</v>
          </cell>
          <cell r="D1369" t="str">
            <v>UN</v>
          </cell>
          <cell r="E1369">
            <v>23.66</v>
          </cell>
          <cell r="F1369" t="str">
            <v>SIURB-E JAN/24</v>
          </cell>
        </row>
        <row r="1370">
          <cell r="A1370">
            <v>98020</v>
          </cell>
          <cell r="B1370">
            <v>9080020</v>
          </cell>
          <cell r="C1370" t="str">
            <v>TERMINAL OU CONECTOR DE PRESSÃO - PARA CABO 16MM2</v>
          </cell>
          <cell r="D1370" t="str">
            <v>UN</v>
          </cell>
          <cell r="E1370">
            <v>26.33</v>
          </cell>
          <cell r="F1370" t="str">
            <v>SIURB-E JAN/24</v>
          </cell>
        </row>
        <row r="1371">
          <cell r="A1371">
            <v>98021</v>
          </cell>
          <cell r="B1371">
            <v>9080021</v>
          </cell>
          <cell r="C1371" t="str">
            <v>TERMINAL OU CONECTOR DE PRESSÃO - PARA CABO 25MM2</v>
          </cell>
          <cell r="D1371" t="str">
            <v>UN</v>
          </cell>
          <cell r="E1371">
            <v>25.8</v>
          </cell>
          <cell r="F1371" t="str">
            <v>SIURB-E JAN/24</v>
          </cell>
        </row>
        <row r="1372">
          <cell r="A1372">
            <v>98022</v>
          </cell>
          <cell r="B1372">
            <v>9080022</v>
          </cell>
          <cell r="C1372" t="str">
            <v>TERMINAL OU CONECTOR DE PRESSÃO - PARA CABO 35MM2</v>
          </cell>
          <cell r="D1372" t="str">
            <v>UN</v>
          </cell>
          <cell r="E1372">
            <v>26.57</v>
          </cell>
          <cell r="F1372" t="str">
            <v>SIURB-E JAN/24</v>
          </cell>
        </row>
        <row r="1373">
          <cell r="A1373">
            <v>98023</v>
          </cell>
          <cell r="B1373">
            <v>9080023</v>
          </cell>
          <cell r="C1373" t="str">
            <v>TERMINAL OU CONECTOR DE PRESSÃO - PARA CABO 50MM2</v>
          </cell>
          <cell r="D1373" t="str">
            <v>UN</v>
          </cell>
          <cell r="E1373">
            <v>36.950000000000003</v>
          </cell>
          <cell r="F1373" t="str">
            <v>SIURB-E JAN/24</v>
          </cell>
        </row>
        <row r="1374">
          <cell r="A1374">
            <v>98024</v>
          </cell>
          <cell r="B1374">
            <v>9080024</v>
          </cell>
          <cell r="C1374" t="str">
            <v>TERMINAL OU CONECTOR DE PRESSÃO - PARA CABO 70MM2</v>
          </cell>
          <cell r="D1374" t="str">
            <v>UN</v>
          </cell>
          <cell r="E1374">
            <v>36.76</v>
          </cell>
          <cell r="F1374" t="str">
            <v>SIURB-E JAN/24</v>
          </cell>
        </row>
        <row r="1375">
          <cell r="A1375">
            <v>98025</v>
          </cell>
          <cell r="B1375">
            <v>9080025</v>
          </cell>
          <cell r="C1375" t="str">
            <v>TERMINAL OU CONECTOR DE PRESSÃO - PARA CABO 95MM2</v>
          </cell>
          <cell r="D1375" t="str">
            <v>UN</v>
          </cell>
          <cell r="E1375">
            <v>44.12</v>
          </cell>
          <cell r="F1375" t="str">
            <v>SIURB-E JAN/24</v>
          </cell>
        </row>
        <row r="1376">
          <cell r="A1376">
            <v>98026</v>
          </cell>
          <cell r="B1376">
            <v>9080026</v>
          </cell>
          <cell r="C1376" t="str">
            <v>TERMINAL OU CONECTOR DE PRESSÃO - PARA CABO 120MM2</v>
          </cell>
          <cell r="D1376" t="str">
            <v>UN</v>
          </cell>
          <cell r="E1376">
            <v>57.91</v>
          </cell>
          <cell r="F1376" t="str">
            <v>SIURB-E JAN/24</v>
          </cell>
        </row>
        <row r="1377">
          <cell r="A1377">
            <v>98027</v>
          </cell>
          <cell r="B1377">
            <v>9080027</v>
          </cell>
          <cell r="C1377" t="str">
            <v>TERMINAL OU CONECTOR DE PRESSÃO - PARA CABO 150MM2</v>
          </cell>
          <cell r="D1377" t="str">
            <v>UN</v>
          </cell>
          <cell r="E1377">
            <v>59.38</v>
          </cell>
          <cell r="F1377" t="str">
            <v>SIURB-E JAN/24</v>
          </cell>
        </row>
        <row r="1378">
          <cell r="A1378">
            <v>98028</v>
          </cell>
          <cell r="B1378">
            <v>9080028</v>
          </cell>
          <cell r="C1378" t="str">
            <v>TERMINAL OU CONECTOR DE PRESSÃO - PARA CABO 185MM2</v>
          </cell>
          <cell r="D1378" t="str">
            <v>UN</v>
          </cell>
          <cell r="E1378">
            <v>69.64</v>
          </cell>
          <cell r="F1378" t="str">
            <v>SIURB-E JAN/24</v>
          </cell>
        </row>
        <row r="1379">
          <cell r="A1379">
            <v>98029</v>
          </cell>
          <cell r="B1379">
            <v>9080029</v>
          </cell>
          <cell r="C1379" t="str">
            <v>TERMINAL OU CONECTOR DE PRESSÃO - PARA CABO 240MM2</v>
          </cell>
          <cell r="D1379" t="str">
            <v>UN</v>
          </cell>
          <cell r="E1379">
            <v>73.37</v>
          </cell>
          <cell r="F1379" t="str">
            <v>SIURB-E JAN/24</v>
          </cell>
        </row>
        <row r="1380">
          <cell r="A1380">
            <v>98030</v>
          </cell>
          <cell r="B1380">
            <v>9080030</v>
          </cell>
          <cell r="C1380" t="str">
            <v>TERMINAL OU CONECTOR DE PRESSÃO - PARA CABO 300MM2</v>
          </cell>
          <cell r="D1380" t="str">
            <v>UN</v>
          </cell>
          <cell r="E1380">
            <v>85.21</v>
          </cell>
          <cell r="F1380" t="str">
            <v>SIURB-E JAN/24</v>
          </cell>
        </row>
        <row r="1381">
          <cell r="A1381">
            <v>98200</v>
          </cell>
          <cell r="B1381">
            <v>9082000</v>
          </cell>
          <cell r="C1381" t="str">
            <v>SERVIÇOS PARCIAIS - PONTOS E APARELHOS</v>
          </cell>
          <cell r="D1381" t="str">
            <v>.</v>
          </cell>
          <cell r="E1381" t="str">
            <v>.</v>
          </cell>
          <cell r="F1381" t="str">
            <v>SIURB-E JAN/24</v>
          </cell>
        </row>
        <row r="1382">
          <cell r="A1382">
            <v>98201</v>
          </cell>
          <cell r="B1382">
            <v>9082001</v>
          </cell>
          <cell r="C1382" t="str">
            <v>INTERRUPTOR SIMPLES - 1 TECLA</v>
          </cell>
          <cell r="D1382" t="str">
            <v>UN</v>
          </cell>
          <cell r="E1382">
            <v>19.170000000000002</v>
          </cell>
          <cell r="F1382" t="str">
            <v>SIURB-E JAN/24</v>
          </cell>
        </row>
        <row r="1383">
          <cell r="A1383">
            <v>98202</v>
          </cell>
          <cell r="B1383">
            <v>9082002</v>
          </cell>
          <cell r="C1383" t="str">
            <v>INTERRUPTOR SIMPLES - 2 TECLAS</v>
          </cell>
          <cell r="D1383" t="str">
            <v>UN</v>
          </cell>
          <cell r="E1383">
            <v>34.729999999999997</v>
          </cell>
          <cell r="F1383" t="str">
            <v>SIURB-E JAN/24</v>
          </cell>
        </row>
        <row r="1384">
          <cell r="A1384">
            <v>98203</v>
          </cell>
          <cell r="B1384">
            <v>9082003</v>
          </cell>
          <cell r="C1384" t="str">
            <v>INTERRUPTOR SIMPLES - 3 TECLAS</v>
          </cell>
          <cell r="D1384" t="str">
            <v>UN</v>
          </cell>
          <cell r="E1384">
            <v>41.88</v>
          </cell>
          <cell r="F1384" t="str">
            <v>SIURB-E JAN/24</v>
          </cell>
        </row>
        <row r="1385">
          <cell r="A1385">
            <v>98204</v>
          </cell>
          <cell r="B1385">
            <v>9082004</v>
          </cell>
          <cell r="C1385" t="str">
            <v>INTERRUPTOR SIMPLES BIPOLAR - 1 TECLA</v>
          </cell>
          <cell r="D1385" t="str">
            <v>UN</v>
          </cell>
          <cell r="E1385">
            <v>46.68</v>
          </cell>
          <cell r="F1385" t="str">
            <v>SIURB-E JAN/24</v>
          </cell>
        </row>
        <row r="1386">
          <cell r="A1386">
            <v>98205</v>
          </cell>
          <cell r="B1386">
            <v>9082005</v>
          </cell>
          <cell r="C1386" t="str">
            <v>INTERRUPTOR PARALELO - 1 TECLA</v>
          </cell>
          <cell r="D1386" t="str">
            <v>UN</v>
          </cell>
          <cell r="E1386">
            <v>20.94</v>
          </cell>
          <cell r="F1386" t="str">
            <v>SIURB-E JAN/24</v>
          </cell>
        </row>
        <row r="1387">
          <cell r="A1387">
            <v>98206</v>
          </cell>
          <cell r="B1387">
            <v>9082006</v>
          </cell>
          <cell r="C1387" t="str">
            <v>ESPELHO PLÁSTICO - 3"X3"</v>
          </cell>
          <cell r="D1387" t="str">
            <v>UN</v>
          </cell>
          <cell r="E1387">
            <v>4.49</v>
          </cell>
          <cell r="F1387" t="str">
            <v>SIURB-E JAN/24</v>
          </cell>
        </row>
        <row r="1388">
          <cell r="A1388">
            <v>98207</v>
          </cell>
          <cell r="B1388">
            <v>9082007</v>
          </cell>
          <cell r="C1388" t="str">
            <v>ESPELHO PLÁSTICO - 4"X2"</v>
          </cell>
          <cell r="D1388" t="str">
            <v>UN</v>
          </cell>
          <cell r="E1388">
            <v>6.39</v>
          </cell>
          <cell r="F1388" t="str">
            <v>SIURB-E JAN/24</v>
          </cell>
        </row>
        <row r="1389">
          <cell r="A1389">
            <v>98208</v>
          </cell>
          <cell r="B1389">
            <v>9082008</v>
          </cell>
          <cell r="C1389" t="str">
            <v>ESPELHO PLÁSTICO - 4"X4"</v>
          </cell>
          <cell r="D1389" t="str">
            <v>UN</v>
          </cell>
          <cell r="E1389">
            <v>11.99</v>
          </cell>
          <cell r="F1389" t="str">
            <v>SIURB-E JAN/24</v>
          </cell>
        </row>
        <row r="1390">
          <cell r="A1390">
            <v>98209</v>
          </cell>
          <cell r="B1390">
            <v>9082009</v>
          </cell>
          <cell r="C1390" t="str">
            <v>TOMADA PARA TELEFONE DE 4 POLOS PADRÃO TELEBRÁS</v>
          </cell>
          <cell r="D1390" t="str">
            <v>UN</v>
          </cell>
          <cell r="E1390">
            <v>26.58</v>
          </cell>
          <cell r="F1390" t="str">
            <v>SIURB-E JAN/24</v>
          </cell>
        </row>
        <row r="1391">
          <cell r="A1391">
            <v>98210</v>
          </cell>
          <cell r="B1391">
            <v>9082010</v>
          </cell>
          <cell r="C1391" t="str">
            <v>TOMADA SIMPLES DE EMBUTIR - 110/220V</v>
          </cell>
          <cell r="D1391" t="str">
            <v>UN</v>
          </cell>
          <cell r="E1391">
            <v>22.28</v>
          </cell>
          <cell r="F1391" t="str">
            <v>SIURB-E JAN/24</v>
          </cell>
        </row>
        <row r="1392">
          <cell r="A1392">
            <v>98212</v>
          </cell>
          <cell r="B1392">
            <v>9082012</v>
          </cell>
          <cell r="C1392" t="str">
            <v>TOMADA SIMPLES DE EMBUTIR - PARA PISO</v>
          </cell>
          <cell r="D1392" t="str">
            <v>UN</v>
          </cell>
          <cell r="E1392">
            <v>58.83</v>
          </cell>
          <cell r="F1392" t="str">
            <v>SIURB-E JAN/24</v>
          </cell>
        </row>
        <row r="1393">
          <cell r="A1393">
            <v>98213</v>
          </cell>
          <cell r="B1393">
            <v>9082013</v>
          </cell>
          <cell r="C1393" t="str">
            <v>TOMADA 3P+T 30A - 440V</v>
          </cell>
          <cell r="D1393" t="str">
            <v>UN</v>
          </cell>
          <cell r="E1393">
            <v>133.41999999999999</v>
          </cell>
          <cell r="F1393" t="str">
            <v>SIURB-E JAN/24</v>
          </cell>
        </row>
        <row r="1394">
          <cell r="A1394">
            <v>98214</v>
          </cell>
          <cell r="B1394">
            <v>9082014</v>
          </cell>
          <cell r="C1394" t="str">
            <v>TOMADA 3P+T 32A - 600/690V TIPO INDUSTRIAL</v>
          </cell>
          <cell r="D1394" t="str">
            <v>UN</v>
          </cell>
          <cell r="E1394">
            <v>144.02000000000001</v>
          </cell>
          <cell r="F1394" t="str">
            <v>SIURB-E JAN/24</v>
          </cell>
        </row>
        <row r="1395">
          <cell r="A1395">
            <v>98215</v>
          </cell>
          <cell r="B1395">
            <v>9082015</v>
          </cell>
          <cell r="C1395" t="str">
            <v>TOMADA 3P+T 63A - 600/690V TIPO INDUSTRIAL</v>
          </cell>
          <cell r="D1395" t="str">
            <v>UN</v>
          </cell>
          <cell r="E1395">
            <v>508.56</v>
          </cell>
          <cell r="F1395" t="str">
            <v>SIURB-E JAN/24</v>
          </cell>
        </row>
        <row r="1396">
          <cell r="A1396">
            <v>98216</v>
          </cell>
          <cell r="B1396">
            <v>9082016</v>
          </cell>
          <cell r="C1396" t="str">
            <v>BOTÃO PARA CAMPAINHA - USO AO TEMPO</v>
          </cell>
          <cell r="D1396" t="str">
            <v>UN</v>
          </cell>
          <cell r="E1396">
            <v>26.4</v>
          </cell>
          <cell r="F1396" t="str">
            <v>SIURB-E JAN/24</v>
          </cell>
        </row>
        <row r="1397">
          <cell r="A1397">
            <v>98217</v>
          </cell>
          <cell r="B1397">
            <v>9082017</v>
          </cell>
          <cell r="C1397" t="str">
            <v>CIGARRA DE SOBREPOR, TIPO COLEGIAL</v>
          </cell>
          <cell r="D1397" t="str">
            <v>UN</v>
          </cell>
          <cell r="E1397">
            <v>119.57</v>
          </cell>
          <cell r="F1397" t="str">
            <v>SIURB-E JAN/24</v>
          </cell>
        </row>
        <row r="1398">
          <cell r="A1398">
            <v>98218</v>
          </cell>
          <cell r="B1398">
            <v>9082018</v>
          </cell>
          <cell r="C1398" t="str">
            <v>TOMADA SIMPLES, 2P+T, 20A</v>
          </cell>
          <cell r="D1398" t="str">
            <v>UN</v>
          </cell>
          <cell r="E1398">
            <v>22.28</v>
          </cell>
          <cell r="F1398" t="str">
            <v>SIURB-E JAN/24</v>
          </cell>
        </row>
        <row r="1399">
          <cell r="A1399">
            <v>98222</v>
          </cell>
          <cell r="B1399">
            <v>9082022</v>
          </cell>
          <cell r="C1399" t="str">
            <v>SOQUETE ANTIVIBRATÓRIO PARA LÂMPADA FLUORESCENTE SEM PORTA-STARTER</v>
          </cell>
          <cell r="D1399" t="str">
            <v>UN</v>
          </cell>
          <cell r="E1399">
            <v>22.33</v>
          </cell>
          <cell r="F1399" t="str">
            <v>SIURB-E JAN/24</v>
          </cell>
        </row>
        <row r="1400">
          <cell r="A1400">
            <v>98225</v>
          </cell>
          <cell r="B1400">
            <v>9082025</v>
          </cell>
          <cell r="C1400" t="str">
            <v>IGNITOR PARA PARTIDA LÂMPADA VAPOR SÓDIO ALTA PRESSÃO ATÉ 400W</v>
          </cell>
          <cell r="D1400" t="str">
            <v>UN</v>
          </cell>
          <cell r="E1400">
            <v>39.5</v>
          </cell>
          <cell r="F1400" t="str">
            <v>SIURB-E JAN/24</v>
          </cell>
        </row>
        <row r="1401">
          <cell r="A1401">
            <v>98231</v>
          </cell>
          <cell r="B1401">
            <v>9082031</v>
          </cell>
          <cell r="C1401" t="str">
            <v>REATOR SIMPLES PARA LÂMPADA FLUORESCENTE, ALTO F.POTÊNCIA - 220V/40W</v>
          </cell>
          <cell r="D1401" t="str">
            <v>UN</v>
          </cell>
          <cell r="E1401">
            <v>86.14</v>
          </cell>
          <cell r="F1401" t="str">
            <v>SIURB-E JAN/24</v>
          </cell>
        </row>
        <row r="1402">
          <cell r="A1402">
            <v>98232</v>
          </cell>
          <cell r="B1402">
            <v>9082032</v>
          </cell>
          <cell r="C1402" t="str">
            <v>REATOR SIMPLES PARA LÂMPADA FLUORESCENTE PARTIDA RÁPIDA, ALTO F.POTÊNCIA - 110-220V/20W</v>
          </cell>
          <cell r="D1402" t="str">
            <v>UN</v>
          </cell>
          <cell r="E1402">
            <v>82.5</v>
          </cell>
          <cell r="F1402" t="str">
            <v>SIURB-E JAN/24</v>
          </cell>
        </row>
        <row r="1403">
          <cell r="A1403">
            <v>98234</v>
          </cell>
          <cell r="B1403">
            <v>9082034</v>
          </cell>
          <cell r="C1403" t="str">
            <v>REATOR DUPLO PARA LÂMPADA FLUORESCENTE PARTIDA RÁPIDA, ALTO F.POTÊNCIA - 110-220V/2X20W</v>
          </cell>
          <cell r="D1403" t="str">
            <v>UN</v>
          </cell>
          <cell r="E1403">
            <v>128.22999999999999</v>
          </cell>
          <cell r="F1403" t="str">
            <v>SIURB-E JAN/24</v>
          </cell>
        </row>
        <row r="1404">
          <cell r="A1404">
            <v>98235</v>
          </cell>
          <cell r="B1404">
            <v>9082035</v>
          </cell>
          <cell r="C1404" t="str">
            <v>REATOR DUPLO PARA LÂMPADA FLUORESCENTE PARTIDA RÁPIDA, ALTO F.POTÊNCIA 110-220V/2X40W</v>
          </cell>
          <cell r="D1404" t="str">
            <v>UN</v>
          </cell>
          <cell r="E1404">
            <v>132.81</v>
          </cell>
          <cell r="F1404" t="str">
            <v>SIURB-E JAN/24</v>
          </cell>
        </row>
        <row r="1405">
          <cell r="A1405">
            <v>98238</v>
          </cell>
          <cell r="B1405">
            <v>9082038</v>
          </cell>
          <cell r="C1405" t="str">
            <v>REATOR SIMPLES PARA LÂMPADA FLUORESCENTE PARTIDA RÁPIDA, ALTO F.POTÊNCIA - 220V/1X110W</v>
          </cell>
          <cell r="D1405" t="str">
            <v>UN</v>
          </cell>
          <cell r="E1405">
            <v>201.55</v>
          </cell>
          <cell r="F1405" t="str">
            <v>SIURB-E JAN/24</v>
          </cell>
        </row>
        <row r="1406">
          <cell r="A1406">
            <v>98239</v>
          </cell>
          <cell r="B1406">
            <v>9082039</v>
          </cell>
          <cell r="C1406" t="str">
            <v>REATOR DUPLO PARA LÂMPADA FLUORESCENTE PARTIDA RÁPIDA, ALTO F.POTÊNCIA 220V/2X110W</v>
          </cell>
          <cell r="D1406" t="str">
            <v>UN</v>
          </cell>
          <cell r="E1406">
            <v>197.23</v>
          </cell>
          <cell r="F1406" t="str">
            <v>SIURB-E JAN/24</v>
          </cell>
        </row>
        <row r="1407">
          <cell r="A1407">
            <v>98240</v>
          </cell>
          <cell r="B1407">
            <v>9082040</v>
          </cell>
          <cell r="C1407" t="str">
            <v>REATOR PARA LÂMPADA HG - 220V/125W</v>
          </cell>
          <cell r="D1407" t="str">
            <v>UN</v>
          </cell>
          <cell r="E1407">
            <v>111.29</v>
          </cell>
          <cell r="F1407" t="str">
            <v>SIURB-E JAN/24</v>
          </cell>
        </row>
        <row r="1408">
          <cell r="A1408">
            <v>98241</v>
          </cell>
          <cell r="B1408">
            <v>9082041</v>
          </cell>
          <cell r="C1408" t="str">
            <v>REATOR PARA LÂMPADA HG - 220V/250W</v>
          </cell>
          <cell r="D1408" t="str">
            <v>UN</v>
          </cell>
          <cell r="E1408">
            <v>117.9</v>
          </cell>
          <cell r="F1408" t="str">
            <v>SIURB-E JAN/24</v>
          </cell>
        </row>
        <row r="1409">
          <cell r="A1409">
            <v>98242</v>
          </cell>
          <cell r="B1409">
            <v>9082042</v>
          </cell>
          <cell r="C1409" t="str">
            <v>REATOR PARA LÂMPADA HG - 220V/400W</v>
          </cell>
          <cell r="D1409" t="str">
            <v>UN</v>
          </cell>
          <cell r="E1409">
            <v>133.22</v>
          </cell>
          <cell r="F1409" t="str">
            <v>SIURB-E JAN/24</v>
          </cell>
        </row>
        <row r="1410">
          <cell r="A1410">
            <v>98243</v>
          </cell>
          <cell r="B1410">
            <v>9082043</v>
          </cell>
          <cell r="C1410" t="str">
            <v>REATOR PARA LÂMPADA VAPOR DE MERCÚRIO USO EXTERNO 220V/400W</v>
          </cell>
          <cell r="D1410" t="str">
            <v>UN</v>
          </cell>
          <cell r="E1410">
            <v>160.82</v>
          </cell>
          <cell r="F1410" t="str">
            <v>SIURB-E JAN/24</v>
          </cell>
        </row>
        <row r="1411">
          <cell r="A1411">
            <v>98244</v>
          </cell>
          <cell r="B1411">
            <v>9082044</v>
          </cell>
          <cell r="C1411" t="str">
            <v>REATOR PARA LÂMPADA VAPOR DE SÓDIO ALTA PRESSÃO - 220V/70W</v>
          </cell>
          <cell r="D1411" t="str">
            <v>UN</v>
          </cell>
          <cell r="E1411">
            <v>172.4</v>
          </cell>
          <cell r="F1411" t="str">
            <v>SIURB-E JAN/24</v>
          </cell>
        </row>
        <row r="1412">
          <cell r="A1412">
            <v>98245</v>
          </cell>
          <cell r="B1412">
            <v>9082045</v>
          </cell>
          <cell r="C1412" t="str">
            <v>REATOR PARA LÂMPADA VAPOR DE SÓDIO ALTA PRESSÃO - 220V/150W</v>
          </cell>
          <cell r="D1412" t="str">
            <v>UN</v>
          </cell>
          <cell r="E1412">
            <v>163.12</v>
          </cell>
          <cell r="F1412" t="str">
            <v>SIURB-E JAN/24</v>
          </cell>
        </row>
        <row r="1413">
          <cell r="A1413">
            <v>98246</v>
          </cell>
          <cell r="B1413">
            <v>9082046</v>
          </cell>
          <cell r="C1413" t="str">
            <v>REATOR PARA LÂMPADA VAPOR DE SÓDIO ALTA PRESSÃO - 220V/250W</v>
          </cell>
          <cell r="D1413" t="str">
            <v>UN</v>
          </cell>
          <cell r="E1413">
            <v>194.66</v>
          </cell>
          <cell r="F1413" t="str">
            <v>SIURB-E JAN/24</v>
          </cell>
        </row>
        <row r="1414">
          <cell r="A1414">
            <v>98247</v>
          </cell>
          <cell r="B1414">
            <v>9082047</v>
          </cell>
          <cell r="C1414" t="str">
            <v>REATOR PARA LÂMPADA VAPOR DE SÓDIO ALTA PRESSÃO - 220V/400W</v>
          </cell>
          <cell r="D1414" t="str">
            <v>UN</v>
          </cell>
          <cell r="E1414">
            <v>254.95</v>
          </cell>
          <cell r="F1414" t="str">
            <v>SIURB-E JAN/24</v>
          </cell>
        </row>
        <row r="1415">
          <cell r="A1415">
            <v>98248</v>
          </cell>
          <cell r="B1415">
            <v>9082048</v>
          </cell>
          <cell r="C1415" t="str">
            <v>INVERSOR FOTOVOLTÁICO SAÍDA TRIFÁSICA - 15 KW - ENTRADA ATÉ 1000 VCC - EFICIÊNCIA MÍNIMA 95%</v>
          </cell>
          <cell r="D1415" t="str">
            <v>UN</v>
          </cell>
          <cell r="E1415">
            <v>21548.85</v>
          </cell>
          <cell r="F1415" t="str">
            <v>SIURB-E JAN/24</v>
          </cell>
        </row>
        <row r="1416">
          <cell r="A1416">
            <v>98249</v>
          </cell>
          <cell r="B1416">
            <v>9082049</v>
          </cell>
          <cell r="C1416" t="str">
            <v>INVERSOR FOTOVOLTÁICO SAÍDA TRIFÁSICA - 10 KW -  ENTRADA ATÉ 600 VCC - EFICIÊNCIA MÍNIMA 95%</v>
          </cell>
          <cell r="D1416" t="str">
            <v>UN</v>
          </cell>
          <cell r="E1416">
            <v>11782.45</v>
          </cell>
          <cell r="F1416" t="str">
            <v>SIURB-E JAN/24</v>
          </cell>
        </row>
        <row r="1417">
          <cell r="A1417">
            <v>98255</v>
          </cell>
          <cell r="B1417">
            <v>9082055</v>
          </cell>
          <cell r="C1417" t="str">
            <v>LÂMPADA FLUORESCENTE - 20W</v>
          </cell>
          <cell r="D1417" t="str">
            <v>UN</v>
          </cell>
          <cell r="E1417">
            <v>13.44</v>
          </cell>
          <cell r="F1417" t="str">
            <v>SIURB-E JAN/24</v>
          </cell>
        </row>
        <row r="1418">
          <cell r="A1418">
            <v>98256</v>
          </cell>
          <cell r="B1418">
            <v>9082056</v>
          </cell>
          <cell r="C1418" t="str">
            <v>LÂMPADA FLUORESCENTE - 40W</v>
          </cell>
          <cell r="D1418" t="str">
            <v>UN</v>
          </cell>
          <cell r="E1418">
            <v>16.14</v>
          </cell>
          <cell r="F1418" t="str">
            <v>SIURB-E JAN/24</v>
          </cell>
        </row>
        <row r="1419">
          <cell r="A1419">
            <v>98257</v>
          </cell>
          <cell r="B1419">
            <v>9082057</v>
          </cell>
          <cell r="C1419" t="str">
            <v>LÂMPADA MISTA - 220V/160W</v>
          </cell>
          <cell r="D1419" t="str">
            <v>UN</v>
          </cell>
          <cell r="E1419">
            <v>53.9</v>
          </cell>
          <cell r="F1419" t="str">
            <v>SIURB-E JAN/24</v>
          </cell>
        </row>
        <row r="1420">
          <cell r="A1420">
            <v>98258</v>
          </cell>
          <cell r="B1420">
            <v>9082058</v>
          </cell>
          <cell r="C1420" t="str">
            <v>LÂMPADA MISTA - 220V/250W</v>
          </cell>
          <cell r="D1420" t="str">
            <v>UN</v>
          </cell>
          <cell r="E1420">
            <v>99.89</v>
          </cell>
          <cell r="F1420" t="str">
            <v>SIURB-E JAN/24</v>
          </cell>
        </row>
        <row r="1421">
          <cell r="A1421">
            <v>98259</v>
          </cell>
          <cell r="B1421">
            <v>9082059</v>
          </cell>
          <cell r="C1421" t="str">
            <v>LÂMPADA MISTA - 220V/500W</v>
          </cell>
          <cell r="D1421" t="str">
            <v>UN</v>
          </cell>
          <cell r="E1421">
            <v>63.58</v>
          </cell>
          <cell r="F1421" t="str">
            <v>SIURB-E JAN/24</v>
          </cell>
        </row>
        <row r="1422">
          <cell r="A1422">
            <v>98260</v>
          </cell>
          <cell r="B1422">
            <v>9082060</v>
          </cell>
          <cell r="C1422" t="str">
            <v>LÂMPADA FLUORESCENTE - 110W TIPO HO</v>
          </cell>
          <cell r="D1422" t="str">
            <v>UN</v>
          </cell>
          <cell r="E1422">
            <v>54.67</v>
          </cell>
          <cell r="F1422" t="str">
            <v>SIURB-E JAN/24</v>
          </cell>
        </row>
        <row r="1423">
          <cell r="A1423">
            <v>98261</v>
          </cell>
          <cell r="B1423">
            <v>9082061</v>
          </cell>
          <cell r="C1423" t="str">
            <v>LÂMPADA VAPOR DE MERCÚRIO - 220V/80W</v>
          </cell>
          <cell r="D1423" t="str">
            <v>UN</v>
          </cell>
          <cell r="E1423">
            <v>48.81</v>
          </cell>
          <cell r="F1423" t="str">
            <v>SIURB-E JAN/24</v>
          </cell>
        </row>
        <row r="1424">
          <cell r="A1424">
            <v>98262</v>
          </cell>
          <cell r="B1424">
            <v>9082062</v>
          </cell>
          <cell r="C1424" t="str">
            <v>LÂMPADA VAPOR DE MERCÚRIO - 220V/125W</v>
          </cell>
          <cell r="D1424" t="str">
            <v>UN</v>
          </cell>
          <cell r="E1424">
            <v>50.48</v>
          </cell>
          <cell r="F1424" t="str">
            <v>SIURB-E JAN/24</v>
          </cell>
        </row>
        <row r="1425">
          <cell r="A1425">
            <v>98263</v>
          </cell>
          <cell r="B1425">
            <v>9082063</v>
          </cell>
          <cell r="C1425" t="str">
            <v>LÂMPADA VAPOR DE MERCÚRIO - 220V/250W</v>
          </cell>
          <cell r="D1425" t="str">
            <v>UN</v>
          </cell>
          <cell r="E1425">
            <v>87.13</v>
          </cell>
          <cell r="F1425" t="str">
            <v>SIURB-E JAN/24</v>
          </cell>
        </row>
        <row r="1426">
          <cell r="A1426">
            <v>98264</v>
          </cell>
          <cell r="B1426">
            <v>9082064</v>
          </cell>
          <cell r="C1426" t="str">
            <v>LÂMPADA VAPOR DE MERCÚRIO - 220V/400W</v>
          </cell>
          <cell r="D1426" t="str">
            <v>UN</v>
          </cell>
          <cell r="E1426">
            <v>137.68</v>
          </cell>
          <cell r="F1426" t="str">
            <v>SIURB-E JAN/24</v>
          </cell>
        </row>
        <row r="1427">
          <cell r="A1427">
            <v>98266</v>
          </cell>
          <cell r="B1427">
            <v>9082066</v>
          </cell>
          <cell r="C1427" t="str">
            <v>LÂMPADA VAPOR DE SÓDIO ALTA PRESSÃO - 70W</v>
          </cell>
          <cell r="D1427" t="str">
            <v>UN</v>
          </cell>
          <cell r="E1427">
            <v>66.180000000000007</v>
          </cell>
          <cell r="F1427" t="str">
            <v>SIURB-E JAN/24</v>
          </cell>
        </row>
        <row r="1428">
          <cell r="A1428">
            <v>98267</v>
          </cell>
          <cell r="B1428">
            <v>9082067</v>
          </cell>
          <cell r="C1428" t="str">
            <v>LÂMPADA VAPOR DE SÓDIO ALTA PRESSÃO - 150W</v>
          </cell>
          <cell r="D1428" t="str">
            <v>UN</v>
          </cell>
          <cell r="E1428">
            <v>70.66</v>
          </cell>
          <cell r="F1428" t="str">
            <v>SIURB-E JAN/24</v>
          </cell>
        </row>
        <row r="1429">
          <cell r="A1429">
            <v>98268</v>
          </cell>
          <cell r="B1429">
            <v>9082068</v>
          </cell>
          <cell r="C1429" t="str">
            <v>LÂMPADA VAPOR DE SÓDIO ALTA PRESSÃO - 250W</v>
          </cell>
          <cell r="D1429" t="str">
            <v>UN</v>
          </cell>
          <cell r="E1429">
            <v>87.85</v>
          </cell>
          <cell r="F1429" t="str">
            <v>SIURB-E JAN/24</v>
          </cell>
        </row>
        <row r="1430">
          <cell r="A1430">
            <v>98269</v>
          </cell>
          <cell r="B1430">
            <v>9082069</v>
          </cell>
          <cell r="C1430" t="str">
            <v>LÂMPADA VAPOR DE SÓDIO ALTA PRESSÃO - 400W</v>
          </cell>
          <cell r="D1430" t="str">
            <v>UN</v>
          </cell>
          <cell r="E1430">
            <v>98.18</v>
          </cell>
          <cell r="F1430" t="str">
            <v>SIURB-E JAN/24</v>
          </cell>
        </row>
        <row r="1431">
          <cell r="A1431">
            <v>98275</v>
          </cell>
          <cell r="B1431">
            <v>9082075</v>
          </cell>
          <cell r="C1431" t="str">
            <v>LÂMPADA DE HALOGÊNIO - 110V/220V/300W</v>
          </cell>
          <cell r="D1431" t="str">
            <v>UN</v>
          </cell>
          <cell r="E1431">
            <v>31.61</v>
          </cell>
          <cell r="F1431" t="str">
            <v>SIURB-E JAN/24</v>
          </cell>
        </row>
        <row r="1432">
          <cell r="A1432">
            <v>98277</v>
          </cell>
          <cell r="B1432">
            <v>9082077</v>
          </cell>
          <cell r="C1432" t="str">
            <v>LÂMPADA DE HALOGÊNIO - 220V/1000W</v>
          </cell>
          <cell r="D1432" t="str">
            <v>UN</v>
          </cell>
          <cell r="E1432">
            <v>91.97</v>
          </cell>
          <cell r="F1432" t="str">
            <v>SIURB-E JAN/24</v>
          </cell>
        </row>
        <row r="1433">
          <cell r="A1433">
            <v>98278</v>
          </cell>
          <cell r="B1433">
            <v>9082078</v>
          </cell>
          <cell r="C1433" t="str">
            <v>LÂMPADA DE LED (BULBO) SOQUETE E-27/ E-40 - 40W</v>
          </cell>
          <cell r="D1433" t="str">
            <v>UN</v>
          </cell>
          <cell r="E1433">
            <v>60</v>
          </cell>
          <cell r="F1433" t="str">
            <v>SIURB-E JAN/24</v>
          </cell>
        </row>
        <row r="1434">
          <cell r="A1434">
            <v>98279</v>
          </cell>
          <cell r="B1434">
            <v>9082079</v>
          </cell>
          <cell r="C1434" t="str">
            <v>LÂMPADA DE LED (BULBO) SOQUETE E-27/ E-40 - 70W</v>
          </cell>
          <cell r="D1434" t="str">
            <v>UN</v>
          </cell>
          <cell r="E1434">
            <v>104.77</v>
          </cell>
          <cell r="F1434" t="str">
            <v>SIURB-E JAN/24</v>
          </cell>
        </row>
        <row r="1435">
          <cell r="A1435">
            <v>98280</v>
          </cell>
          <cell r="B1435">
            <v>9082080</v>
          </cell>
          <cell r="C1435" t="str">
            <v>LÂMPADA DE LED TUBULAR T8 - 9/10W</v>
          </cell>
          <cell r="D1435" t="str">
            <v>UN</v>
          </cell>
          <cell r="E1435">
            <v>17.46</v>
          </cell>
          <cell r="F1435" t="str">
            <v>SIURB-E JAN/24</v>
          </cell>
        </row>
        <row r="1436">
          <cell r="A1436">
            <v>98281</v>
          </cell>
          <cell r="B1436">
            <v>9082081</v>
          </cell>
          <cell r="C1436" t="str">
            <v>LÂMPADA DE LED TUBULAR T8 - 18/20W</v>
          </cell>
          <cell r="D1436" t="str">
            <v>UN</v>
          </cell>
          <cell r="E1436">
            <v>30.58</v>
          </cell>
          <cell r="F1436" t="str">
            <v>SIURB-E JAN/24</v>
          </cell>
        </row>
        <row r="1437">
          <cell r="A1437">
            <v>98283</v>
          </cell>
          <cell r="B1437">
            <v>9082083</v>
          </cell>
          <cell r="C1437" t="str">
            <v>LÂMPADA DE LED BULBO 10W - SOQUETE E-27</v>
          </cell>
          <cell r="D1437" t="str">
            <v>UN</v>
          </cell>
          <cell r="E1437">
            <v>17.399999999999999</v>
          </cell>
          <cell r="F1437" t="str">
            <v>SIURB-E JAN/24</v>
          </cell>
        </row>
        <row r="1438">
          <cell r="A1438">
            <v>98284</v>
          </cell>
          <cell r="B1438">
            <v>9082084</v>
          </cell>
          <cell r="C1438" t="str">
            <v>MÓDULO FOTOVOLTÁICO (PAINEL) POLICRISTALINO - 270 W - TENSÃO MÁX. 1000 VCC - EFICIÊNCIA MÍN. 15%</v>
          </cell>
          <cell r="D1438" t="str">
            <v>UN</v>
          </cell>
          <cell r="E1438">
            <v>1053.3399999999999</v>
          </cell>
          <cell r="F1438" t="str">
            <v>SIURB-E JAN/24</v>
          </cell>
        </row>
        <row r="1439">
          <cell r="A1439">
            <v>98285</v>
          </cell>
          <cell r="B1439">
            <v>9082085</v>
          </cell>
          <cell r="C1439" t="str">
            <v>LÂMPADA DE LED (BULBO) SOQUETE E-27/E-40 - 100W</v>
          </cell>
          <cell r="D1439" t="str">
            <v>UN</v>
          </cell>
          <cell r="E1439">
            <v>159.38999999999999</v>
          </cell>
          <cell r="F1439" t="str">
            <v>SIURB-E JAN/24</v>
          </cell>
        </row>
        <row r="1440">
          <cell r="A1440">
            <v>98286</v>
          </cell>
          <cell r="B1440">
            <v>9082086</v>
          </cell>
          <cell r="C1440" t="str">
            <v>LÂMPADA DE LED (BULBO) SOQUETE E-27/E-40 - 150W</v>
          </cell>
          <cell r="D1440" t="str">
            <v>UN</v>
          </cell>
          <cell r="E1440">
            <v>197.46</v>
          </cell>
          <cell r="F1440" t="str">
            <v>SIURB-E JAN/24</v>
          </cell>
        </row>
        <row r="1441">
          <cell r="A1441">
            <v>98290</v>
          </cell>
          <cell r="B1441">
            <v>9082090</v>
          </cell>
          <cell r="C1441" t="str">
            <v>PLUG PARA TELEFONE DE 4 PINOS PADRÃO TELEBRÁS</v>
          </cell>
          <cell r="D1441" t="str">
            <v>UN</v>
          </cell>
          <cell r="E1441">
            <v>13.21</v>
          </cell>
          <cell r="F1441" t="str">
            <v>SIURB-E JAN/24</v>
          </cell>
        </row>
        <row r="1442">
          <cell r="A1442">
            <v>98291</v>
          </cell>
          <cell r="B1442">
            <v>9082091</v>
          </cell>
          <cell r="C1442" t="str">
            <v>PLUG 3P+T 30A - 440V</v>
          </cell>
          <cell r="D1442" t="str">
            <v>UN</v>
          </cell>
          <cell r="E1442">
            <v>193.48</v>
          </cell>
          <cell r="F1442" t="str">
            <v>SIURB-E JAN/24</v>
          </cell>
        </row>
        <row r="1443">
          <cell r="A1443">
            <v>98292</v>
          </cell>
          <cell r="B1443">
            <v>9082092</v>
          </cell>
          <cell r="C1443" t="str">
            <v>PLUG 3P+T 32A - 600/690V - TIPO INDUSTRIAL</v>
          </cell>
          <cell r="D1443" t="str">
            <v>UN</v>
          </cell>
          <cell r="E1443">
            <v>229.07</v>
          </cell>
          <cell r="F1443" t="str">
            <v>SIURB-E JAN/24</v>
          </cell>
        </row>
        <row r="1444">
          <cell r="A1444">
            <v>98293</v>
          </cell>
          <cell r="B1444">
            <v>9082093</v>
          </cell>
          <cell r="C1444" t="str">
            <v>PLUG 3P+T 63A - 600/690V - TIPO INDUSTRIAL</v>
          </cell>
          <cell r="D1444" t="str">
            <v>UN</v>
          </cell>
          <cell r="E1444">
            <v>701.1</v>
          </cell>
          <cell r="F1444" t="str">
            <v>SIURB-E JAN/24</v>
          </cell>
        </row>
        <row r="1445">
          <cell r="A1445">
            <v>98294</v>
          </cell>
          <cell r="B1445">
            <v>9082094</v>
          </cell>
          <cell r="C1445" t="str">
            <v>PLUG P/ TOMADA ATÉ 20A (2P+T, 20A - 250V)</v>
          </cell>
          <cell r="D1445" t="str">
            <v>UN</v>
          </cell>
          <cell r="E1445">
            <v>27.48</v>
          </cell>
          <cell r="F1445" t="str">
            <v>SIURB-E JAN/24</v>
          </cell>
        </row>
        <row r="1446">
          <cell r="A1446">
            <v>98295</v>
          </cell>
          <cell r="B1446">
            <v>9082095</v>
          </cell>
          <cell r="C1446" t="str">
            <v>PLUG PARA TELEFONE - PADRÃO RJ11</v>
          </cell>
          <cell r="D1446" t="str">
            <v>UN</v>
          </cell>
          <cell r="E1446">
            <v>11.7</v>
          </cell>
          <cell r="F1446" t="str">
            <v>SIURB-E JAN/24</v>
          </cell>
        </row>
        <row r="1447">
          <cell r="A1447">
            <v>98296</v>
          </cell>
          <cell r="B1447">
            <v>9082096</v>
          </cell>
          <cell r="C1447" t="str">
            <v>INTERRUPTOR COM VARIADOR DE LUMINOSIDADE 110/ 220 V - 127V/ 500W</v>
          </cell>
          <cell r="D1447" t="str">
            <v>UN</v>
          </cell>
          <cell r="E1447">
            <v>293.14</v>
          </cell>
          <cell r="F1447" t="str">
            <v>SIURB-E JAN/24</v>
          </cell>
        </row>
        <row r="1448">
          <cell r="A1448">
            <v>98297</v>
          </cell>
          <cell r="B1448">
            <v>9082097</v>
          </cell>
          <cell r="C1448" t="str">
            <v>INTERRUPTOR PARALELO BIPOLAR 1 TECLA</v>
          </cell>
          <cell r="D1448" t="str">
            <v>UN</v>
          </cell>
          <cell r="E1448">
            <v>64.13</v>
          </cell>
          <cell r="F1448" t="str">
            <v>SIURB-E JAN/24</v>
          </cell>
        </row>
        <row r="1449">
          <cell r="A1449">
            <v>98299</v>
          </cell>
          <cell r="B1449">
            <v>9082099</v>
          </cell>
          <cell r="C1449" t="str">
            <v>REATOR PARA LÂMPADA HG - 220V/80W</v>
          </cell>
          <cell r="D1449" t="str">
            <v>UN</v>
          </cell>
          <cell r="E1449">
            <v>107.08</v>
          </cell>
          <cell r="F1449" t="str">
            <v>SIURB-E JAN/24</v>
          </cell>
        </row>
        <row r="1450">
          <cell r="A1450">
            <v>98300</v>
          </cell>
          <cell r="B1450">
            <v>9083000</v>
          </cell>
          <cell r="C1450" t="str">
            <v>SERVIÇOS PARCIAIS - PÁRA-RAIOS E OUTROS</v>
          </cell>
          <cell r="D1450" t="str">
            <v>.</v>
          </cell>
          <cell r="E1450" t="str">
            <v>.</v>
          </cell>
          <cell r="F1450" t="str">
            <v>SIURB-E JAN/24</v>
          </cell>
        </row>
        <row r="1451">
          <cell r="A1451">
            <v>98320</v>
          </cell>
          <cell r="B1451">
            <v>9083020</v>
          </cell>
          <cell r="C1451" t="str">
            <v>COLOCAÇÃO DE ARAME GUIA #14 DE AÇO GALVANIZADO EM ELETRODUTO</v>
          </cell>
          <cell r="D1451" t="str">
            <v>M</v>
          </cell>
          <cell r="E1451">
            <v>3.29</v>
          </cell>
          <cell r="F1451" t="str">
            <v>SIURB-E JAN/24</v>
          </cell>
        </row>
        <row r="1452">
          <cell r="A1452">
            <v>98351</v>
          </cell>
          <cell r="B1452">
            <v>9083051</v>
          </cell>
          <cell r="C1452" t="str">
            <v>FOTOCELULA SOLAR-RELÊ FOTOELÉTRICO CAPACIDADE - 1000W</v>
          </cell>
          <cell r="D1452" t="str">
            <v>UN</v>
          </cell>
          <cell r="E1452">
            <v>123.23</v>
          </cell>
          <cell r="F1452" t="str">
            <v>SIURB-E JAN/24</v>
          </cell>
        </row>
        <row r="1453">
          <cell r="A1453">
            <v>98355</v>
          </cell>
          <cell r="B1453">
            <v>9083055</v>
          </cell>
          <cell r="C1453" t="str">
            <v>BASE E ESTAIS PARA HASTE DE PÁRA-RAIOS</v>
          </cell>
          <cell r="D1453" t="str">
            <v>UN</v>
          </cell>
          <cell r="E1453">
            <v>263.27</v>
          </cell>
          <cell r="F1453" t="str">
            <v>SIURB-E JAN/24</v>
          </cell>
        </row>
        <row r="1454">
          <cell r="A1454">
            <v>98357</v>
          </cell>
          <cell r="B1454">
            <v>9083057</v>
          </cell>
          <cell r="C1454" t="str">
            <v>TERMINAL AÉREO EM AÇO GALVANIZADO COM BASE DE FIXAÇÃO H=30CM</v>
          </cell>
          <cell r="D1454" t="str">
            <v>UN</v>
          </cell>
          <cell r="E1454">
            <v>37.72</v>
          </cell>
          <cell r="F1454" t="str">
            <v>SIURB-E JAN/24</v>
          </cell>
        </row>
        <row r="1455">
          <cell r="A1455">
            <v>98358</v>
          </cell>
          <cell r="B1455">
            <v>9083058</v>
          </cell>
          <cell r="C1455" t="str">
            <v>SUPORTE PARA FIXAÇÃO DE CABO EM TELHA ONDULADA</v>
          </cell>
          <cell r="D1455" t="str">
            <v>UN</v>
          </cell>
          <cell r="E1455">
            <v>68.790000000000006</v>
          </cell>
          <cell r="F1455" t="str">
            <v>SIURB-E JAN/24</v>
          </cell>
        </row>
        <row r="1456">
          <cell r="A1456">
            <v>98362</v>
          </cell>
          <cell r="B1456">
            <v>9083062</v>
          </cell>
          <cell r="C1456" t="str">
            <v>CRUZETA DE FERRO GALVANIZADO PARA 3 PROJETORES</v>
          </cell>
          <cell r="D1456" t="str">
            <v>UN</v>
          </cell>
          <cell r="E1456">
            <v>341.83</v>
          </cell>
          <cell r="F1456" t="str">
            <v>SIURB-E JAN/24</v>
          </cell>
        </row>
        <row r="1457">
          <cell r="A1457">
            <v>98363</v>
          </cell>
          <cell r="B1457">
            <v>9083063</v>
          </cell>
          <cell r="C1457" t="str">
            <v>BRAÇO P/ LUMINÁRIA EM TUBO FERRO GALVANIZADO 1"X1M</v>
          </cell>
          <cell r="D1457" t="str">
            <v>UN</v>
          </cell>
          <cell r="E1457">
            <v>158.22</v>
          </cell>
          <cell r="F1457" t="str">
            <v>SIURB-E JAN/24</v>
          </cell>
        </row>
        <row r="1458">
          <cell r="A1458">
            <v>98365</v>
          </cell>
          <cell r="B1458">
            <v>9083065</v>
          </cell>
          <cell r="C1458" t="str">
            <v>POSTE DE AÇO GALVANIZADO, TIPO RETO FLANGEADO H=5M</v>
          </cell>
          <cell r="D1458" t="str">
            <v>UN</v>
          </cell>
          <cell r="E1458">
            <v>1408.85</v>
          </cell>
          <cell r="F1458" t="str">
            <v>SIURB-E JAN/24</v>
          </cell>
        </row>
        <row r="1459">
          <cell r="A1459">
            <v>98366</v>
          </cell>
          <cell r="B1459">
            <v>9083066</v>
          </cell>
          <cell r="C1459" t="str">
            <v>POSTE DE AÇO GALVANIZADO, TIPO RETO FLANGEADO H=7M</v>
          </cell>
          <cell r="D1459" t="str">
            <v>UN</v>
          </cell>
          <cell r="E1459">
            <v>1719.78</v>
          </cell>
          <cell r="F1459" t="str">
            <v>SIURB-E JAN/24</v>
          </cell>
        </row>
        <row r="1460">
          <cell r="A1460">
            <v>98370</v>
          </cell>
          <cell r="B1460">
            <v>9083070</v>
          </cell>
          <cell r="C1460" t="str">
            <v>POSTE DE AÇO GALVANIZADO, TIPO CURVO SIMPLES  H=7M</v>
          </cell>
          <cell r="D1460" t="str">
            <v>UN</v>
          </cell>
          <cell r="E1460">
            <v>1635.73</v>
          </cell>
          <cell r="F1460" t="str">
            <v>SIURB-E JAN/24</v>
          </cell>
        </row>
        <row r="1461">
          <cell r="A1461">
            <v>98371</v>
          </cell>
          <cell r="B1461">
            <v>9083071</v>
          </cell>
          <cell r="C1461" t="str">
            <v>POSTE DE AÇO GALVANIZADO, TIPO CURVO DUPLO H=7M</v>
          </cell>
          <cell r="D1461" t="str">
            <v>UN</v>
          </cell>
          <cell r="E1461">
            <v>1869.52</v>
          </cell>
          <cell r="F1461" t="str">
            <v>SIURB-E JAN/24</v>
          </cell>
        </row>
        <row r="1462">
          <cell r="A1462">
            <v>98372</v>
          </cell>
          <cell r="B1462">
            <v>9083072</v>
          </cell>
          <cell r="C1462" t="str">
            <v>POSTE DE AÇO GALVANIZADO, TIPO RETO H=9M</v>
          </cell>
          <cell r="D1462" t="str">
            <v>UN</v>
          </cell>
          <cell r="E1462">
            <v>2264.84</v>
          </cell>
          <cell r="F1462" t="str">
            <v>SIURB-E JAN/24</v>
          </cell>
        </row>
        <row r="1463">
          <cell r="A1463">
            <v>98374</v>
          </cell>
          <cell r="B1463">
            <v>9083074</v>
          </cell>
          <cell r="C1463" t="str">
            <v>POSTE DE AÇO GALVANIZADO, TIPO RETO H=10M</v>
          </cell>
          <cell r="D1463" t="str">
            <v>UN</v>
          </cell>
          <cell r="E1463">
            <v>2482.17</v>
          </cell>
          <cell r="F1463" t="str">
            <v>SIURB-E JAN/24</v>
          </cell>
        </row>
        <row r="1464">
          <cell r="A1464">
            <v>98376</v>
          </cell>
          <cell r="B1464">
            <v>9083076</v>
          </cell>
          <cell r="C1464" t="str">
            <v>CONECTOR TIPO PRENSA CABO EM ALUMÍNIO - 3/8"</v>
          </cell>
          <cell r="D1464" t="str">
            <v>UN</v>
          </cell>
          <cell r="E1464">
            <v>21.82</v>
          </cell>
          <cell r="F1464" t="str">
            <v>SIURB-E JAN/24</v>
          </cell>
        </row>
        <row r="1465">
          <cell r="A1465">
            <v>98377</v>
          </cell>
          <cell r="B1465">
            <v>9083077</v>
          </cell>
          <cell r="C1465" t="str">
            <v>CONECTOR TIPO PRENSA-CABO EM ALUMÍNIO - 1/2"</v>
          </cell>
          <cell r="D1465" t="str">
            <v>UN</v>
          </cell>
          <cell r="E1465">
            <v>22.84</v>
          </cell>
          <cell r="F1465" t="str">
            <v>SIURB-E JAN/24</v>
          </cell>
        </row>
        <row r="1466">
          <cell r="A1466">
            <v>98378</v>
          </cell>
          <cell r="B1466">
            <v>9083078</v>
          </cell>
          <cell r="C1466" t="str">
            <v>CONECTOR TIPO PRENSA-CABO EM ALUMÍNIO - 3/4"</v>
          </cell>
          <cell r="D1466" t="str">
            <v>UN</v>
          </cell>
          <cell r="E1466">
            <v>27.79</v>
          </cell>
          <cell r="F1466" t="str">
            <v>SIURB-E JAN/24</v>
          </cell>
        </row>
        <row r="1467">
          <cell r="A1467">
            <v>98379</v>
          </cell>
          <cell r="B1467">
            <v>9083079</v>
          </cell>
          <cell r="C1467" t="str">
            <v>CONECTOR TIPO PRENSA-CABO EM ALUMÍNIO - 1"</v>
          </cell>
          <cell r="D1467" t="str">
            <v>UN</v>
          </cell>
          <cell r="E1467">
            <v>31.36</v>
          </cell>
          <cell r="F1467" t="str">
            <v>SIURB-E JAN/24</v>
          </cell>
        </row>
        <row r="1468">
          <cell r="A1468">
            <v>98382</v>
          </cell>
          <cell r="B1468">
            <v>9083082</v>
          </cell>
          <cell r="C1468" t="str">
            <v>SUPORTE SIMPLES COM ROLDANA, PARA DESCIDA DE PÁRA-RAIOS</v>
          </cell>
          <cell r="D1468" t="str">
            <v>UN</v>
          </cell>
          <cell r="E1468">
            <v>61.47</v>
          </cell>
          <cell r="F1468" t="str">
            <v>SIURB-E JAN/24</v>
          </cell>
        </row>
        <row r="1469">
          <cell r="A1469">
            <v>98383</v>
          </cell>
          <cell r="B1469">
            <v>9083083</v>
          </cell>
          <cell r="C1469" t="str">
            <v>CONECTOR TIPO "SPLIT-BOLT" - PARA CABO DE 16MM2</v>
          </cell>
          <cell r="D1469" t="str">
            <v>UN</v>
          </cell>
          <cell r="E1469">
            <v>18.88</v>
          </cell>
          <cell r="F1469" t="str">
            <v>SIURB-E JAN/24</v>
          </cell>
        </row>
        <row r="1470">
          <cell r="A1470">
            <v>98385</v>
          </cell>
          <cell r="B1470">
            <v>9083085</v>
          </cell>
          <cell r="C1470" t="str">
            <v>CONECTOR TIPO "SPLIT-BOLT" - PARA CABO DE 35MM2</v>
          </cell>
          <cell r="D1470" t="str">
            <v>UN</v>
          </cell>
          <cell r="E1470">
            <v>21.84</v>
          </cell>
          <cell r="F1470" t="str">
            <v>SIURB-E JAN/24</v>
          </cell>
        </row>
        <row r="1471">
          <cell r="A1471">
            <v>98390</v>
          </cell>
          <cell r="B1471">
            <v>9083090</v>
          </cell>
          <cell r="C1471" t="str">
            <v>HASTE "COPPERWELD"- 5/8"X3,OOM</v>
          </cell>
          <cell r="D1471" t="str">
            <v>UN</v>
          </cell>
          <cell r="E1471">
            <v>278.45</v>
          </cell>
          <cell r="F1471" t="str">
            <v>SIURB-E JAN/24</v>
          </cell>
        </row>
        <row r="1472">
          <cell r="A1472">
            <v>98391</v>
          </cell>
          <cell r="B1472">
            <v>9083091</v>
          </cell>
          <cell r="C1472" t="str">
            <v>CONECTOR PARA HASTE "COPPERWELD"</v>
          </cell>
          <cell r="D1472" t="str">
            <v>UN</v>
          </cell>
          <cell r="E1472">
            <v>58.83</v>
          </cell>
          <cell r="F1472" t="str">
            <v>SIURB-E JAN/24</v>
          </cell>
        </row>
        <row r="1473">
          <cell r="A1473">
            <v>98395</v>
          </cell>
          <cell r="B1473">
            <v>9083095</v>
          </cell>
          <cell r="C1473" t="str">
            <v>CONECTOR TIPO "SPLIT-BOLT" - PARA CABO DE 300,0MM2</v>
          </cell>
          <cell r="D1473" t="str">
            <v>UN</v>
          </cell>
          <cell r="E1473">
            <v>176.47</v>
          </cell>
          <cell r="F1473" t="str">
            <v>SIURB-E JAN/24</v>
          </cell>
        </row>
        <row r="1474">
          <cell r="A1474">
            <v>98397</v>
          </cell>
          <cell r="B1474">
            <v>9083097</v>
          </cell>
          <cell r="C1474" t="str">
            <v>HASTE "COPPERWELD " - 3/4"X3,00M</v>
          </cell>
          <cell r="D1474" t="str">
            <v>UN</v>
          </cell>
          <cell r="E1474">
            <v>366.62</v>
          </cell>
          <cell r="F1474" t="str">
            <v>SIURB-E JAN/24</v>
          </cell>
        </row>
        <row r="1475">
          <cell r="A1475">
            <v>98400</v>
          </cell>
          <cell r="B1475">
            <v>9084000</v>
          </cell>
          <cell r="C1475" t="str">
            <v>SERVIÇOS PARCIAIS - ELETROFERRAGENS E ACESSÓRIOS</v>
          </cell>
          <cell r="D1475" t="str">
            <v>.</v>
          </cell>
          <cell r="E1475" t="str">
            <v>.</v>
          </cell>
          <cell r="F1475" t="str">
            <v>SIURB-E JAN/24</v>
          </cell>
        </row>
        <row r="1476">
          <cell r="A1476">
            <v>98401</v>
          </cell>
          <cell r="B1476">
            <v>9084001</v>
          </cell>
          <cell r="C1476" t="str">
            <v>BUCHA E ARRUELA RÍGIDA PESADA EM ZAMAK - 1/2"</v>
          </cell>
          <cell r="D1476" t="str">
            <v>UN</v>
          </cell>
          <cell r="E1476">
            <v>11.94</v>
          </cell>
          <cell r="F1476" t="str">
            <v>SIURB-E JAN/24</v>
          </cell>
        </row>
        <row r="1477">
          <cell r="A1477">
            <v>98402</v>
          </cell>
          <cell r="B1477">
            <v>9084002</v>
          </cell>
          <cell r="C1477" t="str">
            <v>BUCHA E ARRUELA RÍGIDA PESADA EM ZAMAK - 3/4"</v>
          </cell>
          <cell r="D1477" t="str">
            <v>UN</v>
          </cell>
          <cell r="E1477">
            <v>12.06</v>
          </cell>
          <cell r="F1477" t="str">
            <v>SIURB-E JAN/24</v>
          </cell>
        </row>
        <row r="1478">
          <cell r="A1478">
            <v>98411</v>
          </cell>
          <cell r="B1478">
            <v>9084011</v>
          </cell>
          <cell r="C1478" t="str">
            <v>BRAÇADEIRA DE AÇO GALVANIZADO - 1/2"</v>
          </cell>
          <cell r="D1478" t="str">
            <v>UN</v>
          </cell>
          <cell r="E1478">
            <v>9.3800000000000008</v>
          </cell>
          <cell r="F1478" t="str">
            <v>SIURB-E JAN/24</v>
          </cell>
        </row>
        <row r="1479">
          <cell r="A1479">
            <v>98418</v>
          </cell>
          <cell r="B1479">
            <v>9084018</v>
          </cell>
          <cell r="C1479" t="str">
            <v>BRAÇADEIRA DE AÇO GALVANIZADO - 3"</v>
          </cell>
          <cell r="D1479" t="str">
            <v>UN</v>
          </cell>
          <cell r="E1479">
            <v>19.739999999999998</v>
          </cell>
          <cell r="F1479" t="str">
            <v>SIURB-E JAN/24</v>
          </cell>
        </row>
        <row r="1480">
          <cell r="A1480">
            <v>98421</v>
          </cell>
          <cell r="B1480">
            <v>9084021</v>
          </cell>
          <cell r="C1480" t="str">
            <v>SUPORTE P/ PERFILADO 100X38MM GE</v>
          </cell>
          <cell r="D1480" t="str">
            <v>UN</v>
          </cell>
          <cell r="E1480">
            <v>13.37</v>
          </cell>
          <cell r="F1480" t="str">
            <v>SIURB-E JAN/24</v>
          </cell>
        </row>
        <row r="1481">
          <cell r="A1481">
            <v>98423</v>
          </cell>
          <cell r="B1481">
            <v>9084023</v>
          </cell>
          <cell r="C1481" t="str">
            <v>SUPORTE CURTO PARA LUMINÁRIA 100X38MM GE</v>
          </cell>
          <cell r="D1481" t="str">
            <v>UN</v>
          </cell>
          <cell r="E1481">
            <v>15.81</v>
          </cell>
          <cell r="F1481" t="str">
            <v>SIURB-E JAN/24</v>
          </cell>
        </row>
        <row r="1482">
          <cell r="A1482">
            <v>98424</v>
          </cell>
          <cell r="B1482">
            <v>9084024</v>
          </cell>
          <cell r="C1482" t="str">
            <v>SUPORTE LONGO PARA LUMINÁRIA 165X38MM GE</v>
          </cell>
          <cell r="D1482" t="str">
            <v>UN</v>
          </cell>
          <cell r="E1482">
            <v>16.559999999999999</v>
          </cell>
          <cell r="F1482" t="str">
            <v>SIURB-E JAN/24</v>
          </cell>
        </row>
        <row r="1483">
          <cell r="A1483">
            <v>98425</v>
          </cell>
          <cell r="B1483">
            <v>9084025</v>
          </cell>
          <cell r="C1483" t="str">
            <v>EMENDA INTERNA P/ PERFILADO 38X38 "1" GE</v>
          </cell>
          <cell r="D1483" t="str">
            <v>UN</v>
          </cell>
          <cell r="E1483">
            <v>13.43</v>
          </cell>
          <cell r="F1483" t="str">
            <v>SIURB-E JAN/24</v>
          </cell>
        </row>
        <row r="1484">
          <cell r="A1484">
            <v>98427</v>
          </cell>
          <cell r="B1484">
            <v>9084027</v>
          </cell>
          <cell r="C1484" t="str">
            <v>EMENDA INTERNA P/ PEFILADO 38X38 "T" GE</v>
          </cell>
          <cell r="D1484" t="str">
            <v>UN</v>
          </cell>
          <cell r="E1484">
            <v>21</v>
          </cell>
          <cell r="F1484" t="str">
            <v>SIURB-E JAN/24</v>
          </cell>
        </row>
        <row r="1485">
          <cell r="A1485">
            <v>98436</v>
          </cell>
          <cell r="B1485">
            <v>9084036</v>
          </cell>
          <cell r="C1485" t="str">
            <v>CAIXA DE DERIVAÇÃO P/ PERFILADO 38X38 TP "C" GE - CHAPA 14</v>
          </cell>
          <cell r="D1485" t="str">
            <v>UN</v>
          </cell>
          <cell r="E1485">
            <v>27.57</v>
          </cell>
          <cell r="F1485" t="str">
            <v>SIURB-E JAN/24</v>
          </cell>
        </row>
        <row r="1486">
          <cell r="A1486">
            <v>98437</v>
          </cell>
          <cell r="B1486">
            <v>9084037</v>
          </cell>
          <cell r="C1486" t="str">
            <v>CAIXA DE DERIVAÇÃO P/ PERFILADO 38X38 TP "L" GE - CHAPA 14</v>
          </cell>
          <cell r="D1486" t="str">
            <v>UN</v>
          </cell>
          <cell r="E1486">
            <v>27.57</v>
          </cell>
          <cell r="F1486" t="str">
            <v>SIURB-E JAN/24</v>
          </cell>
        </row>
        <row r="1487">
          <cell r="A1487">
            <v>98440</v>
          </cell>
          <cell r="B1487">
            <v>9084040</v>
          </cell>
          <cell r="C1487" t="str">
            <v>CAIXA DE DERIVAÇÃO P/ PERFILADO 38X76 TP "E" GE - CHAPA 14</v>
          </cell>
          <cell r="D1487" t="str">
            <v>UN</v>
          </cell>
          <cell r="E1487">
            <v>47.49</v>
          </cell>
          <cell r="F1487" t="str">
            <v>SIURB-E JAN/24</v>
          </cell>
        </row>
        <row r="1488">
          <cell r="A1488">
            <v>98441</v>
          </cell>
          <cell r="B1488">
            <v>9084041</v>
          </cell>
          <cell r="C1488" t="str">
            <v>CAIXA DE DERIVAÇÃO P/ PERFILADO 38X76 TP "C" GE - CHAPA 14</v>
          </cell>
          <cell r="D1488" t="str">
            <v>UN</v>
          </cell>
          <cell r="E1488">
            <v>42.17</v>
          </cell>
          <cell r="F1488" t="str">
            <v>SIURB-E JAN/24</v>
          </cell>
        </row>
        <row r="1489">
          <cell r="A1489">
            <v>98442</v>
          </cell>
          <cell r="B1489">
            <v>9084042</v>
          </cell>
          <cell r="C1489" t="str">
            <v>CAIXA DE DERIVAÇÃO P/ PERFILADO 38X76 TP "L" GE - CHAPA 14</v>
          </cell>
          <cell r="D1489" t="str">
            <v>UN</v>
          </cell>
          <cell r="E1489">
            <v>41.19</v>
          </cell>
          <cell r="F1489" t="str">
            <v>SIURB-E JAN/24</v>
          </cell>
        </row>
        <row r="1490">
          <cell r="A1490">
            <v>98443</v>
          </cell>
          <cell r="B1490">
            <v>9084043</v>
          </cell>
          <cell r="C1490" t="str">
            <v>CAIXA DE DERIVAÇÃO P/ PERFILADO 38X76 TP "T" GE - CHAPA 14</v>
          </cell>
          <cell r="D1490" t="str">
            <v>UN</v>
          </cell>
          <cell r="E1490">
            <v>96.52</v>
          </cell>
          <cell r="F1490" t="str">
            <v>SIURB-E JAN/24</v>
          </cell>
        </row>
        <row r="1491">
          <cell r="A1491">
            <v>98445</v>
          </cell>
          <cell r="B1491">
            <v>9084045</v>
          </cell>
          <cell r="C1491" t="str">
            <v>CAIXA EM ALUMÍNIO P/ TOMADA FIXAÇÃO EM PERFILADO</v>
          </cell>
          <cell r="D1491" t="str">
            <v>UN</v>
          </cell>
          <cell r="E1491">
            <v>48.61</v>
          </cell>
          <cell r="F1491" t="str">
            <v>SIURB-E JAN/24</v>
          </cell>
        </row>
        <row r="1492">
          <cell r="A1492">
            <v>98457</v>
          </cell>
          <cell r="B1492">
            <v>9084057</v>
          </cell>
          <cell r="C1492" t="str">
            <v>SAÍDA PARA ELETRODUTO EM PERFILADO 3/4" GE</v>
          </cell>
          <cell r="D1492" t="str">
            <v>UN</v>
          </cell>
          <cell r="E1492">
            <v>7.72</v>
          </cell>
          <cell r="F1492" t="str">
            <v>SIURB-E JAN/24</v>
          </cell>
        </row>
        <row r="1493">
          <cell r="A1493">
            <v>98462</v>
          </cell>
          <cell r="B1493">
            <v>9084062</v>
          </cell>
          <cell r="C1493" t="str">
            <v>VERGALHÃO DE AÇO C/ ROSCA TOTAL 5/16" GE</v>
          </cell>
          <cell r="D1493" t="str">
            <v>M</v>
          </cell>
          <cell r="E1493">
            <v>50.92</v>
          </cell>
          <cell r="F1493" t="str">
            <v>SIURB-E JAN/24</v>
          </cell>
        </row>
        <row r="1494">
          <cell r="A1494">
            <v>98500</v>
          </cell>
          <cell r="B1494">
            <v>9085000</v>
          </cell>
          <cell r="C1494" t="str">
            <v>REATORES</v>
          </cell>
          <cell r="D1494" t="str">
            <v>.</v>
          </cell>
          <cell r="E1494" t="str">
            <v>.</v>
          </cell>
          <cell r="F1494" t="str">
            <v>SIURB-E JAN/24</v>
          </cell>
        </row>
        <row r="1495">
          <cell r="A1495">
            <v>98510</v>
          </cell>
          <cell r="B1495">
            <v>9085010</v>
          </cell>
          <cell r="C1495" t="str">
            <v>REATOR PARA LÂMPADA VAPOR METÁLICO - 70W/ 220V</v>
          </cell>
          <cell r="D1495" t="str">
            <v>UN</v>
          </cell>
          <cell r="E1495">
            <v>141.52000000000001</v>
          </cell>
          <cell r="F1495" t="str">
            <v>SIURB-E JAN/24</v>
          </cell>
        </row>
        <row r="1496">
          <cell r="A1496">
            <v>98512</v>
          </cell>
          <cell r="B1496">
            <v>9085012</v>
          </cell>
          <cell r="C1496" t="str">
            <v>REATOR PARA LÂMPADA VAPOR METÁLICO - 150W/ 220V</v>
          </cell>
          <cell r="D1496" t="str">
            <v>UN</v>
          </cell>
          <cell r="E1496">
            <v>140.53</v>
          </cell>
          <cell r="F1496" t="str">
            <v>SIURB-E JAN/24</v>
          </cell>
        </row>
        <row r="1497">
          <cell r="A1497">
            <v>98513</v>
          </cell>
          <cell r="B1497">
            <v>9085013</v>
          </cell>
          <cell r="C1497" t="str">
            <v>REATOR DE LÂMPADA VAPOR METÁLICO - 250W/ 220V</v>
          </cell>
          <cell r="D1497" t="str">
            <v>UN</v>
          </cell>
          <cell r="E1497">
            <v>196.11</v>
          </cell>
          <cell r="F1497" t="str">
            <v>SIURB-E JAN/24</v>
          </cell>
        </row>
        <row r="1498">
          <cell r="A1498">
            <v>98514</v>
          </cell>
          <cell r="B1498">
            <v>9085014</v>
          </cell>
          <cell r="C1498" t="str">
            <v>REATOR PARA LÂMPADA VAPOR METÁLICO - 400W/ 220V</v>
          </cell>
          <cell r="D1498" t="str">
            <v>UN</v>
          </cell>
          <cell r="E1498">
            <v>223.35</v>
          </cell>
          <cell r="F1498" t="str">
            <v>SIURB-E JAN/24</v>
          </cell>
        </row>
        <row r="1499">
          <cell r="A1499">
            <v>98526</v>
          </cell>
          <cell r="B1499">
            <v>9085026</v>
          </cell>
          <cell r="C1499" t="str">
            <v>REATOR ELETRÔNICO AFP 127V P/ LÂMPADA FLUORESCENTE - 1 X 14W</v>
          </cell>
          <cell r="D1499" t="str">
            <v>UN</v>
          </cell>
          <cell r="E1499">
            <v>117.59</v>
          </cell>
          <cell r="F1499" t="str">
            <v>SIURB-E JAN/24</v>
          </cell>
        </row>
        <row r="1500">
          <cell r="A1500">
            <v>98527</v>
          </cell>
          <cell r="B1500">
            <v>9085027</v>
          </cell>
          <cell r="C1500" t="str">
            <v>REATOR ELETRÔNICO AFP 127V P/ LÂMPADA FLUORESCENTE - 1 X 28W</v>
          </cell>
          <cell r="D1500" t="str">
            <v>UN</v>
          </cell>
          <cell r="E1500">
            <v>144.72999999999999</v>
          </cell>
          <cell r="F1500" t="str">
            <v>SIURB-E JAN/24</v>
          </cell>
        </row>
        <row r="1501">
          <cell r="A1501">
            <v>98528</v>
          </cell>
          <cell r="B1501">
            <v>9085028</v>
          </cell>
          <cell r="C1501" t="str">
            <v>REATOR ELETRÔNICO AFP 127V P/ LÂMPADA FLUORESCENTE - 2 X 14W</v>
          </cell>
          <cell r="D1501" t="str">
            <v>UN</v>
          </cell>
          <cell r="E1501">
            <v>159.71</v>
          </cell>
          <cell r="F1501" t="str">
            <v>SIURB-E JAN/24</v>
          </cell>
        </row>
        <row r="1502">
          <cell r="A1502">
            <v>98529</v>
          </cell>
          <cell r="B1502">
            <v>9085029</v>
          </cell>
          <cell r="C1502" t="str">
            <v>REATOR ELETRÔNICO AFP 127V P/ LÂMPADA FLUORESCENTE - 2 X 28W</v>
          </cell>
          <cell r="D1502" t="str">
            <v>UN</v>
          </cell>
          <cell r="E1502">
            <v>172.33</v>
          </cell>
          <cell r="F1502" t="str">
            <v>SIURB-E JAN/24</v>
          </cell>
        </row>
        <row r="1503">
          <cell r="A1503">
            <v>98530</v>
          </cell>
          <cell r="B1503">
            <v>9085030</v>
          </cell>
          <cell r="C1503" t="str">
            <v>REATOR ELETRÔNICO FLUORESCENTE SIMPLES AFP - 1X16W - 127/220V</v>
          </cell>
          <cell r="D1503" t="str">
            <v>UN</v>
          </cell>
          <cell r="E1503">
            <v>95.9</v>
          </cell>
          <cell r="F1503" t="str">
            <v>SIURB-E JAN/24</v>
          </cell>
        </row>
        <row r="1504">
          <cell r="A1504">
            <v>98531</v>
          </cell>
          <cell r="B1504">
            <v>9085031</v>
          </cell>
          <cell r="C1504" t="str">
            <v>REATOR ELETRÔNICO FLUORESCENTE SIMPLES AFP - 1X32W - 127/220V</v>
          </cell>
          <cell r="D1504" t="str">
            <v>UN</v>
          </cell>
          <cell r="E1504">
            <v>91.34</v>
          </cell>
          <cell r="F1504" t="str">
            <v>SIURB-E JAN/24</v>
          </cell>
        </row>
        <row r="1505">
          <cell r="A1505">
            <v>98532</v>
          </cell>
          <cell r="B1505">
            <v>9085032</v>
          </cell>
          <cell r="C1505" t="str">
            <v>REATOR ELETRÔNICO FLUORESCENTE DUPLO AFP - 2X16W - 127/220V</v>
          </cell>
          <cell r="D1505" t="str">
            <v>UN</v>
          </cell>
          <cell r="E1505">
            <v>95.31</v>
          </cell>
          <cell r="F1505" t="str">
            <v>SIURB-E JAN/24</v>
          </cell>
        </row>
        <row r="1506">
          <cell r="A1506">
            <v>98533</v>
          </cell>
          <cell r="B1506">
            <v>9085033</v>
          </cell>
          <cell r="C1506" t="str">
            <v>REATOR ELETRÔNICO FLUORESCENTE DUPLO AFP - 2X32W - 127/220V</v>
          </cell>
          <cell r="D1506" t="str">
            <v>UN</v>
          </cell>
          <cell r="E1506">
            <v>134.34</v>
          </cell>
          <cell r="F1506" t="str">
            <v>SIURB-E JAN/24</v>
          </cell>
        </row>
        <row r="1507">
          <cell r="A1507">
            <v>98540</v>
          </cell>
          <cell r="B1507">
            <v>9085040</v>
          </cell>
          <cell r="C1507" t="str">
            <v>REATOR ELETRÔNICO FLUORESCENTE SIMPLES AFP 1X54W - 220V</v>
          </cell>
          <cell r="D1507" t="str">
            <v>UN</v>
          </cell>
          <cell r="E1507">
            <v>167.7</v>
          </cell>
          <cell r="F1507" t="str">
            <v>SIURB-E JAN/24</v>
          </cell>
        </row>
        <row r="1508">
          <cell r="A1508">
            <v>98541</v>
          </cell>
          <cell r="B1508">
            <v>9085041</v>
          </cell>
          <cell r="C1508" t="str">
            <v>REATOR ELETRÔNICO FLUORESCENTE DUPLO AFP 2X54W - 220V</v>
          </cell>
          <cell r="D1508" t="str">
            <v>UN</v>
          </cell>
          <cell r="E1508">
            <v>191.08</v>
          </cell>
          <cell r="F1508" t="str">
            <v>SIURB-E JAN/24</v>
          </cell>
        </row>
        <row r="1509">
          <cell r="A1509">
            <v>98560</v>
          </cell>
          <cell r="B1509">
            <v>9085060</v>
          </cell>
          <cell r="C1509" t="str">
            <v>LÂMPADA VAPOR METÁLICO - 70W</v>
          </cell>
          <cell r="D1509" t="str">
            <v>UN</v>
          </cell>
          <cell r="E1509">
            <v>54.79</v>
          </cell>
          <cell r="F1509" t="str">
            <v>SIURB-E JAN/24</v>
          </cell>
        </row>
        <row r="1510">
          <cell r="A1510">
            <v>98561</v>
          </cell>
          <cell r="B1510">
            <v>9085061</v>
          </cell>
          <cell r="C1510" t="str">
            <v>LÂMPADA VAPOR METÁLICO - 150W</v>
          </cell>
          <cell r="D1510" t="str">
            <v>UN</v>
          </cell>
          <cell r="E1510">
            <v>37.270000000000003</v>
          </cell>
          <cell r="F1510" t="str">
            <v>SIURB-E JAN/24</v>
          </cell>
        </row>
        <row r="1511">
          <cell r="A1511">
            <v>98562</v>
          </cell>
          <cell r="B1511">
            <v>9085062</v>
          </cell>
          <cell r="C1511" t="str">
            <v>LÂMPADA VAPOR METÁLICO - 250W</v>
          </cell>
          <cell r="D1511" t="str">
            <v>UN</v>
          </cell>
          <cell r="E1511">
            <v>126.57</v>
          </cell>
          <cell r="F1511" t="str">
            <v>SIURB-E JAN/24</v>
          </cell>
        </row>
        <row r="1512">
          <cell r="A1512">
            <v>98563</v>
          </cell>
          <cell r="B1512">
            <v>9085063</v>
          </cell>
          <cell r="C1512" t="str">
            <v>LÂMPADA VAPOR METÁLICO - 400W</v>
          </cell>
          <cell r="D1512" t="str">
            <v>UN</v>
          </cell>
          <cell r="E1512">
            <v>118.46</v>
          </cell>
          <cell r="F1512" t="str">
            <v>SIURB-E JAN/24</v>
          </cell>
        </row>
        <row r="1513">
          <cell r="A1513">
            <v>98570</v>
          </cell>
          <cell r="B1513">
            <v>9085070</v>
          </cell>
          <cell r="C1513" t="str">
            <v>LÂMPADA FLUORESCENTE COMPACTA 15W - 220V</v>
          </cell>
          <cell r="D1513" t="str">
            <v>UN</v>
          </cell>
          <cell r="E1513">
            <v>13.69</v>
          </cell>
          <cell r="F1513" t="str">
            <v>SIURB-E JAN/24</v>
          </cell>
        </row>
        <row r="1514">
          <cell r="A1514">
            <v>98573</v>
          </cell>
          <cell r="B1514">
            <v>9085073</v>
          </cell>
          <cell r="C1514" t="str">
            <v>LÂMPADA COMPACTA MINI-FLUORESCENTE COM REATOR E SOQUETE INCORPORADOS - 25W</v>
          </cell>
          <cell r="D1514" t="str">
            <v>UN</v>
          </cell>
          <cell r="E1514">
            <v>16.510000000000002</v>
          </cell>
          <cell r="F1514" t="str">
            <v>SIURB-E JAN/24</v>
          </cell>
        </row>
        <row r="1515">
          <cell r="A1515">
            <v>98579</v>
          </cell>
          <cell r="B1515">
            <v>9085079</v>
          </cell>
          <cell r="C1515" t="str">
            <v>LÂMPADA FLUORESCENTE - 14W</v>
          </cell>
          <cell r="D1515" t="str">
            <v>UN</v>
          </cell>
          <cell r="E1515">
            <v>16.88</v>
          </cell>
          <cell r="F1515" t="str">
            <v>SIURB-E JAN/24</v>
          </cell>
        </row>
        <row r="1516">
          <cell r="A1516">
            <v>98580</v>
          </cell>
          <cell r="B1516">
            <v>9085080</v>
          </cell>
          <cell r="C1516" t="str">
            <v>LÂMPADA FLUORESCENTE 16W</v>
          </cell>
          <cell r="D1516" t="str">
            <v>UN</v>
          </cell>
          <cell r="E1516">
            <v>17.829999999999998</v>
          </cell>
          <cell r="F1516" t="str">
            <v>SIURB-E JAN/24</v>
          </cell>
        </row>
        <row r="1517">
          <cell r="A1517">
            <v>98581</v>
          </cell>
          <cell r="B1517">
            <v>9085081</v>
          </cell>
          <cell r="C1517" t="str">
            <v>LÂMPADA FLUORESCENTE 32W</v>
          </cell>
          <cell r="D1517" t="str">
            <v>UN</v>
          </cell>
          <cell r="E1517">
            <v>25.35</v>
          </cell>
          <cell r="F1517" t="str">
            <v>SIURB-E JAN/24</v>
          </cell>
        </row>
        <row r="1518">
          <cell r="A1518">
            <v>98582</v>
          </cell>
          <cell r="B1518">
            <v>9085082</v>
          </cell>
          <cell r="C1518" t="str">
            <v>LÂMPADA FLUORESCENTE - 28W</v>
          </cell>
          <cell r="D1518" t="str">
            <v>UN</v>
          </cell>
          <cell r="E1518">
            <v>17.97</v>
          </cell>
          <cell r="F1518" t="str">
            <v>SIURB-E JAN/24</v>
          </cell>
        </row>
        <row r="1519">
          <cell r="A1519">
            <v>98600</v>
          </cell>
          <cell r="B1519">
            <v>9086000</v>
          </cell>
          <cell r="C1519" t="str">
            <v>TOMADAS</v>
          </cell>
          <cell r="D1519" t="str">
            <v>.</v>
          </cell>
          <cell r="E1519" t="str">
            <v>.</v>
          </cell>
          <cell r="F1519" t="str">
            <v>SIURB-E JAN/24</v>
          </cell>
        </row>
        <row r="1520">
          <cell r="A1520">
            <v>98610</v>
          </cell>
          <cell r="B1520">
            <v>9086010</v>
          </cell>
          <cell r="C1520" t="str">
            <v>TOMADA RJ 45 PARA INFORMÁTICA COM PLACA</v>
          </cell>
          <cell r="D1520" t="str">
            <v>UN</v>
          </cell>
          <cell r="E1520">
            <v>91.85</v>
          </cell>
          <cell r="F1520" t="str">
            <v>SIURB-E JAN/24</v>
          </cell>
        </row>
        <row r="1521">
          <cell r="A1521">
            <v>98611</v>
          </cell>
          <cell r="B1521">
            <v>9086011</v>
          </cell>
          <cell r="C1521" t="str">
            <v>TOMADA PARA TELEFONE PADRÃO RJ11 COM PLACA/ ESPELHO</v>
          </cell>
          <cell r="D1521" t="str">
            <v>UN</v>
          </cell>
          <cell r="E1521">
            <v>21.67</v>
          </cell>
          <cell r="F1521" t="str">
            <v>SIURB-E JAN/24</v>
          </cell>
        </row>
        <row r="1522">
          <cell r="A1522">
            <v>99000</v>
          </cell>
          <cell r="B1522">
            <v>9090000</v>
          </cell>
          <cell r="C1522" t="str">
            <v>REDE LÓGICA</v>
          </cell>
          <cell r="D1522" t="str">
            <v>.</v>
          </cell>
          <cell r="E1522" t="str">
            <v>.</v>
          </cell>
          <cell r="F1522" t="str">
            <v>SIURB-E JAN/24</v>
          </cell>
        </row>
        <row r="1523">
          <cell r="A1523">
            <v>99002</v>
          </cell>
          <cell r="B1523">
            <v>9090002</v>
          </cell>
          <cell r="C1523" t="str">
            <v>CERTIFICAÇÃO DE REDE LÓGICA - ATÉ 50 PONTOS</v>
          </cell>
          <cell r="D1523" t="str">
            <v>GL</v>
          </cell>
          <cell r="E1523">
            <v>1825.95</v>
          </cell>
          <cell r="F1523" t="str">
            <v>SIURB-E JAN/24</v>
          </cell>
        </row>
        <row r="1524">
          <cell r="A1524">
            <v>99003</v>
          </cell>
          <cell r="B1524">
            <v>9090003</v>
          </cell>
          <cell r="C1524" t="str">
            <v>CERTIFICAÇÃO DE REDE LÓGICA - EXCEDENTE 50 PONTOS</v>
          </cell>
          <cell r="D1524" t="str">
            <v>PTO</v>
          </cell>
          <cell r="E1524">
            <v>30.45</v>
          </cell>
          <cell r="F1524" t="str">
            <v>SIURB-E JAN/24</v>
          </cell>
        </row>
        <row r="1525">
          <cell r="A1525">
            <v>99011</v>
          </cell>
          <cell r="B1525">
            <v>9090011</v>
          </cell>
          <cell r="C1525" t="str">
            <v>RACK 8U'S COM VENTILAÇÃO, BANDEJA FIXA E RÉGUA DE TOMADAS - INSTALADO</v>
          </cell>
          <cell r="D1525" t="str">
            <v>UN</v>
          </cell>
          <cell r="E1525">
            <v>834.74</v>
          </cell>
          <cell r="F1525" t="str">
            <v>SIURB-E JAN/24</v>
          </cell>
        </row>
        <row r="1526">
          <cell r="A1526">
            <v>99015</v>
          </cell>
          <cell r="B1526">
            <v>9090015</v>
          </cell>
          <cell r="C1526" t="str">
            <v>PATCH PAINEL - 24 PORTAS - INSTALADO</v>
          </cell>
          <cell r="D1526" t="str">
            <v>UN</v>
          </cell>
          <cell r="E1526">
            <v>388.62</v>
          </cell>
          <cell r="F1526" t="str">
            <v>SIURB-E JAN/24</v>
          </cell>
        </row>
        <row r="1527">
          <cell r="A1527">
            <v>99017</v>
          </cell>
          <cell r="B1527">
            <v>9090017</v>
          </cell>
          <cell r="C1527" t="str">
            <v>SWITCH - 24 PORTAS - INSTALADO</v>
          </cell>
          <cell r="D1527" t="str">
            <v>UN</v>
          </cell>
          <cell r="E1527">
            <v>484.33</v>
          </cell>
          <cell r="F1527" t="str">
            <v>SIURB-E JAN/24</v>
          </cell>
        </row>
        <row r="1528">
          <cell r="A1528">
            <v>99021</v>
          </cell>
          <cell r="B1528">
            <v>9090021</v>
          </cell>
          <cell r="C1528" t="str">
            <v>GUIA ORGANIZADORA DE CABOS 19" - 1V - INSTALADA</v>
          </cell>
          <cell r="D1528" t="str">
            <v>UN</v>
          </cell>
          <cell r="E1528">
            <v>19.96</v>
          </cell>
          <cell r="F1528" t="str">
            <v>SIURB-E JAN/24</v>
          </cell>
        </row>
        <row r="1529">
          <cell r="A1529">
            <v>99031</v>
          </cell>
          <cell r="B1529">
            <v>9090031</v>
          </cell>
          <cell r="C1529" t="str">
            <v>PATCH CORD RJ45 - 1,5M</v>
          </cell>
          <cell r="D1529" t="str">
            <v>UN</v>
          </cell>
          <cell r="E1529">
            <v>16</v>
          </cell>
          <cell r="F1529" t="str">
            <v>SIURB-E JAN/24</v>
          </cell>
        </row>
        <row r="1530">
          <cell r="A1530">
            <v>99033</v>
          </cell>
          <cell r="B1530">
            <v>9090033</v>
          </cell>
          <cell r="C1530" t="str">
            <v>PATCH CORD RJ45 - 2,5M</v>
          </cell>
          <cell r="D1530" t="str">
            <v>UN</v>
          </cell>
          <cell r="E1530">
            <v>23.36</v>
          </cell>
          <cell r="F1530" t="str">
            <v>SIURB-E JAN/24</v>
          </cell>
        </row>
        <row r="1531">
          <cell r="A1531">
            <v>99038</v>
          </cell>
          <cell r="B1531">
            <v>9090038</v>
          </cell>
          <cell r="C1531" t="str">
            <v>CABO UTP - CATEGORIA 4 E 5 PARES</v>
          </cell>
          <cell r="D1531" t="str">
            <v>M</v>
          </cell>
          <cell r="E1531">
            <v>3.37</v>
          </cell>
          <cell r="F1531" t="str">
            <v>SIURB-E JAN/24</v>
          </cell>
        </row>
        <row r="1532">
          <cell r="A1532">
            <v>100000</v>
          </cell>
          <cell r="B1532">
            <v>10000000</v>
          </cell>
          <cell r="C1532" t="str">
            <v>INST.HIDRO-SANITARIAS</v>
          </cell>
          <cell r="F1532" t="str">
            <v>SIURB-E JAN/24</v>
          </cell>
        </row>
        <row r="1533">
          <cell r="A1533">
            <v>100100</v>
          </cell>
          <cell r="B1533">
            <v>10001000</v>
          </cell>
          <cell r="C1533" t="str">
            <v>ALIMENTAÇÃO PREDIAL DE ÁGUA E GÁS</v>
          </cell>
          <cell r="D1533" t="str">
            <v>.</v>
          </cell>
          <cell r="E1533" t="str">
            <v>.</v>
          </cell>
          <cell r="F1533" t="str">
            <v>SIURB-E JAN/24</v>
          </cell>
        </row>
        <row r="1534">
          <cell r="A1534">
            <v>100101</v>
          </cell>
          <cell r="B1534">
            <v>10001001</v>
          </cell>
          <cell r="C1534" t="str">
            <v>HD.01 - CAVALETE DE ENTRADA - 3/4"</v>
          </cell>
          <cell r="D1534" t="str">
            <v>UN</v>
          </cell>
          <cell r="E1534">
            <v>307.74</v>
          </cell>
          <cell r="F1534" t="str">
            <v>SIURB-E JAN/24</v>
          </cell>
        </row>
        <row r="1535">
          <cell r="A1535">
            <v>100102</v>
          </cell>
          <cell r="B1535">
            <v>10001002</v>
          </cell>
          <cell r="C1535" t="str">
            <v>HD.02 - CAVALETE DE ENTRADA - 1"</v>
          </cell>
          <cell r="D1535" t="str">
            <v>UN</v>
          </cell>
          <cell r="E1535">
            <v>339.91</v>
          </cell>
          <cell r="F1535" t="str">
            <v>SIURB-E JAN/24</v>
          </cell>
        </row>
        <row r="1536">
          <cell r="A1536">
            <v>100104</v>
          </cell>
          <cell r="B1536">
            <v>10001004</v>
          </cell>
          <cell r="C1536" t="str">
            <v>HD.04 - CAVALETE DE ENTRADA - 1 1/2"</v>
          </cell>
          <cell r="D1536" t="str">
            <v>UN</v>
          </cell>
          <cell r="E1536">
            <v>436.43</v>
          </cell>
          <cell r="F1536" t="str">
            <v>SIURB-E JAN/24</v>
          </cell>
        </row>
        <row r="1537">
          <cell r="A1537">
            <v>100119</v>
          </cell>
          <cell r="B1537">
            <v>10001019</v>
          </cell>
          <cell r="C1537" t="str">
            <v>HV.09/11 - ABRIGO PARA CAVALETE ENTRADA, D=3/4" OU 1" EM ALVENARIA REVESTIDA</v>
          </cell>
          <cell r="D1537" t="str">
            <v>UN</v>
          </cell>
          <cell r="E1537">
            <v>525.08000000000004</v>
          </cell>
          <cell r="F1537" t="str">
            <v>SIURB-E JAN/24</v>
          </cell>
        </row>
        <row r="1538">
          <cell r="A1538">
            <v>100120</v>
          </cell>
          <cell r="B1538">
            <v>10001020</v>
          </cell>
          <cell r="C1538" t="str">
            <v>HV.09/11 - ABRIGO PARA CAVALETE ENTRADA, D=1 1/4", D=1 1/2"OU 2" EM ALVENARIA REVESTIDA</v>
          </cell>
          <cell r="D1538" t="str">
            <v>UN</v>
          </cell>
          <cell r="E1538">
            <v>1274.5999999999999</v>
          </cell>
          <cell r="F1538" t="str">
            <v>SIURB-E JAN/24</v>
          </cell>
        </row>
        <row r="1539">
          <cell r="A1539">
            <v>100195</v>
          </cell>
          <cell r="B1539">
            <v>10001095</v>
          </cell>
          <cell r="C1539" t="str">
            <v>PROTEÇÃO ANTICORROSIVA PARA TUBULAÇÃO ENTERRADA</v>
          </cell>
          <cell r="D1539" t="str">
            <v>M</v>
          </cell>
          <cell r="E1539">
            <v>3.31</v>
          </cell>
          <cell r="F1539" t="str">
            <v>SIURB-E JAN/24</v>
          </cell>
        </row>
        <row r="1540">
          <cell r="A1540">
            <v>100198</v>
          </cell>
          <cell r="B1540">
            <v>10001098</v>
          </cell>
          <cell r="C1540" t="str">
            <v>ENVELOPAMENTO DE TUBULAÇÃO ENTERRADA, COM CONCRETO</v>
          </cell>
          <cell r="D1540" t="str">
            <v>M</v>
          </cell>
          <cell r="E1540">
            <v>38.86</v>
          </cell>
          <cell r="F1540" t="str">
            <v>SIURB-E JAN/24</v>
          </cell>
        </row>
        <row r="1541">
          <cell r="A1541" t="str">
            <v>-</v>
          </cell>
          <cell r="B1541">
            <v>10001102</v>
          </cell>
          <cell r="C1541" t="str">
            <v>CAVALETE DE ENTRADA QUÁDRUPLO GALVANIZADO - 3/4"</v>
          </cell>
          <cell r="D1541" t="str">
            <v>UN</v>
          </cell>
          <cell r="E1541">
            <v>621.57000000000005</v>
          </cell>
          <cell r="F1541" t="str">
            <v>SIURB-E JAN/24</v>
          </cell>
        </row>
        <row r="1542">
          <cell r="A1542" t="str">
            <v>-</v>
          </cell>
          <cell r="B1542">
            <v>10001103</v>
          </cell>
          <cell r="C1542" t="str">
            <v>CAVALETE DE ENTRADA SEXTUPLO GALVANIZADO - 3/4"</v>
          </cell>
          <cell r="D1542" t="str">
            <v>UN</v>
          </cell>
          <cell r="E1542">
            <v>881.26</v>
          </cell>
          <cell r="F1542" t="str">
            <v>SIURB-E JAN/24</v>
          </cell>
        </row>
        <row r="1543">
          <cell r="A1543">
            <v>100200</v>
          </cell>
          <cell r="B1543">
            <v>10002000</v>
          </cell>
          <cell r="C1543" t="str">
            <v>RESERVAÇÃO DE ÁGUA</v>
          </cell>
          <cell r="D1543" t="str">
            <v>.</v>
          </cell>
          <cell r="E1543" t="str">
            <v>.</v>
          </cell>
          <cell r="F1543" t="str">
            <v>SIURB-E JAN/24</v>
          </cell>
        </row>
        <row r="1544">
          <cell r="A1544">
            <v>100209</v>
          </cell>
          <cell r="B1544">
            <v>10002009</v>
          </cell>
          <cell r="C1544" t="str">
            <v>HD.21 - RESERVATÓRIO DE FIBRA DE VIDRO - CAPACIDADE 1000L</v>
          </cell>
          <cell r="D1544" t="str">
            <v>UN</v>
          </cell>
          <cell r="E1544">
            <v>1640.61</v>
          </cell>
          <cell r="F1544" t="str">
            <v>SIURB-E JAN/24</v>
          </cell>
        </row>
        <row r="1545">
          <cell r="A1545">
            <v>100210</v>
          </cell>
          <cell r="B1545">
            <v>10002010</v>
          </cell>
          <cell r="C1545" t="str">
            <v>CAIXA D'ÁGUA DE FIBRA DE VIDRO - 1500 LITROS</v>
          </cell>
          <cell r="D1545" t="str">
            <v>UN</v>
          </cell>
          <cell r="E1545">
            <v>2033.58</v>
          </cell>
          <cell r="F1545" t="str">
            <v>SIURB-E JAN/24</v>
          </cell>
        </row>
        <row r="1546">
          <cell r="A1546">
            <v>100214</v>
          </cell>
          <cell r="B1546">
            <v>10002014</v>
          </cell>
          <cell r="C1546" t="str">
            <v>CAIXA D'ÁGUA DE POLIETILENO 5000 LITROS</v>
          </cell>
          <cell r="D1546" t="str">
            <v>UN</v>
          </cell>
          <cell r="E1546">
            <v>3741.16</v>
          </cell>
          <cell r="F1546" t="str">
            <v>SIURB-E JAN/24</v>
          </cell>
        </row>
        <row r="1547">
          <cell r="A1547">
            <v>100215</v>
          </cell>
          <cell r="B1547">
            <v>10002015</v>
          </cell>
          <cell r="C1547" t="str">
            <v>CAIXA D'ÁGUA DE POLIETILENO 10.000 LITROS</v>
          </cell>
          <cell r="D1547" t="str">
            <v>UN</v>
          </cell>
          <cell r="E1547">
            <v>6200.35</v>
          </cell>
          <cell r="F1547" t="str">
            <v>SIURB-E JAN/24</v>
          </cell>
        </row>
        <row r="1548">
          <cell r="A1548">
            <v>100216</v>
          </cell>
          <cell r="B1548">
            <v>10002016</v>
          </cell>
          <cell r="C1548" t="str">
            <v>CAIXA D'ÁGUA DE POLIETILENO 15.000 LITROS</v>
          </cell>
          <cell r="D1548" t="str">
            <v>UN</v>
          </cell>
          <cell r="E1548">
            <v>9239.75</v>
          </cell>
          <cell r="F1548" t="str">
            <v>SIURB-E JAN/24</v>
          </cell>
        </row>
        <row r="1549">
          <cell r="A1549">
            <v>100230</v>
          </cell>
          <cell r="B1549">
            <v>10002030</v>
          </cell>
          <cell r="C1549" t="str">
            <v>ANÉIS PRÉ-MOLDADOS EM CONCRETO ARMADO P/ RESERVATÓRIO DE ÁGUA D=2,50M</v>
          </cell>
          <cell r="D1549" t="str">
            <v>UN</v>
          </cell>
          <cell r="E1549">
            <v>6758</v>
          </cell>
          <cell r="F1549" t="str">
            <v>SIURB-E JAN/24</v>
          </cell>
        </row>
        <row r="1550">
          <cell r="A1550">
            <v>100240</v>
          </cell>
          <cell r="B1550">
            <v>10002040</v>
          </cell>
          <cell r="C1550" t="str">
            <v>LAJE PRÉ-MOLDADA D=2,50M E=8CM PARA RESERVATÓRIO</v>
          </cell>
          <cell r="D1550" t="str">
            <v>UN</v>
          </cell>
          <cell r="E1550">
            <v>3331</v>
          </cell>
          <cell r="F1550" t="str">
            <v>SIURB-E JAN/24</v>
          </cell>
        </row>
        <row r="1551">
          <cell r="A1551">
            <v>100241</v>
          </cell>
          <cell r="B1551">
            <v>10002041</v>
          </cell>
          <cell r="C1551" t="str">
            <v>LAJE PRÉ-MOLDADA D=2,50M E=15CM PARA RESERVATÓRIO</v>
          </cell>
          <cell r="D1551" t="str">
            <v>UN</v>
          </cell>
          <cell r="E1551">
            <v>4873.5</v>
          </cell>
          <cell r="F1551" t="str">
            <v>SIURB-E JAN/24</v>
          </cell>
        </row>
        <row r="1552">
          <cell r="A1552">
            <v>100251</v>
          </cell>
          <cell r="B1552">
            <v>10002051</v>
          </cell>
          <cell r="C1552" t="str">
            <v>TUBO DE AÇO GALVANIZADO, CLASSE LEVE I (LINHA ÁGUA) - 3/4"</v>
          </cell>
          <cell r="D1552" t="str">
            <v>M</v>
          </cell>
          <cell r="E1552">
            <v>74.180000000000007</v>
          </cell>
          <cell r="F1552" t="str">
            <v>SIURB-E JAN/24</v>
          </cell>
        </row>
        <row r="1553">
          <cell r="A1553">
            <v>100252</v>
          </cell>
          <cell r="B1553">
            <v>10002052</v>
          </cell>
          <cell r="C1553" t="str">
            <v>TUBO DE AÇO GALVANIZADO, CLASSE LEVE I (LINHA ÁGUA) - 1"</v>
          </cell>
          <cell r="D1553" t="str">
            <v>M</v>
          </cell>
          <cell r="E1553">
            <v>97.6</v>
          </cell>
          <cell r="F1553" t="str">
            <v>SIURB-E JAN/24</v>
          </cell>
        </row>
        <row r="1554">
          <cell r="A1554">
            <v>100254</v>
          </cell>
          <cell r="B1554">
            <v>10002054</v>
          </cell>
          <cell r="C1554" t="str">
            <v>TUBO DE AÇO GALVANIZADO, CLASSE LEVE I (LINHA ÁGUA) - 1 1/2"</v>
          </cell>
          <cell r="D1554" t="str">
            <v>M</v>
          </cell>
          <cell r="E1554">
            <v>134.62</v>
          </cell>
          <cell r="F1554" t="str">
            <v>SIURB-E JAN/24</v>
          </cell>
        </row>
        <row r="1555">
          <cell r="A1555">
            <v>100255</v>
          </cell>
          <cell r="B1555">
            <v>10002055</v>
          </cell>
          <cell r="C1555" t="str">
            <v>TUBO DE AÇO GALVANIZADO, CLASSE LEVE I (LINHA ÁGUA) - 2"</v>
          </cell>
          <cell r="D1555" t="str">
            <v>M</v>
          </cell>
          <cell r="E1555">
            <v>161.44</v>
          </cell>
          <cell r="F1555" t="str">
            <v>SIURB-E JAN/24</v>
          </cell>
        </row>
        <row r="1556">
          <cell r="A1556">
            <v>100261</v>
          </cell>
          <cell r="B1556">
            <v>10002061</v>
          </cell>
          <cell r="C1556" t="str">
            <v>HD.21 - TUBO DE PVC RÍGIDO, SOLDÁVEL (LINHA ÁGUA) - 25MM (3/4")</v>
          </cell>
          <cell r="D1556" t="str">
            <v>M</v>
          </cell>
          <cell r="E1556">
            <v>15.15</v>
          </cell>
          <cell r="F1556" t="str">
            <v>SIURB-E JAN/24</v>
          </cell>
        </row>
        <row r="1557">
          <cell r="A1557">
            <v>100262</v>
          </cell>
          <cell r="B1557">
            <v>10002062</v>
          </cell>
          <cell r="C1557" t="str">
            <v>HD.21 - TUBO DE PVC RÍGIDO, SOLDÁVEL (LINHA ÁGUA) - 32MM (1")</v>
          </cell>
          <cell r="D1557" t="str">
            <v>M</v>
          </cell>
          <cell r="E1557">
            <v>23.57</v>
          </cell>
          <cell r="F1557" t="str">
            <v>SIURB-E JAN/24</v>
          </cell>
        </row>
        <row r="1558">
          <cell r="A1558">
            <v>100264</v>
          </cell>
          <cell r="B1558">
            <v>10002064</v>
          </cell>
          <cell r="C1558" t="str">
            <v>HD.21 - TUBO DE PVC RÍGIDO, SOLDÁVEL (LINHA ÁGUA) - 50MM (1 1/2")</v>
          </cell>
          <cell r="D1558" t="str">
            <v>M</v>
          </cell>
          <cell r="E1558">
            <v>43.43</v>
          </cell>
          <cell r="F1558" t="str">
            <v>SIURB-E JAN/24</v>
          </cell>
        </row>
        <row r="1559">
          <cell r="A1559">
            <v>100265</v>
          </cell>
          <cell r="B1559">
            <v>10002065</v>
          </cell>
          <cell r="C1559" t="str">
            <v>HD.21 - TUBO DE PVC RÍGIDO, SOLDÁVEL (LINHA ÁGUA) - 60MM (2")</v>
          </cell>
          <cell r="D1559" t="str">
            <v>M</v>
          </cell>
          <cell r="E1559">
            <v>75.73</v>
          </cell>
          <cell r="F1559" t="str">
            <v>SIURB-E JAN/24</v>
          </cell>
        </row>
        <row r="1560">
          <cell r="A1560">
            <v>100281</v>
          </cell>
          <cell r="B1560">
            <v>10002081</v>
          </cell>
          <cell r="C1560" t="str">
            <v>HD.21 - REGISTRO DE GAVETA, METAL AMARELO - 3/4"</v>
          </cell>
          <cell r="D1560" t="str">
            <v>UN</v>
          </cell>
          <cell r="E1560">
            <v>67.23</v>
          </cell>
          <cell r="F1560" t="str">
            <v>SIURB-E JAN/24</v>
          </cell>
        </row>
        <row r="1561">
          <cell r="A1561">
            <v>100282</v>
          </cell>
          <cell r="B1561">
            <v>10002082</v>
          </cell>
          <cell r="C1561" t="str">
            <v>REGISTRO DE GAVETA, METAL AMARELO - 1"</v>
          </cell>
          <cell r="D1561" t="str">
            <v>UN</v>
          </cell>
          <cell r="E1561">
            <v>84.38</v>
          </cell>
          <cell r="F1561" t="str">
            <v>SIURB-E JAN/24</v>
          </cell>
        </row>
        <row r="1562">
          <cell r="A1562">
            <v>100284</v>
          </cell>
          <cell r="B1562">
            <v>10002084</v>
          </cell>
          <cell r="C1562" t="str">
            <v>HD.21 - REGISTRO DE GAVETA, METAL AMARELO - 1 1/2"</v>
          </cell>
          <cell r="D1562" t="str">
            <v>UN</v>
          </cell>
          <cell r="E1562">
            <v>145.49</v>
          </cell>
          <cell r="F1562" t="str">
            <v>SIURB-E JAN/24</v>
          </cell>
        </row>
        <row r="1563">
          <cell r="A1563">
            <v>100285</v>
          </cell>
          <cell r="B1563">
            <v>10002085</v>
          </cell>
          <cell r="C1563" t="str">
            <v>HD.21 - REGISTRO DE GAVETA, METAL AMARELO - 2"</v>
          </cell>
          <cell r="D1563" t="str">
            <v>UN</v>
          </cell>
          <cell r="E1563">
            <v>175.8</v>
          </cell>
          <cell r="F1563" t="str">
            <v>SIURB-E JAN/24</v>
          </cell>
        </row>
        <row r="1564">
          <cell r="A1564">
            <v>100291</v>
          </cell>
          <cell r="B1564">
            <v>10002091</v>
          </cell>
          <cell r="C1564" t="str">
            <v>HD.21 - TORNEIRA DE BÓIA, DE LATÃO - 3/4"</v>
          </cell>
          <cell r="D1564" t="str">
            <v>UN</v>
          </cell>
          <cell r="E1564">
            <v>100.38</v>
          </cell>
          <cell r="F1564" t="str">
            <v>SIURB-E JAN/24</v>
          </cell>
        </row>
        <row r="1565">
          <cell r="A1565">
            <v>100292</v>
          </cell>
          <cell r="B1565">
            <v>10002092</v>
          </cell>
          <cell r="C1565" t="str">
            <v>HD.21 - TORNEIRA DE BÓIA, DE LATÃO - 1"</v>
          </cell>
          <cell r="D1565" t="str">
            <v>UN</v>
          </cell>
          <cell r="E1565">
            <v>133.57</v>
          </cell>
          <cell r="F1565" t="str">
            <v>SIURB-E JAN/24</v>
          </cell>
        </row>
        <row r="1566">
          <cell r="A1566">
            <v>100294</v>
          </cell>
          <cell r="B1566">
            <v>10002094</v>
          </cell>
          <cell r="C1566" t="str">
            <v>HD.21 - TORNEIRA DE BÓIA, DE LATÃO - 1 1/2"</v>
          </cell>
          <cell r="D1566" t="str">
            <v>UN</v>
          </cell>
          <cell r="E1566">
            <v>257.55</v>
          </cell>
          <cell r="F1566" t="str">
            <v>SIURB-E JAN/24</v>
          </cell>
        </row>
        <row r="1567">
          <cell r="A1567">
            <v>100295</v>
          </cell>
          <cell r="B1567">
            <v>10002095</v>
          </cell>
          <cell r="C1567" t="str">
            <v>HD.21 - TORNEIRA DE BÓIA, DE LATÃO - 2"</v>
          </cell>
          <cell r="D1567" t="str">
            <v>UN</v>
          </cell>
          <cell r="E1567">
            <v>322.08</v>
          </cell>
          <cell r="F1567" t="str">
            <v>SIURB-E JAN/24</v>
          </cell>
        </row>
        <row r="1568">
          <cell r="A1568">
            <v>100300</v>
          </cell>
          <cell r="B1568">
            <v>10003000</v>
          </cell>
          <cell r="C1568" t="str">
            <v>INSTALAÇÃO ELEVATÓRIA</v>
          </cell>
          <cell r="D1568" t="str">
            <v>.</v>
          </cell>
          <cell r="E1568" t="str">
            <v>.</v>
          </cell>
          <cell r="F1568" t="str">
            <v>SIURB-E JAN/24</v>
          </cell>
        </row>
        <row r="1569">
          <cell r="A1569">
            <v>100303</v>
          </cell>
          <cell r="B1569">
            <v>10003003</v>
          </cell>
          <cell r="C1569" t="str">
            <v>CONJUNTO MOTOR-BOMBA - ATÉ 1/2HP</v>
          </cell>
          <cell r="D1569" t="str">
            <v>UN</v>
          </cell>
          <cell r="E1569">
            <v>1867.8</v>
          </cell>
          <cell r="F1569" t="str">
            <v>SIURB-E JAN/24</v>
          </cell>
        </row>
        <row r="1570">
          <cell r="A1570">
            <v>100304</v>
          </cell>
          <cell r="B1570">
            <v>10003004</v>
          </cell>
          <cell r="C1570" t="str">
            <v>CONJUNTO MOTOR-BOMBA - ATÉ 3/4HP</v>
          </cell>
          <cell r="D1570" t="str">
            <v>UN</v>
          </cell>
          <cell r="E1570">
            <v>2192.64</v>
          </cell>
          <cell r="F1570" t="str">
            <v>SIURB-E JAN/24</v>
          </cell>
        </row>
        <row r="1571">
          <cell r="A1571">
            <v>100305</v>
          </cell>
          <cell r="B1571">
            <v>10003005</v>
          </cell>
          <cell r="C1571" t="str">
            <v>CONJUNTO MOTOR-BOMBA - ATÉ 1HP</v>
          </cell>
          <cell r="D1571" t="str">
            <v>UN</v>
          </cell>
          <cell r="E1571">
            <v>2228.5500000000002</v>
          </cell>
          <cell r="F1571" t="str">
            <v>SIURB-E JAN/24</v>
          </cell>
        </row>
        <row r="1572">
          <cell r="A1572">
            <v>100306</v>
          </cell>
          <cell r="B1572">
            <v>10003006</v>
          </cell>
          <cell r="C1572" t="str">
            <v>CONJUNTO MOTOR-BOMBA - ATÉ 2HP</v>
          </cell>
          <cell r="D1572" t="str">
            <v>UN</v>
          </cell>
          <cell r="E1572">
            <v>2980.76</v>
          </cell>
          <cell r="F1572" t="str">
            <v>SIURB-E JAN/24</v>
          </cell>
        </row>
        <row r="1573">
          <cell r="A1573">
            <v>100307</v>
          </cell>
          <cell r="B1573">
            <v>10003007</v>
          </cell>
          <cell r="C1573" t="str">
            <v>CONJUNTO MOTOR-BOMBA - ATÉ 3HP</v>
          </cell>
          <cell r="D1573" t="str">
            <v>UN</v>
          </cell>
          <cell r="E1573">
            <v>2993.99</v>
          </cell>
          <cell r="F1573" t="str">
            <v>SIURB-E JAN/24</v>
          </cell>
        </row>
        <row r="1574">
          <cell r="A1574">
            <v>100308</v>
          </cell>
          <cell r="B1574">
            <v>10003008</v>
          </cell>
          <cell r="C1574" t="str">
            <v>CONJUNTO MOTOR-BOMBA - ATÉ 4HP</v>
          </cell>
          <cell r="D1574" t="str">
            <v>UN</v>
          </cell>
          <cell r="E1574">
            <v>4044.85</v>
          </cell>
          <cell r="F1574" t="str">
            <v>SIURB-E JAN/24</v>
          </cell>
        </row>
        <row r="1575">
          <cell r="A1575">
            <v>100309</v>
          </cell>
          <cell r="B1575">
            <v>10003009</v>
          </cell>
          <cell r="C1575" t="str">
            <v>CONJUNTO MOTOR-BOMBA - ATÉ 5HP</v>
          </cell>
          <cell r="D1575" t="str">
            <v>UN</v>
          </cell>
          <cell r="E1575">
            <v>4719.9399999999996</v>
          </cell>
          <cell r="F1575" t="str">
            <v>SIURB-E JAN/24</v>
          </cell>
        </row>
        <row r="1576">
          <cell r="A1576">
            <v>100310</v>
          </cell>
          <cell r="B1576">
            <v>10003010</v>
          </cell>
          <cell r="C1576" t="str">
            <v>CONJUNTO MOTOR-BOMBA 80M3/H, 20MCA, 7,5CV, 3500RPM, 220/380V, TRIFÁSICO</v>
          </cell>
          <cell r="D1576" t="str">
            <v>UN</v>
          </cell>
          <cell r="E1576">
            <v>9946.7199999999993</v>
          </cell>
          <cell r="F1576" t="str">
            <v>SIURB-E JAN/24</v>
          </cell>
        </row>
        <row r="1577">
          <cell r="A1577">
            <v>100311</v>
          </cell>
          <cell r="B1577">
            <v>10003011</v>
          </cell>
          <cell r="C1577" t="str">
            <v>CONJUNTO MOTOR-BOMBA 112M3/H, 20MCA, 10CV, 3500RPM, 220/380V, TRIFÁSICO</v>
          </cell>
          <cell r="D1577" t="str">
            <v>UN</v>
          </cell>
          <cell r="E1577">
            <v>8749.9500000000007</v>
          </cell>
          <cell r="F1577" t="str">
            <v>SIURB-E JAN/24</v>
          </cell>
        </row>
        <row r="1578">
          <cell r="A1578">
            <v>100312</v>
          </cell>
          <cell r="B1578">
            <v>10003012</v>
          </cell>
          <cell r="C1578" t="str">
            <v>CONJUNTO MOTOR-BOMBA 160M3/H, 20MCA, 15CV, 1750RPM, 220/380V, TRIFÁSICO</v>
          </cell>
          <cell r="D1578" t="str">
            <v>UN</v>
          </cell>
          <cell r="E1578">
            <v>13164.86</v>
          </cell>
          <cell r="F1578" t="str">
            <v>SIURB-E JAN/24</v>
          </cell>
        </row>
        <row r="1579">
          <cell r="A1579">
            <v>100313</v>
          </cell>
          <cell r="B1579">
            <v>10003013</v>
          </cell>
          <cell r="C1579" t="str">
            <v>CONJUNTO MOTOR-BOMBA 240M3/H, 20MCA, 20CV, 1750RPM, 220/380V, TRIFÁSICO</v>
          </cell>
          <cell r="D1579" t="str">
            <v>UN</v>
          </cell>
          <cell r="E1579">
            <v>17215.41</v>
          </cell>
          <cell r="F1579" t="str">
            <v>SIURB-E JAN/24</v>
          </cell>
        </row>
        <row r="1580">
          <cell r="A1580">
            <v>100314</v>
          </cell>
          <cell r="B1580">
            <v>10003014</v>
          </cell>
          <cell r="C1580" t="str">
            <v>CONJUNTO MOTOR-BOMBA 270M3/H, 20MCA, 25CV, 1750RPM, 220/380V, TRIFÁSICO</v>
          </cell>
          <cell r="D1580" t="str">
            <v>UN</v>
          </cell>
          <cell r="E1580">
            <v>22582.75</v>
          </cell>
          <cell r="F1580" t="str">
            <v>SIURB-E JAN/24</v>
          </cell>
        </row>
        <row r="1581">
          <cell r="A1581">
            <v>100342</v>
          </cell>
          <cell r="B1581">
            <v>10003042</v>
          </cell>
          <cell r="C1581" t="str">
            <v>TUBO DE AÇO-CARBONO GALVANIZADO, CL.MÉDIA (DIN2440) - 1" (RECALQUE)</v>
          </cell>
          <cell r="D1581" t="str">
            <v>M</v>
          </cell>
          <cell r="E1581">
            <v>110.86</v>
          </cell>
          <cell r="F1581" t="str">
            <v>SIURB-E JAN/24</v>
          </cell>
        </row>
        <row r="1582">
          <cell r="A1582">
            <v>100344</v>
          </cell>
          <cell r="B1582">
            <v>10003044</v>
          </cell>
          <cell r="C1582" t="str">
            <v>TUBO DE AÇO-CARBONO GALVANIZADO, CL.MÉDIA (DIN2440) - 1 1/2" (SUCÇÃO)</v>
          </cell>
          <cell r="D1582" t="str">
            <v>M</v>
          </cell>
          <cell r="E1582">
            <v>156.31</v>
          </cell>
          <cell r="F1582" t="str">
            <v>SIURB-E JAN/24</v>
          </cell>
        </row>
        <row r="1583">
          <cell r="A1583">
            <v>100352</v>
          </cell>
          <cell r="B1583">
            <v>10003052</v>
          </cell>
          <cell r="C1583" t="str">
            <v>REGISTRO DE GAVETA, METAL AMARELO - 1"</v>
          </cell>
          <cell r="D1583" t="str">
            <v>UN</v>
          </cell>
          <cell r="E1583">
            <v>84.38</v>
          </cell>
          <cell r="F1583" t="str">
            <v>SIURB-E JAN/24</v>
          </cell>
        </row>
        <row r="1584">
          <cell r="A1584">
            <v>100354</v>
          </cell>
          <cell r="B1584">
            <v>10003054</v>
          </cell>
          <cell r="C1584" t="str">
            <v>HD.21 - REGISTRO DE GAVETA, METAL AMARELO - 1 1/2"</v>
          </cell>
          <cell r="D1584" t="str">
            <v>UN</v>
          </cell>
          <cell r="E1584">
            <v>145.49</v>
          </cell>
          <cell r="F1584" t="str">
            <v>SIURB-E JAN/24</v>
          </cell>
        </row>
        <row r="1585">
          <cell r="A1585">
            <v>100362</v>
          </cell>
          <cell r="B1585">
            <v>10003062</v>
          </cell>
          <cell r="C1585" t="str">
            <v>VÁLVULA DE RETENÇÃO HORIZONTAL - 1"</v>
          </cell>
          <cell r="D1585" t="str">
            <v>UN</v>
          </cell>
          <cell r="E1585">
            <v>143.65</v>
          </cell>
          <cell r="F1585" t="str">
            <v>SIURB-E JAN/24</v>
          </cell>
        </row>
        <row r="1586">
          <cell r="A1586">
            <v>100364</v>
          </cell>
          <cell r="B1586">
            <v>10003064</v>
          </cell>
          <cell r="C1586" t="str">
            <v>VÁLVULA DE RETENÇÃO HORIZONTAL - 1 1/2"</v>
          </cell>
          <cell r="D1586" t="str">
            <v>UN</v>
          </cell>
          <cell r="E1586">
            <v>258.87</v>
          </cell>
          <cell r="F1586" t="str">
            <v>SIURB-E JAN/24</v>
          </cell>
        </row>
        <row r="1587">
          <cell r="A1587">
            <v>100365</v>
          </cell>
          <cell r="B1587">
            <v>10003065</v>
          </cell>
          <cell r="C1587" t="str">
            <v>VÁLVULA DE RETENÇÃO HORIZONTAL - 2"</v>
          </cell>
          <cell r="D1587" t="str">
            <v>UN</v>
          </cell>
          <cell r="E1587">
            <v>343.02</v>
          </cell>
          <cell r="F1587" t="str">
            <v>SIURB-E JAN/24</v>
          </cell>
        </row>
        <row r="1588">
          <cell r="A1588">
            <v>100366</v>
          </cell>
          <cell r="B1588">
            <v>10003066</v>
          </cell>
          <cell r="C1588" t="str">
            <v>VÁLVULA DE RETENÇÃO HORIZONTAL - 2 1/2"</v>
          </cell>
          <cell r="D1588" t="str">
            <v>UN</v>
          </cell>
          <cell r="E1588">
            <v>578.87</v>
          </cell>
          <cell r="F1588" t="str">
            <v>SIURB-E JAN/24</v>
          </cell>
        </row>
        <row r="1589">
          <cell r="A1589">
            <v>100367</v>
          </cell>
          <cell r="B1589">
            <v>10003067</v>
          </cell>
          <cell r="C1589" t="str">
            <v>VÁLVULA DE RETENÇÃO HORIZONTAL - 3"</v>
          </cell>
          <cell r="D1589" t="str">
            <v>UN</v>
          </cell>
          <cell r="E1589">
            <v>687.37</v>
          </cell>
          <cell r="F1589" t="str">
            <v>SIURB-E JAN/24</v>
          </cell>
        </row>
        <row r="1590">
          <cell r="A1590">
            <v>100368</v>
          </cell>
          <cell r="B1590">
            <v>10003068</v>
          </cell>
          <cell r="C1590" t="str">
            <v>VÁLVULA DE RETENÇÃO HORIZONTAL - 4"</v>
          </cell>
          <cell r="D1590" t="str">
            <v>UN</v>
          </cell>
          <cell r="E1590">
            <v>1160.6300000000001</v>
          </cell>
          <cell r="F1590" t="str">
            <v>SIURB-E JAN/24</v>
          </cell>
        </row>
        <row r="1591">
          <cell r="A1591">
            <v>100372</v>
          </cell>
          <cell r="B1591">
            <v>10003072</v>
          </cell>
          <cell r="C1591" t="str">
            <v>VÁLVULA DE RETENÇÃO VERTICAL - 1"</v>
          </cell>
          <cell r="D1591" t="str">
            <v>UN</v>
          </cell>
          <cell r="E1591">
            <v>97.1</v>
          </cell>
          <cell r="F1591" t="str">
            <v>SIURB-E JAN/24</v>
          </cell>
        </row>
        <row r="1592">
          <cell r="A1592">
            <v>100373</v>
          </cell>
          <cell r="B1592">
            <v>10003073</v>
          </cell>
          <cell r="C1592" t="str">
            <v>VÁLVULA DE RETENÇÃO VERTICAL - 1 1/4"</v>
          </cell>
          <cell r="D1592" t="str">
            <v>UN</v>
          </cell>
          <cell r="E1592">
            <v>181.27</v>
          </cell>
          <cell r="F1592" t="str">
            <v>SIURB-E JAN/24</v>
          </cell>
        </row>
        <row r="1593">
          <cell r="A1593">
            <v>100374</v>
          </cell>
          <cell r="B1593">
            <v>10003074</v>
          </cell>
          <cell r="C1593" t="str">
            <v>VÁLVULA DE RETENÇÃO VERTICAL - 1 1/2"</v>
          </cell>
          <cell r="D1593" t="str">
            <v>UN</v>
          </cell>
          <cell r="E1593">
            <v>195.89</v>
          </cell>
          <cell r="F1593" t="str">
            <v>SIURB-E JAN/24</v>
          </cell>
        </row>
        <row r="1594">
          <cell r="A1594">
            <v>100375</v>
          </cell>
          <cell r="B1594">
            <v>10003075</v>
          </cell>
          <cell r="C1594" t="str">
            <v>VÁLVULA DE RETENÇÃO VERTICAL - 2"</v>
          </cell>
          <cell r="D1594" t="str">
            <v>UN</v>
          </cell>
          <cell r="E1594">
            <v>251.12</v>
          </cell>
          <cell r="F1594" t="str">
            <v>SIURB-E JAN/24</v>
          </cell>
        </row>
        <row r="1595">
          <cell r="A1595">
            <v>100376</v>
          </cell>
          <cell r="B1595">
            <v>10003076</v>
          </cell>
          <cell r="C1595" t="str">
            <v>VÁLVULA DE RETENÇÃO VERTICAL - 2 1/2"</v>
          </cell>
          <cell r="D1595" t="str">
            <v>UN</v>
          </cell>
          <cell r="E1595">
            <v>435.08</v>
          </cell>
          <cell r="F1595" t="str">
            <v>SIURB-E JAN/24</v>
          </cell>
        </row>
        <row r="1596">
          <cell r="A1596">
            <v>100377</v>
          </cell>
          <cell r="B1596">
            <v>10003077</v>
          </cell>
          <cell r="C1596" t="str">
            <v>VÁLVULA DE RETENÇÃO VERTICAL - 3"</v>
          </cell>
          <cell r="D1596" t="str">
            <v>UN</v>
          </cell>
          <cell r="E1596">
            <v>563.08000000000004</v>
          </cell>
          <cell r="F1596" t="str">
            <v>SIURB-E JAN/24</v>
          </cell>
        </row>
        <row r="1597">
          <cell r="A1597">
            <v>100378</v>
          </cell>
          <cell r="B1597">
            <v>10003078</v>
          </cell>
          <cell r="C1597" t="str">
            <v>VÁLVULA DE RETENÇÃO VERTICAL - 4"</v>
          </cell>
          <cell r="D1597" t="str">
            <v>UN</v>
          </cell>
          <cell r="E1597">
            <v>1004.37</v>
          </cell>
          <cell r="F1597" t="str">
            <v>SIURB-E JAN/24</v>
          </cell>
        </row>
        <row r="1598">
          <cell r="A1598">
            <v>100400</v>
          </cell>
          <cell r="B1598">
            <v>10004000</v>
          </cell>
          <cell r="C1598" t="str">
            <v>REDE DE ÁGUA FRIA - TUBULAÇÃO</v>
          </cell>
          <cell r="D1598" t="str">
            <v>.</v>
          </cell>
          <cell r="E1598" t="str">
            <v>.</v>
          </cell>
          <cell r="F1598" t="str">
            <v>SIURB-E JAN/24</v>
          </cell>
        </row>
        <row r="1599">
          <cell r="A1599">
            <v>100402</v>
          </cell>
          <cell r="B1599">
            <v>10004002</v>
          </cell>
          <cell r="C1599" t="str">
            <v>TUBO DE AÇO GALVANIZADO, CLASSE LEVE I (LINHA ÁGUA) - 3/4"</v>
          </cell>
          <cell r="D1599" t="str">
            <v>M</v>
          </cell>
          <cell r="E1599">
            <v>74.180000000000007</v>
          </cell>
          <cell r="F1599" t="str">
            <v>SIURB-E JAN/24</v>
          </cell>
        </row>
        <row r="1600">
          <cell r="A1600">
            <v>100403</v>
          </cell>
          <cell r="B1600">
            <v>10004003</v>
          </cell>
          <cell r="C1600" t="str">
            <v>TUBO DE AÇO GALVANIZADO, CLASSE LEVE I (LINHA ÁGUA) - 1"</v>
          </cell>
          <cell r="D1600" t="str">
            <v>M</v>
          </cell>
          <cell r="E1600">
            <v>97.6</v>
          </cell>
          <cell r="F1600" t="str">
            <v>SIURB-E JAN/24</v>
          </cell>
        </row>
        <row r="1601">
          <cell r="A1601">
            <v>100404</v>
          </cell>
          <cell r="B1601">
            <v>10004004</v>
          </cell>
          <cell r="C1601" t="str">
            <v>TUBO DE AÇO GALVANIZADO, CLASSE LEVE I (LINHA ÁGUA) - 1 1/4"</v>
          </cell>
          <cell r="D1601" t="str">
            <v>M</v>
          </cell>
          <cell r="E1601">
            <v>114.07</v>
          </cell>
          <cell r="F1601" t="str">
            <v>SIURB-E JAN/24</v>
          </cell>
        </row>
        <row r="1602">
          <cell r="A1602">
            <v>100405</v>
          </cell>
          <cell r="B1602">
            <v>10004005</v>
          </cell>
          <cell r="C1602" t="str">
            <v>TUBO DE AÇO GALVANIZADO, CLASSE LEVE I (LINHA ÁGUA) - 1 1/2"</v>
          </cell>
          <cell r="D1602" t="str">
            <v>M</v>
          </cell>
          <cell r="E1602">
            <v>134.62</v>
          </cell>
          <cell r="F1602" t="str">
            <v>SIURB-E JAN/24</v>
          </cell>
        </row>
        <row r="1603">
          <cell r="A1603">
            <v>100406</v>
          </cell>
          <cell r="B1603">
            <v>10004006</v>
          </cell>
          <cell r="C1603" t="str">
            <v>TUBO DE AÇO GALVANIZADO, CLASSE LEVE I (LINHA ÁGUA) - 2"</v>
          </cell>
          <cell r="D1603" t="str">
            <v>M</v>
          </cell>
          <cell r="E1603">
            <v>161.44</v>
          </cell>
          <cell r="F1603" t="str">
            <v>SIURB-E JAN/24</v>
          </cell>
        </row>
        <row r="1604">
          <cell r="A1604">
            <v>100407</v>
          </cell>
          <cell r="B1604">
            <v>10004007</v>
          </cell>
          <cell r="C1604" t="str">
            <v>TUBO DE AÇO GALVANIZADO, CLASSE LEVE I (LINHA ÁGUA) - 2 1/2"</v>
          </cell>
          <cell r="D1604" t="str">
            <v>M</v>
          </cell>
          <cell r="E1604">
            <v>204.28</v>
          </cell>
          <cell r="F1604" t="str">
            <v>SIURB-E JAN/24</v>
          </cell>
        </row>
        <row r="1605">
          <cell r="A1605">
            <v>100408</v>
          </cell>
          <cell r="B1605">
            <v>10004008</v>
          </cell>
          <cell r="C1605" t="str">
            <v>TUBO DE AÇO GALVANIZADO, CLASSE LEVE I (LINHA ÁGUA) - 3"</v>
          </cell>
          <cell r="D1605" t="str">
            <v>M</v>
          </cell>
          <cell r="E1605">
            <v>225.07</v>
          </cell>
          <cell r="F1605" t="str">
            <v>SIURB-E JAN/24</v>
          </cell>
        </row>
        <row r="1606">
          <cell r="A1606">
            <v>100409</v>
          </cell>
          <cell r="B1606">
            <v>10004009</v>
          </cell>
          <cell r="C1606" t="str">
            <v>TUBO DE AÇO GALVANIZADO, CLASSE LEVE I (LINHA ÁGUA) - 4"</v>
          </cell>
          <cell r="D1606" t="str">
            <v>M</v>
          </cell>
          <cell r="E1606">
            <v>295.54000000000002</v>
          </cell>
          <cell r="F1606" t="str">
            <v>SIURB-E JAN/24</v>
          </cell>
        </row>
        <row r="1607">
          <cell r="A1607">
            <v>100462</v>
          </cell>
          <cell r="B1607">
            <v>10004062</v>
          </cell>
          <cell r="C1607" t="str">
            <v>TUBO DE PVC RÍGIDO, SOLDÁVEL (LINHA ÁGUA) - 25MM (3/4")</v>
          </cell>
          <cell r="D1607" t="str">
            <v>M</v>
          </cell>
          <cell r="E1607">
            <v>27.12</v>
          </cell>
          <cell r="F1607" t="str">
            <v>SIURB-E JAN/24</v>
          </cell>
        </row>
        <row r="1608">
          <cell r="A1608">
            <v>100463</v>
          </cell>
          <cell r="B1608">
            <v>10004063</v>
          </cell>
          <cell r="C1608" t="str">
            <v>TUBO DE PVC RÍGIDO, SOLDÁVEL (LINHA ÁGUA) - 32MM (1")</v>
          </cell>
          <cell r="D1608" t="str">
            <v>M</v>
          </cell>
          <cell r="E1608">
            <v>23.57</v>
          </cell>
          <cell r="F1608" t="str">
            <v>SIURB-E JAN/24</v>
          </cell>
        </row>
        <row r="1609">
          <cell r="A1609">
            <v>100464</v>
          </cell>
          <cell r="B1609">
            <v>10004064</v>
          </cell>
          <cell r="C1609" t="str">
            <v>TUBO DE PVC RÍGIDO, SOLDÁVEL (LINHA ÁGUA) - 40MM (1 1/4")</v>
          </cell>
          <cell r="D1609" t="str">
            <v>M</v>
          </cell>
          <cell r="E1609">
            <v>46.58</v>
          </cell>
          <cell r="F1609" t="str">
            <v>SIURB-E JAN/24</v>
          </cell>
        </row>
        <row r="1610">
          <cell r="A1610">
            <v>100465</v>
          </cell>
          <cell r="B1610">
            <v>10004065</v>
          </cell>
          <cell r="C1610" t="str">
            <v>TUBO DE PVC RÍGIDO, SOLDÁVEL (LINHA ÁGUA) - 50MM (1 1/2")</v>
          </cell>
          <cell r="D1610" t="str">
            <v>M</v>
          </cell>
          <cell r="E1610">
            <v>43.43</v>
          </cell>
          <cell r="F1610" t="str">
            <v>SIURB-E JAN/24</v>
          </cell>
        </row>
        <row r="1611">
          <cell r="A1611">
            <v>100466</v>
          </cell>
          <cell r="B1611">
            <v>10004066</v>
          </cell>
          <cell r="C1611" t="str">
            <v>TUBO DE PVC RÍGIDO, SOLDÁVEL (LINHA ÁGUA) - 60MM (2")</v>
          </cell>
          <cell r="D1611" t="str">
            <v>M</v>
          </cell>
          <cell r="E1611">
            <v>75.73</v>
          </cell>
          <cell r="F1611" t="str">
            <v>SIURB-E JAN/24</v>
          </cell>
        </row>
        <row r="1612">
          <cell r="A1612">
            <v>100467</v>
          </cell>
          <cell r="B1612">
            <v>10004067</v>
          </cell>
          <cell r="C1612" t="str">
            <v>TUBO DE PVC RÍGIDO, SOLDÁVEL (LINHA ÁGUA) - 75MM (2 1/2")</v>
          </cell>
          <cell r="D1612" t="str">
            <v>M</v>
          </cell>
          <cell r="E1612">
            <v>106.59</v>
          </cell>
          <cell r="F1612" t="str">
            <v>SIURB-E JAN/24</v>
          </cell>
        </row>
        <row r="1613">
          <cell r="A1613">
            <v>100468</v>
          </cell>
          <cell r="B1613">
            <v>10004068</v>
          </cell>
          <cell r="C1613" t="str">
            <v>TUBO DE PVC RÍGIDO, SOLDÁVEL (LINHA ÁGUA) - 85MM (3")</v>
          </cell>
          <cell r="D1613" t="str">
            <v>M</v>
          </cell>
          <cell r="E1613">
            <v>83.49</v>
          </cell>
          <cell r="F1613" t="str">
            <v>SIURB-E JAN/24</v>
          </cell>
        </row>
        <row r="1614">
          <cell r="A1614">
            <v>100469</v>
          </cell>
          <cell r="B1614">
            <v>10004069</v>
          </cell>
          <cell r="C1614" t="str">
            <v>TUBO DE PVC RÍGIDO, SOLDÁVEL (LINHA ÁGUA) - 110MM (4")</v>
          </cell>
          <cell r="D1614" t="str">
            <v>M</v>
          </cell>
          <cell r="E1614">
            <v>177.47</v>
          </cell>
          <cell r="F1614" t="str">
            <v>SIURB-E JAN/24</v>
          </cell>
        </row>
        <row r="1615">
          <cell r="A1615">
            <v>100498</v>
          </cell>
          <cell r="B1615">
            <v>10004098</v>
          </cell>
          <cell r="C1615" t="str">
            <v>ENVELOPAMENTO DE TUBULAÇÃO ENTERRADA, COM CONCRETO</v>
          </cell>
          <cell r="D1615" t="str">
            <v>M</v>
          </cell>
          <cell r="E1615">
            <v>38.86</v>
          </cell>
          <cell r="F1615" t="str">
            <v>SIURB-E JAN/24</v>
          </cell>
        </row>
        <row r="1616">
          <cell r="A1616">
            <v>100500</v>
          </cell>
          <cell r="B1616">
            <v>10005000</v>
          </cell>
          <cell r="C1616" t="str">
            <v>REDE DE ÁGUA FRIA - ACESSÓRIOS</v>
          </cell>
          <cell r="D1616" t="str">
            <v>.</v>
          </cell>
          <cell r="E1616" t="str">
            <v>.</v>
          </cell>
          <cell r="F1616" t="str">
            <v>SIURB-E JAN/24</v>
          </cell>
        </row>
        <row r="1617">
          <cell r="A1617">
            <v>100502</v>
          </cell>
          <cell r="B1617">
            <v>10005002</v>
          </cell>
          <cell r="C1617" t="str">
            <v>HD.21 - REGISTRO DE GAVETA, METAL AMARELO - 3/4"</v>
          </cell>
          <cell r="D1617" t="str">
            <v>UN</v>
          </cell>
          <cell r="E1617">
            <v>67.23</v>
          </cell>
          <cell r="F1617" t="str">
            <v>SIURB-E JAN/24</v>
          </cell>
        </row>
        <row r="1618">
          <cell r="A1618">
            <v>100503</v>
          </cell>
          <cell r="B1618">
            <v>10005003</v>
          </cell>
          <cell r="C1618" t="str">
            <v xml:space="preserve"> REGISTRO DE GAVETA, METAL AMARELO - 1"</v>
          </cell>
          <cell r="D1618" t="str">
            <v>UN</v>
          </cell>
          <cell r="E1618">
            <v>84.38</v>
          </cell>
          <cell r="F1618" t="str">
            <v>SIURB-E JAN/24</v>
          </cell>
        </row>
        <row r="1619">
          <cell r="A1619">
            <v>100504</v>
          </cell>
          <cell r="B1619">
            <v>10005004</v>
          </cell>
          <cell r="C1619" t="str">
            <v>REGISTRO DE GAVETA, METAL AMARELO - 1 1/4"</v>
          </cell>
          <cell r="D1619" t="str">
            <v>UN</v>
          </cell>
          <cell r="E1619">
            <v>124.14</v>
          </cell>
          <cell r="F1619" t="str">
            <v>SIURB-E JAN/24</v>
          </cell>
        </row>
        <row r="1620">
          <cell r="A1620">
            <v>100505</v>
          </cell>
          <cell r="B1620">
            <v>10005005</v>
          </cell>
          <cell r="C1620" t="str">
            <v>REGISTRO DE GAVETA, METAL AMARELO - 1 1/2"</v>
          </cell>
          <cell r="D1620" t="str">
            <v>UN</v>
          </cell>
          <cell r="E1620">
            <v>145.49</v>
          </cell>
          <cell r="F1620" t="str">
            <v>SIURB-E JAN/24</v>
          </cell>
        </row>
        <row r="1621">
          <cell r="A1621">
            <v>100506</v>
          </cell>
          <cell r="B1621">
            <v>10005006</v>
          </cell>
          <cell r="C1621" t="str">
            <v>REGISTRO DE GAVETA, METAL AMARELO - 2"</v>
          </cell>
          <cell r="D1621" t="str">
            <v>UN</v>
          </cell>
          <cell r="E1621">
            <v>175.8</v>
          </cell>
          <cell r="F1621" t="str">
            <v>SIURB-E JAN/24</v>
          </cell>
        </row>
        <row r="1622">
          <cell r="A1622">
            <v>100507</v>
          </cell>
          <cell r="B1622">
            <v>10005007</v>
          </cell>
          <cell r="C1622" t="str">
            <v>REGISTRO DE GAVETA, METAL AMARELO - 2 1/2"</v>
          </cell>
          <cell r="D1622" t="str">
            <v>UN</v>
          </cell>
          <cell r="E1622">
            <v>402.1</v>
          </cell>
          <cell r="F1622" t="str">
            <v>SIURB-E JAN/24</v>
          </cell>
        </row>
        <row r="1623">
          <cell r="A1623">
            <v>100508</v>
          </cell>
          <cell r="B1623">
            <v>10005008</v>
          </cell>
          <cell r="C1623" t="str">
            <v>REGISTRO DE GAVETA, METAL AMARELO - 3"</v>
          </cell>
          <cell r="D1623" t="str">
            <v>UN</v>
          </cell>
          <cell r="E1623">
            <v>621.69000000000005</v>
          </cell>
          <cell r="F1623" t="str">
            <v>SIURB-E JAN/24</v>
          </cell>
        </row>
        <row r="1624">
          <cell r="A1624">
            <v>100509</v>
          </cell>
          <cell r="B1624">
            <v>10005009</v>
          </cell>
          <cell r="C1624" t="str">
            <v>REGISTRO DE GAVETA, METAL AMARELO - 4"</v>
          </cell>
          <cell r="D1624" t="str">
            <v>UN</v>
          </cell>
          <cell r="E1624">
            <v>1019.12</v>
          </cell>
          <cell r="F1624" t="str">
            <v>SIURB-E JAN/24</v>
          </cell>
        </row>
        <row r="1625">
          <cell r="A1625">
            <v>100531</v>
          </cell>
          <cell r="B1625">
            <v>10005031</v>
          </cell>
          <cell r="C1625" t="str">
            <v>REGISTRO DE GAVETA, METAL CROMADO - 3/4"</v>
          </cell>
          <cell r="D1625" t="str">
            <v>UN</v>
          </cell>
          <cell r="E1625">
            <v>112.41</v>
          </cell>
          <cell r="F1625" t="str">
            <v>SIURB-E JAN/24</v>
          </cell>
        </row>
        <row r="1626">
          <cell r="A1626">
            <v>100532</v>
          </cell>
          <cell r="B1626">
            <v>10005032</v>
          </cell>
          <cell r="C1626" t="str">
            <v>REGISTRO DE GAVETA, METAL CROMADO - 1"</v>
          </cell>
          <cell r="D1626" t="str">
            <v>UN</v>
          </cell>
          <cell r="E1626">
            <v>120.36</v>
          </cell>
          <cell r="F1626" t="str">
            <v>SIURB-E JAN/24</v>
          </cell>
        </row>
        <row r="1627">
          <cell r="A1627">
            <v>100533</v>
          </cell>
          <cell r="B1627">
            <v>10005033</v>
          </cell>
          <cell r="C1627" t="str">
            <v>REGISTRO DE GAVETA, METAL CROMADO - 1 1/4"</v>
          </cell>
          <cell r="D1627" t="str">
            <v>UN</v>
          </cell>
          <cell r="E1627">
            <v>186.25</v>
          </cell>
          <cell r="F1627" t="str">
            <v>SIURB-E JAN/24</v>
          </cell>
        </row>
        <row r="1628">
          <cell r="A1628">
            <v>100534</v>
          </cell>
          <cell r="B1628">
            <v>10005034</v>
          </cell>
          <cell r="C1628" t="str">
            <v>REGISTRO DE GAVETA, METAL CROMADO - 1 1/2"</v>
          </cell>
          <cell r="D1628" t="str">
            <v>UN</v>
          </cell>
          <cell r="E1628">
            <v>200.14</v>
          </cell>
          <cell r="F1628" t="str">
            <v>SIURB-E JAN/24</v>
          </cell>
        </row>
        <row r="1629">
          <cell r="A1629">
            <v>100540</v>
          </cell>
          <cell r="B1629">
            <v>10005040</v>
          </cell>
          <cell r="C1629" t="str">
            <v>REGISTRO DE PRESSÃO, METAL AMARELO - 1/2"</v>
          </cell>
          <cell r="D1629" t="str">
            <v>UN</v>
          </cell>
          <cell r="E1629">
            <v>96.63</v>
          </cell>
          <cell r="F1629" t="str">
            <v>SIURB-E JAN/24</v>
          </cell>
        </row>
        <row r="1630">
          <cell r="A1630">
            <v>100541</v>
          </cell>
          <cell r="B1630">
            <v>10005041</v>
          </cell>
          <cell r="C1630" t="str">
            <v>REGISTRO DE PRESSÃO, METAL AMARELO - 3/4"</v>
          </cell>
          <cell r="D1630" t="str">
            <v>UN</v>
          </cell>
          <cell r="E1630">
            <v>81.239999999999995</v>
          </cell>
          <cell r="F1630" t="str">
            <v>SIURB-E JAN/24</v>
          </cell>
        </row>
        <row r="1631">
          <cell r="A1631">
            <v>100551</v>
          </cell>
          <cell r="B1631">
            <v>10005051</v>
          </cell>
          <cell r="C1631" t="str">
            <v>REGISTRO DE PRESSÃO, METAL CROMADO - 3/4"</v>
          </cell>
          <cell r="D1631" t="str">
            <v>UN</v>
          </cell>
          <cell r="E1631">
            <v>96.5</v>
          </cell>
          <cell r="F1631" t="str">
            <v>SIURB-E JAN/24</v>
          </cell>
        </row>
        <row r="1632">
          <cell r="A1632">
            <v>100560</v>
          </cell>
          <cell r="B1632">
            <v>10005060</v>
          </cell>
          <cell r="C1632" t="str">
            <v>REGISTRO GLOBO COM ADAPTADOR E TAMPA - 2 1/2"</v>
          </cell>
          <cell r="D1632" t="str">
            <v>UN</v>
          </cell>
          <cell r="E1632">
            <v>482.07</v>
          </cell>
          <cell r="F1632" t="str">
            <v>SIURB-E JAN/24</v>
          </cell>
        </row>
        <row r="1633">
          <cell r="A1633">
            <v>100600</v>
          </cell>
          <cell r="B1633">
            <v>10006000</v>
          </cell>
          <cell r="C1633" t="str">
            <v>REDE DE ÁGUA QUENTE</v>
          </cell>
          <cell r="D1633" t="str">
            <v>.</v>
          </cell>
          <cell r="E1633" t="str">
            <v>.</v>
          </cell>
          <cell r="F1633" t="str">
            <v>SIURB-E JAN/24</v>
          </cell>
        </row>
        <row r="1634">
          <cell r="A1634">
            <v>100620</v>
          </cell>
          <cell r="B1634">
            <v>10006020</v>
          </cell>
          <cell r="C1634" t="str">
            <v>TUBO DE COBRE SEM COSTURA, CLASSE EL - 1/2"</v>
          </cell>
          <cell r="D1634" t="str">
            <v>M</v>
          </cell>
          <cell r="E1634">
            <v>57.92</v>
          </cell>
          <cell r="F1634" t="str">
            <v>SIURB-E JAN/24</v>
          </cell>
        </row>
        <row r="1635">
          <cell r="A1635">
            <v>100621</v>
          </cell>
          <cell r="B1635">
            <v>10006021</v>
          </cell>
          <cell r="C1635" t="str">
            <v>TUBO DE COBRE SEM COSTURA, CLASSE EL - 3/4"</v>
          </cell>
          <cell r="D1635" t="str">
            <v>M</v>
          </cell>
          <cell r="E1635">
            <v>86.88</v>
          </cell>
          <cell r="F1635" t="str">
            <v>SIURB-E JAN/24</v>
          </cell>
        </row>
        <row r="1636">
          <cell r="A1636">
            <v>100622</v>
          </cell>
          <cell r="B1636">
            <v>10006022</v>
          </cell>
          <cell r="C1636" t="str">
            <v>TUBO DE COBRE SEM COSTURA, CLASSE EL - 1"</v>
          </cell>
          <cell r="D1636" t="str">
            <v>M</v>
          </cell>
          <cell r="E1636">
            <v>109.51</v>
          </cell>
          <cell r="F1636" t="str">
            <v>SIURB-E JAN/24</v>
          </cell>
        </row>
        <row r="1637">
          <cell r="A1637">
            <v>100623</v>
          </cell>
          <cell r="B1637">
            <v>10006023</v>
          </cell>
          <cell r="C1637" t="str">
            <v>TUBO DE COBRE SEM COSTURA, CLASSE EL - 1 1/4"</v>
          </cell>
          <cell r="D1637" t="str">
            <v>M</v>
          </cell>
          <cell r="E1637">
            <v>180.25</v>
          </cell>
          <cell r="F1637" t="str">
            <v>SIURB-E JAN/24</v>
          </cell>
        </row>
        <row r="1638">
          <cell r="A1638">
            <v>100624</v>
          </cell>
          <cell r="B1638">
            <v>10006024</v>
          </cell>
          <cell r="C1638" t="str">
            <v>TUBO DE COBRE SEM COSTURA, CLASSE EL - 1 1/2"</v>
          </cell>
          <cell r="D1638" t="str">
            <v>M</v>
          </cell>
          <cell r="E1638">
            <v>239.76</v>
          </cell>
          <cell r="F1638" t="str">
            <v>SIURB-E JAN/24</v>
          </cell>
        </row>
        <row r="1639">
          <cell r="A1639">
            <v>100626</v>
          </cell>
          <cell r="B1639">
            <v>10006026</v>
          </cell>
          <cell r="C1639" t="str">
            <v>TUBO DE COBRE SEM COSTURA, CLASSE A - 1/2"</v>
          </cell>
          <cell r="D1639" t="str">
            <v>M</v>
          </cell>
          <cell r="E1639">
            <v>76.260000000000005</v>
          </cell>
          <cell r="F1639" t="str">
            <v>SIURB-E JAN/24</v>
          </cell>
        </row>
        <row r="1640">
          <cell r="A1640">
            <v>100627</v>
          </cell>
          <cell r="B1640">
            <v>10006027</v>
          </cell>
          <cell r="C1640" t="str">
            <v>TUBO DE COBRE SEM COSTURA, CLASSE A 3/4"</v>
          </cell>
          <cell r="D1640" t="str">
            <v>M</v>
          </cell>
          <cell r="E1640">
            <v>119.65</v>
          </cell>
          <cell r="F1640" t="str">
            <v>SIURB-E JAN/24</v>
          </cell>
        </row>
        <row r="1641">
          <cell r="A1641">
            <v>100628</v>
          </cell>
          <cell r="B1641">
            <v>10006028</v>
          </cell>
          <cell r="C1641" t="str">
            <v>TUBO DE COBRE SEM COSTURA, CLASSE A 1"</v>
          </cell>
          <cell r="D1641" t="str">
            <v>M</v>
          </cell>
          <cell r="E1641">
            <v>149.85</v>
          </cell>
          <cell r="F1641" t="str">
            <v>SIURB-E JAN/24</v>
          </cell>
        </row>
        <row r="1642">
          <cell r="A1642">
            <v>100629</v>
          </cell>
          <cell r="B1642">
            <v>10006029</v>
          </cell>
          <cell r="C1642" t="str">
            <v>TUBO DE COBRE SEM COSTURA, CLASSE A 1 1/4"</v>
          </cell>
          <cell r="D1642" t="str">
            <v>M</v>
          </cell>
          <cell r="E1642">
            <v>244.5</v>
          </cell>
          <cell r="F1642" t="str">
            <v>SIURB-E JAN/24</v>
          </cell>
        </row>
        <row r="1643">
          <cell r="A1643">
            <v>100630</v>
          </cell>
          <cell r="B1643">
            <v>10006030</v>
          </cell>
          <cell r="C1643" t="str">
            <v>TUBO DE COBRE SEM COSTURA, CLASSE A 1 1/2"</v>
          </cell>
          <cell r="D1643" t="str">
            <v>M</v>
          </cell>
          <cell r="E1643">
            <v>274.22000000000003</v>
          </cell>
          <cell r="F1643" t="str">
            <v>SIURB-E JAN/24</v>
          </cell>
        </row>
        <row r="1644">
          <cell r="A1644">
            <v>100654</v>
          </cell>
          <cell r="B1644">
            <v>10006054</v>
          </cell>
          <cell r="C1644" t="str">
            <v>REGISTRO DE GAVETA, METAL AMARELO - 1 1/2"</v>
          </cell>
          <cell r="D1644" t="str">
            <v>UN</v>
          </cell>
          <cell r="E1644">
            <v>145.49</v>
          </cell>
          <cell r="F1644" t="str">
            <v>SIURB-E JAN/24</v>
          </cell>
        </row>
        <row r="1645">
          <cell r="A1645">
            <v>100700</v>
          </cell>
          <cell r="B1645">
            <v>10007000</v>
          </cell>
          <cell r="C1645" t="str">
            <v>REDE DE GÁS</v>
          </cell>
          <cell r="D1645" t="str">
            <v>.</v>
          </cell>
          <cell r="E1645" t="str">
            <v>.</v>
          </cell>
          <cell r="F1645" t="str">
            <v>SIURB-E JAN/24</v>
          </cell>
        </row>
        <row r="1646">
          <cell r="A1646">
            <v>100711</v>
          </cell>
          <cell r="B1646">
            <v>10007011</v>
          </cell>
          <cell r="C1646" t="str">
            <v>TUBO PRETO DE AÇO-CARBONO, CLASSE SCH-40 - 3/4"</v>
          </cell>
          <cell r="D1646" t="str">
            <v>M</v>
          </cell>
          <cell r="E1646">
            <v>65.8</v>
          </cell>
          <cell r="F1646" t="str">
            <v>SIURB-E JAN/24</v>
          </cell>
        </row>
        <row r="1647">
          <cell r="A1647">
            <v>100712</v>
          </cell>
          <cell r="B1647">
            <v>10007012</v>
          </cell>
          <cell r="C1647" t="str">
            <v>TUBO PRETO DE AÇO-CARBONO, CLASSE SCH-40 - 1"</v>
          </cell>
          <cell r="D1647" t="str">
            <v>M</v>
          </cell>
          <cell r="E1647">
            <v>94.68</v>
          </cell>
          <cell r="F1647" t="str">
            <v>SIURB-E JAN/24</v>
          </cell>
        </row>
        <row r="1648">
          <cell r="A1648">
            <v>100713</v>
          </cell>
          <cell r="B1648">
            <v>10007013</v>
          </cell>
          <cell r="C1648" t="str">
            <v>TUBO PRETO DE AÇO-CARBONO, CLASSE SCH-40 - 1 1/4"</v>
          </cell>
          <cell r="D1648" t="str">
            <v>M</v>
          </cell>
          <cell r="E1648">
            <v>112.46</v>
          </cell>
          <cell r="F1648" t="str">
            <v>SIURB-E JAN/24</v>
          </cell>
        </row>
        <row r="1649">
          <cell r="A1649">
            <v>100714</v>
          </cell>
          <cell r="B1649">
            <v>10007014</v>
          </cell>
          <cell r="C1649" t="str">
            <v>TUBO PRETO DE AÇO-CARBONO, CLASSE SCH-40 - 1 1/2"</v>
          </cell>
          <cell r="D1649" t="str">
            <v>M</v>
          </cell>
          <cell r="E1649">
            <v>131.69999999999999</v>
          </cell>
          <cell r="F1649" t="str">
            <v>SIURB-E JAN/24</v>
          </cell>
        </row>
        <row r="1650">
          <cell r="A1650">
            <v>100720</v>
          </cell>
          <cell r="B1650">
            <v>10007020</v>
          </cell>
          <cell r="C1650" t="str">
            <v>VÁLVULA ESFÉRICA MONOBLOCO EM LATÃO, 3/4" NPT</v>
          </cell>
          <cell r="D1650" t="str">
            <v>UN</v>
          </cell>
          <cell r="E1650">
            <v>75.349999999999994</v>
          </cell>
          <cell r="F1650" t="str">
            <v>SIURB-E JAN/24</v>
          </cell>
        </row>
        <row r="1651">
          <cell r="A1651">
            <v>100760</v>
          </cell>
          <cell r="B1651">
            <v>10007060</v>
          </cell>
          <cell r="C1651" t="str">
            <v>HV.04 - ABRIGO PARA GÁS EM BLOCO DE CONCRETO APARENTE PARA 2 BOTIJÕES</v>
          </cell>
          <cell r="D1651" t="str">
            <v>UN</v>
          </cell>
          <cell r="E1651">
            <v>667.34</v>
          </cell>
          <cell r="F1651" t="str">
            <v>SIURB-E JAN/24</v>
          </cell>
        </row>
        <row r="1652">
          <cell r="A1652">
            <v>100762</v>
          </cell>
          <cell r="B1652">
            <v>10007062</v>
          </cell>
          <cell r="C1652" t="str">
            <v>HV.09/11 - ABRIGO PARA GÁS EM ALVENARIA REVESTIDA PARA 2 BOTIJÕES</v>
          </cell>
          <cell r="D1652" t="str">
            <v>UN</v>
          </cell>
          <cell r="E1652">
            <v>859.24</v>
          </cell>
          <cell r="F1652" t="str">
            <v>SIURB-E JAN/24</v>
          </cell>
        </row>
        <row r="1653">
          <cell r="A1653">
            <v>100763</v>
          </cell>
          <cell r="B1653">
            <v>10007063</v>
          </cell>
          <cell r="C1653" t="str">
            <v>HV.13/15 - ABRIGO PARA GÁS EM BLOCOS DE CONCRETO APARENTE PARA 2 CILINDROS</v>
          </cell>
          <cell r="D1653" t="str">
            <v>UN</v>
          </cell>
          <cell r="E1653">
            <v>1628.89</v>
          </cell>
          <cell r="F1653" t="str">
            <v>SIURB-E JAN/24</v>
          </cell>
        </row>
        <row r="1654">
          <cell r="A1654">
            <v>100764</v>
          </cell>
          <cell r="B1654">
            <v>10007064</v>
          </cell>
          <cell r="C1654" t="str">
            <v>HV.13/15 - ABRIGO PARA GÁS EM BLOCO DE CONCRETO APARENTE PARA 4 CILINDROS</v>
          </cell>
          <cell r="D1654" t="str">
            <v>UN</v>
          </cell>
          <cell r="E1654">
            <v>2115.44</v>
          </cell>
          <cell r="F1654" t="str">
            <v>SIURB-E JAN/24</v>
          </cell>
        </row>
        <row r="1655">
          <cell r="A1655">
            <v>100765</v>
          </cell>
          <cell r="B1655">
            <v>10007065</v>
          </cell>
          <cell r="C1655" t="str">
            <v>HV.13/15 - ABRIGO PARA GÁS EM BLOCO DE CONCRETO APARENTE PARA 6 CILINDROS</v>
          </cell>
          <cell r="D1655" t="str">
            <v>UN</v>
          </cell>
          <cell r="E1655">
            <v>2695.4</v>
          </cell>
          <cell r="F1655" t="str">
            <v>SIURB-E JAN/24</v>
          </cell>
        </row>
        <row r="1656">
          <cell r="A1656">
            <v>100767</v>
          </cell>
          <cell r="B1656">
            <v>10007067</v>
          </cell>
          <cell r="C1656" t="str">
            <v>HV.17/18 - ABRIGO PARA GÁS EM TIJOLO APARENTE PARA 4 CILINDROS</v>
          </cell>
          <cell r="D1656" t="str">
            <v>UN</v>
          </cell>
          <cell r="E1656">
            <v>2458.4299999999998</v>
          </cell>
          <cell r="F1656" t="str">
            <v>SIURB-E JAN/24</v>
          </cell>
        </row>
        <row r="1657">
          <cell r="A1657">
            <v>100768</v>
          </cell>
          <cell r="B1657">
            <v>10007068</v>
          </cell>
          <cell r="C1657" t="str">
            <v>HV.17/18 - ABRIGO PARA GÁS EM TIJOLO APARENTE PARA 6 CILINDROS</v>
          </cell>
          <cell r="D1657" t="str">
            <v>UN</v>
          </cell>
          <cell r="E1657">
            <v>3112.34</v>
          </cell>
          <cell r="F1657" t="str">
            <v>SIURB-E JAN/24</v>
          </cell>
        </row>
        <row r="1658">
          <cell r="A1658">
            <v>100769</v>
          </cell>
          <cell r="B1658">
            <v>10007069</v>
          </cell>
          <cell r="C1658" t="str">
            <v>HV.19/21 - ABRIGO PARA GÁS EM ALVENARIA REVESTIDA PARA 2 CILINDROS</v>
          </cell>
          <cell r="D1658" t="str">
            <v>UN</v>
          </cell>
          <cell r="E1658">
            <v>1978.79</v>
          </cell>
          <cell r="F1658" t="str">
            <v>SIURB-E JAN/24</v>
          </cell>
        </row>
        <row r="1659">
          <cell r="A1659">
            <v>100770</v>
          </cell>
          <cell r="B1659">
            <v>10007070</v>
          </cell>
          <cell r="C1659" t="str">
            <v>HV.19/21 - ABRIGO PARA GÁS EM ALVENARIA REVESTIDA PARA 4 CILINDROS</v>
          </cell>
          <cell r="D1659" t="str">
            <v>UN</v>
          </cell>
          <cell r="E1659">
            <v>2529.86</v>
          </cell>
          <cell r="F1659" t="str">
            <v>SIURB-E JAN/24</v>
          </cell>
        </row>
        <row r="1660">
          <cell r="A1660">
            <v>100771</v>
          </cell>
          <cell r="B1660">
            <v>10007071</v>
          </cell>
          <cell r="C1660" t="str">
            <v>HV.19/21 - ABRIGO PARA GÁS EM ALVENARIA REVESTIDA PARA 6 CILINDROS</v>
          </cell>
          <cell r="D1660" t="str">
            <v>UN</v>
          </cell>
          <cell r="E1660">
            <v>3187.03</v>
          </cell>
          <cell r="F1660" t="str">
            <v>SIURB-E JAN/24</v>
          </cell>
        </row>
        <row r="1661">
          <cell r="A1661">
            <v>100780</v>
          </cell>
          <cell r="B1661">
            <v>10007080</v>
          </cell>
          <cell r="C1661" t="str">
            <v>HD.10 - INSTALAÇÃO PARA 2 BOTIJÕES GLP 13KG, EXCLUSIVE ABRIGO</v>
          </cell>
          <cell r="D1661" t="str">
            <v>UN</v>
          </cell>
          <cell r="E1661">
            <v>16.91</v>
          </cell>
          <cell r="F1661" t="str">
            <v>SIURB-E JAN/24</v>
          </cell>
        </row>
        <row r="1662">
          <cell r="A1662">
            <v>100781</v>
          </cell>
          <cell r="B1662">
            <v>10007081</v>
          </cell>
          <cell r="C1662" t="str">
            <v>HD.11/13 - INSTALAÇÃO PARA 2 CILINDROS GLP 45 KG, EXCLUSIVE ABRIGO</v>
          </cell>
          <cell r="D1662" t="str">
            <v>UN</v>
          </cell>
          <cell r="E1662">
            <v>818.02</v>
          </cell>
          <cell r="F1662" t="str">
            <v>SIURB-E JAN/24</v>
          </cell>
        </row>
        <row r="1663">
          <cell r="A1663">
            <v>100782</v>
          </cell>
          <cell r="B1663">
            <v>10007082</v>
          </cell>
          <cell r="C1663" t="str">
            <v>HD.11/13 - INSTALAÇÃO PARA 4 CILINDRO GLP 45KG, EXCLUSIVE ABRIGO</v>
          </cell>
          <cell r="D1663" t="str">
            <v>UN</v>
          </cell>
          <cell r="E1663">
            <v>987.3</v>
          </cell>
          <cell r="F1663" t="str">
            <v>SIURB-E JAN/24</v>
          </cell>
        </row>
        <row r="1664">
          <cell r="A1664">
            <v>100783</v>
          </cell>
          <cell r="B1664">
            <v>10007083</v>
          </cell>
          <cell r="C1664" t="str">
            <v>HD.11/13  - INSTALAÇÃO PARA 6 CILINDROS GLP 45KG, EXCLUSIVE ABRIGO</v>
          </cell>
          <cell r="D1664" t="str">
            <v>UN</v>
          </cell>
          <cell r="E1664">
            <v>1130.54</v>
          </cell>
          <cell r="F1664" t="str">
            <v>SIURB-E JAN/24</v>
          </cell>
        </row>
        <row r="1665">
          <cell r="A1665">
            <v>100785</v>
          </cell>
          <cell r="B1665">
            <v>10007085</v>
          </cell>
          <cell r="C1665" t="str">
            <v>BOTIJÃO DE GÁS DE 13KG COM CARGA</v>
          </cell>
          <cell r="D1665" t="str">
            <v>UN</v>
          </cell>
          <cell r="E1665">
            <v>334.93</v>
          </cell>
          <cell r="F1665" t="str">
            <v>SIURB-E JAN/24</v>
          </cell>
        </row>
        <row r="1666">
          <cell r="A1666">
            <v>100786</v>
          </cell>
          <cell r="B1666">
            <v>10007086</v>
          </cell>
          <cell r="C1666" t="str">
            <v>CILINDRO DE G.L.P. DE 45KG COM CARGA</v>
          </cell>
          <cell r="D1666" t="str">
            <v>UN</v>
          </cell>
          <cell r="E1666">
            <v>1028.5</v>
          </cell>
          <cell r="F1666" t="str">
            <v>SIURB-E JAN/24</v>
          </cell>
        </row>
        <row r="1667">
          <cell r="A1667">
            <v>100790</v>
          </cell>
          <cell r="B1667">
            <v>10007090</v>
          </cell>
          <cell r="C1667" t="str">
            <v>CAIXA COM COLETOR DE ÁGUA (SIFÃO) PARA REDE DE GÁS</v>
          </cell>
          <cell r="D1667" t="str">
            <v>UN</v>
          </cell>
          <cell r="E1667">
            <v>188.81</v>
          </cell>
          <cell r="F1667" t="str">
            <v>SIURB-E JAN/24</v>
          </cell>
        </row>
        <row r="1668">
          <cell r="A1668">
            <v>100795</v>
          </cell>
          <cell r="B1668">
            <v>10007095</v>
          </cell>
          <cell r="C1668" t="str">
            <v>PROTEÇÃO ANTICORROSIVA PARA TUBULAÇÃO ENTERRADA</v>
          </cell>
          <cell r="D1668" t="str">
            <v>M</v>
          </cell>
          <cell r="E1668">
            <v>3.31</v>
          </cell>
          <cell r="F1668" t="str">
            <v>SIURB-E JAN/24</v>
          </cell>
        </row>
        <row r="1669">
          <cell r="A1669">
            <v>100798</v>
          </cell>
          <cell r="B1669">
            <v>10007098</v>
          </cell>
          <cell r="C1669" t="str">
            <v>ENVELOPAMENTO DE TUBULAÇÃO ENTERRADA, COM CONCRETO</v>
          </cell>
          <cell r="D1669" t="str">
            <v>M</v>
          </cell>
          <cell r="E1669">
            <v>38.86</v>
          </cell>
          <cell r="F1669" t="str">
            <v>SIURB-E JAN/24</v>
          </cell>
        </row>
        <row r="1670">
          <cell r="A1670">
            <v>100800</v>
          </cell>
          <cell r="B1670">
            <v>10008000</v>
          </cell>
          <cell r="C1670" t="str">
            <v>REDE DE PREVENÇÃO E COMBATE A INCÊNDIOS</v>
          </cell>
          <cell r="D1670" t="str">
            <v>.</v>
          </cell>
          <cell r="E1670" t="str">
            <v>.</v>
          </cell>
          <cell r="F1670" t="str">
            <v>SIURB-E JAN/24</v>
          </cell>
        </row>
        <row r="1671">
          <cell r="A1671">
            <v>100802</v>
          </cell>
          <cell r="B1671">
            <v>10008002</v>
          </cell>
          <cell r="C1671" t="str">
            <v>TUBO DE AÇO-CARBONO GALVANIZADO, CLASSE MÉDIA (DIN2440) - 2 1/2"</v>
          </cell>
          <cell r="D1671" t="str">
            <v>M</v>
          </cell>
          <cell r="E1671">
            <v>227.65</v>
          </cell>
          <cell r="F1671" t="str">
            <v>SIURB-E JAN/24</v>
          </cell>
        </row>
        <row r="1672">
          <cell r="A1672">
            <v>100803</v>
          </cell>
          <cell r="B1672">
            <v>10008003</v>
          </cell>
          <cell r="C1672" t="str">
            <v>TUBO DE AÇO-CARBONO GALVANIZADO, CLASSE MÉDIA (DIN2440) - 3"</v>
          </cell>
          <cell r="D1672" t="str">
            <v>M</v>
          </cell>
          <cell r="E1672">
            <v>253.73</v>
          </cell>
          <cell r="F1672" t="str">
            <v>SIURB-E JAN/24</v>
          </cell>
        </row>
        <row r="1673">
          <cell r="A1673">
            <v>100805</v>
          </cell>
          <cell r="B1673">
            <v>10008005</v>
          </cell>
          <cell r="C1673" t="str">
            <v>TUBO DE AÇO-CARBONO GALVANIZADO, CLASSE MÉDIA (DIN2440) - 4"</v>
          </cell>
          <cell r="D1673" t="str">
            <v>M</v>
          </cell>
          <cell r="E1673">
            <v>334.19</v>
          </cell>
          <cell r="F1673" t="str">
            <v>SIURB-E JAN/24</v>
          </cell>
        </row>
        <row r="1674">
          <cell r="A1674">
            <v>100806</v>
          </cell>
          <cell r="B1674">
            <v>10008006</v>
          </cell>
          <cell r="C1674" t="str">
            <v>TUBO DE AÇO-CARBONO GALVANIZADO, CLASSE MÉDIA (DIN2440) - 6"</v>
          </cell>
          <cell r="D1674" t="str">
            <v>M</v>
          </cell>
          <cell r="E1674">
            <v>591.20000000000005</v>
          </cell>
          <cell r="F1674" t="str">
            <v>SIURB-E JAN/24</v>
          </cell>
        </row>
        <row r="1675">
          <cell r="A1675">
            <v>100831</v>
          </cell>
          <cell r="B1675">
            <v>10008031</v>
          </cell>
          <cell r="C1675" t="str">
            <v>REGISTRO DE GAVETA, METAL AMARELO - 2 1/2"</v>
          </cell>
          <cell r="D1675" t="str">
            <v>UN</v>
          </cell>
          <cell r="E1675">
            <v>402.1</v>
          </cell>
          <cell r="F1675" t="str">
            <v>SIURB-E JAN/24</v>
          </cell>
        </row>
        <row r="1676">
          <cell r="A1676">
            <v>100832</v>
          </cell>
          <cell r="B1676">
            <v>10008032</v>
          </cell>
          <cell r="C1676" t="str">
            <v>REGISTRO DE GAVETA, METAL AMARELO - 3"</v>
          </cell>
          <cell r="D1676" t="str">
            <v>UN</v>
          </cell>
          <cell r="E1676">
            <v>621.69000000000005</v>
          </cell>
          <cell r="F1676" t="str">
            <v>SIURB-E JAN/24</v>
          </cell>
        </row>
        <row r="1677">
          <cell r="A1677">
            <v>100834</v>
          </cell>
          <cell r="B1677">
            <v>10008034</v>
          </cell>
          <cell r="C1677" t="str">
            <v>REGISTRO DE GAVETA, METAL AMARELO - 4"</v>
          </cell>
          <cell r="D1677" t="str">
            <v>UN</v>
          </cell>
          <cell r="E1677">
            <v>1019.12</v>
          </cell>
          <cell r="F1677" t="str">
            <v>SIURB-E JAN/24</v>
          </cell>
        </row>
        <row r="1678">
          <cell r="A1678">
            <v>100849</v>
          </cell>
          <cell r="B1678">
            <v>10008049</v>
          </cell>
          <cell r="C1678" t="str">
            <v>ENVELOPAMENTO DE TUBULAÇÃO ENTERRADA, COM CONCRETO</v>
          </cell>
          <cell r="D1678" t="str">
            <v>M</v>
          </cell>
          <cell r="E1678">
            <v>38.86</v>
          </cell>
          <cell r="F1678" t="str">
            <v>SIURB-E JAN/24</v>
          </cell>
        </row>
        <row r="1679">
          <cell r="A1679">
            <v>100850</v>
          </cell>
          <cell r="B1679">
            <v>10008050</v>
          </cell>
          <cell r="C1679" t="str">
            <v>RECALQUE DE PASSEIO COM UNIÃO ENGATE RÁPIDO - REGISTRO TIPO GLOBO 2 1/2"</v>
          </cell>
          <cell r="D1679" t="str">
            <v>UN</v>
          </cell>
          <cell r="E1679">
            <v>832.24</v>
          </cell>
          <cell r="F1679" t="str">
            <v>SIURB-E JAN/24</v>
          </cell>
        </row>
        <row r="1680">
          <cell r="A1680">
            <v>100855</v>
          </cell>
          <cell r="B1680">
            <v>10008055</v>
          </cell>
          <cell r="C1680" t="str">
            <v>HIDRANTE COM UNIÃO DE ENGATE RÁPIDO - REGISTRO TIPO GLOBO 2 1/2"</v>
          </cell>
          <cell r="D1680" t="str">
            <v>UN</v>
          </cell>
          <cell r="E1680">
            <v>788.76</v>
          </cell>
          <cell r="F1680" t="str">
            <v>SIURB-E JAN/24</v>
          </cell>
        </row>
        <row r="1681">
          <cell r="A1681">
            <v>100860</v>
          </cell>
          <cell r="B1681">
            <v>10008060</v>
          </cell>
          <cell r="C1681" t="str">
            <v>ABRIGO DE EMBUTIR PARA HIDRANTE E MANGUEIRA - CHAPA DE AÇO N.20</v>
          </cell>
          <cell r="D1681" t="str">
            <v>UN</v>
          </cell>
          <cell r="E1681">
            <v>593.13</v>
          </cell>
          <cell r="F1681" t="str">
            <v>SIURB-E JAN/24</v>
          </cell>
        </row>
        <row r="1682">
          <cell r="A1682">
            <v>100865</v>
          </cell>
          <cell r="B1682">
            <v>10008065</v>
          </cell>
          <cell r="C1682" t="str">
            <v>MANGUEIRA DE INCÊNDIO COM UNIÃO DE ENGATE RÁPIDO, 15M - 1 1/2"</v>
          </cell>
          <cell r="D1682" t="str">
            <v>UN</v>
          </cell>
          <cell r="E1682">
            <v>374.94</v>
          </cell>
          <cell r="F1682" t="str">
            <v>SIURB-E JAN/24</v>
          </cell>
        </row>
        <row r="1683">
          <cell r="A1683">
            <v>100868</v>
          </cell>
          <cell r="B1683">
            <v>10008068</v>
          </cell>
          <cell r="C1683" t="str">
            <v>MANGUEIRA DE INCÊNDIO COM UNIÃO DE ENGATE RÁPIDO, 30M - 1 1/2"</v>
          </cell>
          <cell r="D1683" t="str">
            <v>UN</v>
          </cell>
          <cell r="E1683">
            <v>601.28</v>
          </cell>
          <cell r="F1683" t="str">
            <v>SIURB-E JAN/24</v>
          </cell>
        </row>
        <row r="1684">
          <cell r="A1684">
            <v>100872</v>
          </cell>
          <cell r="B1684">
            <v>10008072</v>
          </cell>
          <cell r="C1684" t="str">
            <v>MANGUEIRA DE INCÊNDIO COM UNIÃO DE ENGATE RÁPIDO, 30M - 2 1/2"</v>
          </cell>
          <cell r="D1684" t="str">
            <v>UN</v>
          </cell>
          <cell r="E1684">
            <v>958.47</v>
          </cell>
          <cell r="F1684" t="str">
            <v>SIURB-E JAN/24</v>
          </cell>
        </row>
        <row r="1685">
          <cell r="A1685">
            <v>100873</v>
          </cell>
          <cell r="B1685">
            <v>10008073</v>
          </cell>
          <cell r="C1685" t="str">
            <v>ESGUICHO DE INCÊNDIO COM ENGATE RÁPIDO - 1 1/2"X1/2"</v>
          </cell>
          <cell r="D1685" t="str">
            <v>UN</v>
          </cell>
          <cell r="E1685">
            <v>74.739999999999995</v>
          </cell>
          <cell r="F1685" t="str">
            <v>SIURB-E JAN/24</v>
          </cell>
        </row>
        <row r="1686">
          <cell r="A1686">
            <v>100880</v>
          </cell>
          <cell r="B1686">
            <v>10008080</v>
          </cell>
          <cell r="C1686" t="str">
            <v>EXTINTOR DE INCÊNDIO COM CARGA DE GÁS CARBÔNICO (CO2) - 4KG</v>
          </cell>
          <cell r="D1686" t="str">
            <v>UN</v>
          </cell>
          <cell r="E1686">
            <v>581.16</v>
          </cell>
          <cell r="F1686" t="str">
            <v>SIURB-E JAN/24</v>
          </cell>
        </row>
        <row r="1687">
          <cell r="A1687">
            <v>100881</v>
          </cell>
          <cell r="B1687">
            <v>10008081</v>
          </cell>
          <cell r="C1687" t="str">
            <v>EXTINTOR DE INCÊNDIO COM CARGA DE GÁS CARBÔNICO (CO2) - 6KG</v>
          </cell>
          <cell r="D1687" t="str">
            <v>UN</v>
          </cell>
          <cell r="E1687">
            <v>638.51</v>
          </cell>
          <cell r="F1687" t="str">
            <v>SIURB-E JAN/24</v>
          </cell>
        </row>
        <row r="1688">
          <cell r="A1688">
            <v>100882</v>
          </cell>
          <cell r="B1688">
            <v>10008082</v>
          </cell>
          <cell r="C1688" t="str">
            <v>EXTINTOR DE INCÊNDIO COM CARGA DE GÁS CARBÔNICO (CO2) - 10KG</v>
          </cell>
          <cell r="D1688" t="str">
            <v>UN</v>
          </cell>
          <cell r="E1688">
            <v>1514.15</v>
          </cell>
          <cell r="F1688" t="str">
            <v>SIURB-E JAN/24</v>
          </cell>
        </row>
        <row r="1689">
          <cell r="A1689">
            <v>100885</v>
          </cell>
          <cell r="B1689">
            <v>10008085</v>
          </cell>
          <cell r="C1689" t="str">
            <v>EXTINTOR DE INCÊNDIO COM CARGA DE ÁGUA PRESSURIZADA - 10L</v>
          </cell>
          <cell r="D1689" t="str">
            <v>UN</v>
          </cell>
          <cell r="E1689">
            <v>221.93</v>
          </cell>
          <cell r="F1689" t="str">
            <v>SIURB-E JAN/24</v>
          </cell>
        </row>
        <row r="1690">
          <cell r="A1690">
            <v>100888</v>
          </cell>
          <cell r="B1690">
            <v>10008088</v>
          </cell>
          <cell r="C1690" t="str">
            <v>EXTINTOR DE INCÊNDIO COM CARGA DE ESPUMA QUÍMICA - 9L</v>
          </cell>
          <cell r="D1690" t="str">
            <v>UN</v>
          </cell>
          <cell r="E1690">
            <v>781.62</v>
          </cell>
          <cell r="F1690" t="str">
            <v>SIURB-E JAN/24</v>
          </cell>
        </row>
        <row r="1691">
          <cell r="A1691">
            <v>100890</v>
          </cell>
          <cell r="B1691">
            <v>10008090</v>
          </cell>
          <cell r="C1691" t="str">
            <v>EXTINTOR DE INCÊNDIO COM CARGA DE PÓ QUÍMICO SECO - 4KG</v>
          </cell>
          <cell r="D1691" t="str">
            <v>UN</v>
          </cell>
          <cell r="E1691">
            <v>207.32</v>
          </cell>
          <cell r="F1691" t="str">
            <v>SIURB-E JAN/24</v>
          </cell>
        </row>
        <row r="1692">
          <cell r="A1692">
            <v>100892</v>
          </cell>
          <cell r="B1692">
            <v>10008092</v>
          </cell>
          <cell r="C1692" t="str">
            <v>EXTINTOR DE INCÊNDIO COM CARGA DE PÓ QUÍMICO SECO - 8KG</v>
          </cell>
          <cell r="D1692" t="str">
            <v>UN</v>
          </cell>
          <cell r="E1692">
            <v>275.38</v>
          </cell>
          <cell r="F1692" t="str">
            <v>SIURB-E JAN/24</v>
          </cell>
        </row>
        <row r="1693">
          <cell r="A1693">
            <v>100893</v>
          </cell>
          <cell r="B1693">
            <v>10008093</v>
          </cell>
          <cell r="C1693" t="str">
            <v>EXTINTOR DE INCÊNDIO COM CARGA DE PÓ QUÍMICO SECO - 12KG</v>
          </cell>
          <cell r="D1693" t="str">
            <v>UN</v>
          </cell>
          <cell r="E1693">
            <v>320.86</v>
          </cell>
          <cell r="F1693" t="str">
            <v>SIURB-E JAN/24</v>
          </cell>
        </row>
        <row r="1694">
          <cell r="A1694">
            <v>100895</v>
          </cell>
          <cell r="B1694">
            <v>10008095</v>
          </cell>
          <cell r="C1694" t="str">
            <v>SETA PARA HIDRANTE/EXTINTOR DE INCÊNDIO</v>
          </cell>
          <cell r="D1694" t="str">
            <v>UN</v>
          </cell>
          <cell r="E1694">
            <v>23.65</v>
          </cell>
          <cell r="F1694" t="str">
            <v>SIURB-E JAN/24</v>
          </cell>
        </row>
        <row r="1695">
          <cell r="A1695">
            <v>100900</v>
          </cell>
          <cell r="B1695">
            <v>10009000</v>
          </cell>
          <cell r="C1695" t="str">
            <v>REDE DE ESGOTO SANITÁRIO - TUBULAÇÃO</v>
          </cell>
          <cell r="D1695" t="str">
            <v>.</v>
          </cell>
          <cell r="E1695" t="str">
            <v>.</v>
          </cell>
          <cell r="F1695" t="str">
            <v>SIURB-E JAN/24</v>
          </cell>
        </row>
        <row r="1696">
          <cell r="A1696">
            <v>100910</v>
          </cell>
          <cell r="B1696">
            <v>10009010</v>
          </cell>
          <cell r="C1696" t="str">
            <v>TUBO DE FERRO FUNDIDO PARA ESGOTO, LINHA SMU - 50MM</v>
          </cell>
          <cell r="D1696" t="str">
            <v>M</v>
          </cell>
          <cell r="E1696">
            <v>308.26</v>
          </cell>
          <cell r="F1696" t="str">
            <v>SIURB-E JAN/24</v>
          </cell>
        </row>
        <row r="1697">
          <cell r="A1697">
            <v>100911</v>
          </cell>
          <cell r="B1697">
            <v>10009011</v>
          </cell>
          <cell r="C1697" t="str">
            <v>TUBO DE FERRO FUNDIDO PARA ESGOTO, LINHA SMU - 75MM</v>
          </cell>
          <cell r="D1697" t="str">
            <v>M</v>
          </cell>
          <cell r="E1697">
            <v>435.68</v>
          </cell>
          <cell r="F1697" t="str">
            <v>SIURB-E JAN/24</v>
          </cell>
        </row>
        <row r="1698">
          <cell r="A1698">
            <v>100912</v>
          </cell>
          <cell r="B1698">
            <v>10009012</v>
          </cell>
          <cell r="C1698" t="str">
            <v>TUBO DE FERRO FUNDIDO PARA ESGOTO, LINHA SMU - 100MM</v>
          </cell>
          <cell r="D1698" t="str">
            <v>M</v>
          </cell>
          <cell r="E1698">
            <v>506.51</v>
          </cell>
          <cell r="F1698" t="str">
            <v>SIURB-E JAN/24</v>
          </cell>
        </row>
        <row r="1699">
          <cell r="A1699">
            <v>100913</v>
          </cell>
          <cell r="B1699">
            <v>10009013</v>
          </cell>
          <cell r="C1699" t="str">
            <v>TUBO DE FERRO FUNDIDO PARA ESGOTO, LINHA SMU - 150MM</v>
          </cell>
          <cell r="D1699" t="str">
            <v>M</v>
          </cell>
          <cell r="E1699">
            <v>534.05999999999995</v>
          </cell>
          <cell r="F1699" t="str">
            <v>SIURB-E JAN/24</v>
          </cell>
        </row>
        <row r="1700">
          <cell r="A1700">
            <v>100930</v>
          </cell>
          <cell r="B1700">
            <v>10009030</v>
          </cell>
          <cell r="C1700" t="str">
            <v>TUBO DE PVC RÍGIDO, PONTA E BOLSA (LINHA ESGOTO) - 40MM (1 1/2")</v>
          </cell>
          <cell r="D1700" t="str">
            <v>M</v>
          </cell>
          <cell r="E1700">
            <v>25.64</v>
          </cell>
          <cell r="F1700" t="str">
            <v>SIURB-E JAN/24</v>
          </cell>
        </row>
        <row r="1701">
          <cell r="A1701">
            <v>100931</v>
          </cell>
          <cell r="B1701">
            <v>10009031</v>
          </cell>
          <cell r="C1701" t="str">
            <v>TUBO DE PVC RÍGIDO, PONTA E BOLSA (LINHA ESGOTO) - 50MM (2")</v>
          </cell>
          <cell r="D1701" t="str">
            <v>M</v>
          </cell>
          <cell r="E1701">
            <v>34.130000000000003</v>
          </cell>
          <cell r="F1701" t="str">
            <v>SIURB-E JAN/24</v>
          </cell>
        </row>
        <row r="1702">
          <cell r="A1702">
            <v>100932</v>
          </cell>
          <cell r="B1702">
            <v>10009032</v>
          </cell>
          <cell r="C1702" t="str">
            <v>TUBO DE PVC RÍGIDO, PONTA E BOLSA (LINHA ESGOTO) - 75MM (3")</v>
          </cell>
          <cell r="D1702" t="str">
            <v>M</v>
          </cell>
          <cell r="E1702">
            <v>65.97</v>
          </cell>
          <cell r="F1702" t="str">
            <v>SIURB-E JAN/24</v>
          </cell>
        </row>
        <row r="1703">
          <cell r="A1703">
            <v>100933</v>
          </cell>
          <cell r="B1703">
            <v>10009033</v>
          </cell>
          <cell r="C1703" t="str">
            <v>TUBO DE PVC RÍGIDO, PONTA E BOLSA (LINHA ESGOTO) - 100MM (4")</v>
          </cell>
          <cell r="D1703" t="str">
            <v>M</v>
          </cell>
          <cell r="E1703">
            <v>47.02</v>
          </cell>
          <cell r="F1703" t="str">
            <v>SIURB-E JAN/24</v>
          </cell>
        </row>
        <row r="1704">
          <cell r="A1704">
            <v>100934</v>
          </cell>
          <cell r="B1704">
            <v>10009034</v>
          </cell>
          <cell r="C1704" t="str">
            <v>TUBO DE PVC RÍGIDO, PONTA E BOLSA (LINHA ESGOTO) - 150MM (6")</v>
          </cell>
          <cell r="D1704" t="str">
            <v>M</v>
          </cell>
          <cell r="E1704">
            <v>112.06</v>
          </cell>
          <cell r="F1704" t="str">
            <v>SIURB-E JAN/24</v>
          </cell>
        </row>
        <row r="1705">
          <cell r="A1705">
            <v>100935</v>
          </cell>
          <cell r="B1705">
            <v>10009035</v>
          </cell>
          <cell r="C1705" t="str">
            <v>TUBO DE PVC RÍGIDO, PONTA E BOLSA (LINHA ESGOTO) - 200MM (8")</v>
          </cell>
          <cell r="D1705" t="str">
            <v>M</v>
          </cell>
          <cell r="E1705">
            <v>161.63999999999999</v>
          </cell>
          <cell r="F1705" t="str">
            <v>SIURB-E JAN/24</v>
          </cell>
        </row>
        <row r="1706">
          <cell r="A1706">
            <v>100998</v>
          </cell>
          <cell r="B1706">
            <v>10009098</v>
          </cell>
          <cell r="C1706" t="str">
            <v>ENVELOPAMENTO DE TUBULAÇÃO ENTERRADA, COM CONCRETO</v>
          </cell>
          <cell r="D1706" t="str">
            <v>M</v>
          </cell>
          <cell r="E1706">
            <v>38.86</v>
          </cell>
          <cell r="F1706" t="str">
            <v>SIURB-E JAN/24</v>
          </cell>
        </row>
        <row r="1707">
          <cell r="A1707">
            <v>101000</v>
          </cell>
          <cell r="B1707">
            <v>10010000</v>
          </cell>
          <cell r="C1707" t="str">
            <v>REDE DE ESGOTO SANITÁRIO - ACESSÓRIOS</v>
          </cell>
          <cell r="D1707" t="str">
            <v>.</v>
          </cell>
          <cell r="E1707" t="str">
            <v>.</v>
          </cell>
          <cell r="F1707" t="str">
            <v>SIURB-E JAN/24</v>
          </cell>
        </row>
        <row r="1708">
          <cell r="A1708">
            <v>101001</v>
          </cell>
          <cell r="B1708">
            <v>10010001</v>
          </cell>
          <cell r="C1708" t="str">
            <v>RALO SECO DE PVC RÍGIDO, COM SAÍDA SOLDADA DE 40MM - DIÂMETRO 100MM</v>
          </cell>
          <cell r="D1708" t="str">
            <v>UN</v>
          </cell>
          <cell r="E1708">
            <v>48.8</v>
          </cell>
          <cell r="F1708" t="str">
            <v>SIURB-E JAN/24</v>
          </cell>
        </row>
        <row r="1709">
          <cell r="A1709">
            <v>101010</v>
          </cell>
          <cell r="B1709">
            <v>10010010</v>
          </cell>
          <cell r="C1709" t="str">
            <v>CAIXA SIFONADA DE PVC RÍGIDO - 100X150MM</v>
          </cell>
          <cell r="D1709" t="str">
            <v>UN</v>
          </cell>
          <cell r="E1709">
            <v>49.85</v>
          </cell>
          <cell r="F1709" t="str">
            <v>SIURB-E JAN/24</v>
          </cell>
        </row>
        <row r="1710">
          <cell r="A1710">
            <v>101012</v>
          </cell>
          <cell r="B1710">
            <v>10010012</v>
          </cell>
          <cell r="C1710" t="str">
            <v>CAIXA SIFONADA DE PVC RÍGIDO - 150X150MM</v>
          </cell>
          <cell r="D1710" t="str">
            <v>UN</v>
          </cell>
          <cell r="E1710">
            <v>69.62</v>
          </cell>
          <cell r="F1710" t="str">
            <v>SIURB-E JAN/24</v>
          </cell>
        </row>
        <row r="1711">
          <cell r="A1711">
            <v>101015</v>
          </cell>
          <cell r="B1711">
            <v>10010015</v>
          </cell>
          <cell r="C1711" t="str">
            <v>CAIXA SIFONADA DE PVC RÍGIDO 250X230X75MM</v>
          </cell>
          <cell r="D1711" t="str">
            <v>UN</v>
          </cell>
          <cell r="E1711">
            <v>113.33</v>
          </cell>
          <cell r="F1711" t="str">
            <v>SIURB-E JAN/24</v>
          </cell>
        </row>
        <row r="1712">
          <cell r="A1712">
            <v>101035</v>
          </cell>
          <cell r="B1712">
            <v>10010035</v>
          </cell>
          <cell r="C1712" t="str">
            <v>RALO SECO DE FERRO FUNDIDO, COM SAÍDA VERTICAL (SMU) - DIÂMETRO 100MM</v>
          </cell>
          <cell r="D1712" t="str">
            <v>UN</v>
          </cell>
          <cell r="E1712">
            <v>123.25</v>
          </cell>
          <cell r="F1712" t="str">
            <v>SIURB-E JAN/24</v>
          </cell>
        </row>
        <row r="1713">
          <cell r="A1713">
            <v>101036</v>
          </cell>
          <cell r="B1713">
            <v>10010036</v>
          </cell>
          <cell r="C1713" t="str">
            <v>CAIXA DE GORDURA COM CESTO DE LIMPEZA EM PVC 100MM - TIGRE OU SIMILAR</v>
          </cell>
          <cell r="D1713" t="str">
            <v>UN</v>
          </cell>
          <cell r="E1713">
            <v>431.07</v>
          </cell>
          <cell r="F1713" t="str">
            <v>SIURB-E JAN/24</v>
          </cell>
        </row>
        <row r="1714">
          <cell r="A1714">
            <v>101059</v>
          </cell>
          <cell r="B1714">
            <v>10010059</v>
          </cell>
          <cell r="C1714" t="str">
            <v>CAIXA DE GORDURA, ALVENARIA DE TIJOLOS MACIÇOS COMUNS - 60X60CM</v>
          </cell>
          <cell r="D1714" t="str">
            <v>UN</v>
          </cell>
          <cell r="E1714">
            <v>375.08</v>
          </cell>
          <cell r="F1714" t="str">
            <v>SIURB-E JAN/24</v>
          </cell>
        </row>
        <row r="1715">
          <cell r="A1715">
            <v>101060</v>
          </cell>
          <cell r="B1715">
            <v>10010060</v>
          </cell>
          <cell r="C1715" t="str">
            <v>FOSSA SÉPTICA EM ANÉIS DE CONCRETO, PARA 10 PESSOAS - 1,40 X 1,20M</v>
          </cell>
          <cell r="D1715" t="str">
            <v>UN</v>
          </cell>
          <cell r="E1715">
            <v>4160.5</v>
          </cell>
          <cell r="F1715" t="str">
            <v>SIURB-E JAN/24</v>
          </cell>
        </row>
        <row r="1716">
          <cell r="A1716">
            <v>101061</v>
          </cell>
          <cell r="B1716">
            <v>10010061</v>
          </cell>
          <cell r="C1716" t="str">
            <v>FOSSA SÉPTICA EM ANÉIS DE CONCRETO, PARA 20 PESSOAS - 1,40 X 1,70M</v>
          </cell>
          <cell r="D1716" t="str">
            <v>UN</v>
          </cell>
          <cell r="E1716">
            <v>5227.33</v>
          </cell>
          <cell r="F1716" t="str">
            <v>SIURB-E JAN/24</v>
          </cell>
        </row>
        <row r="1717">
          <cell r="A1717">
            <v>101064</v>
          </cell>
          <cell r="B1717">
            <v>10010064</v>
          </cell>
          <cell r="C1717" t="str">
            <v>FOSSA SÉPTICA EM ANÉIS DE CONCRETO, PARA 100 PESSOAS - 2,40 X 2,50M</v>
          </cell>
          <cell r="D1717" t="str">
            <v>UN</v>
          </cell>
          <cell r="E1717">
            <v>13441.36</v>
          </cell>
          <cell r="F1717" t="str">
            <v>SIURB-E JAN/24</v>
          </cell>
        </row>
        <row r="1718">
          <cell r="A1718">
            <v>101066</v>
          </cell>
          <cell r="B1718">
            <v>10010066</v>
          </cell>
          <cell r="C1718" t="str">
            <v>FOSSA SÉPTICA EM ANÉIS DE CONCRETO, PARA 140 PESSOAS - 2,40 X 3,50M</v>
          </cell>
          <cell r="D1718" t="str">
            <v>UN</v>
          </cell>
          <cell r="E1718">
            <v>17552.23</v>
          </cell>
          <cell r="F1718" t="str">
            <v>SIURB-E JAN/24</v>
          </cell>
        </row>
        <row r="1719">
          <cell r="A1719">
            <v>101070</v>
          </cell>
          <cell r="B1719">
            <v>10010070</v>
          </cell>
          <cell r="C1719" t="str">
            <v>SUMIDOURO, DIÂMETRO INTERNO 2,00M - POÇO ABSORVENTE</v>
          </cell>
          <cell r="D1719" t="str">
            <v>M</v>
          </cell>
          <cell r="E1719">
            <v>1149.75</v>
          </cell>
          <cell r="F1719" t="str">
            <v>SIURB-E JAN/24</v>
          </cell>
        </row>
        <row r="1720">
          <cell r="A1720">
            <v>101071</v>
          </cell>
          <cell r="B1720">
            <v>10010071</v>
          </cell>
          <cell r="C1720" t="str">
            <v>SUMIDOURO, DIÂMETRO INTERNO 2,00M - TAMPÃO DE CONCRETO</v>
          </cell>
          <cell r="D1720" t="str">
            <v>UN</v>
          </cell>
          <cell r="E1720">
            <v>1257.33</v>
          </cell>
          <cell r="F1720" t="str">
            <v>SIURB-E JAN/24</v>
          </cell>
        </row>
        <row r="1721">
          <cell r="A1721">
            <v>101081</v>
          </cell>
          <cell r="B1721">
            <v>10010081</v>
          </cell>
          <cell r="C1721" t="str">
            <v>FILTRO ANAERÓBICO D=3,00M H=2,00M</v>
          </cell>
          <cell r="D1721" t="str">
            <v>UN</v>
          </cell>
          <cell r="E1721">
            <v>18888.900000000001</v>
          </cell>
          <cell r="F1721" t="str">
            <v>SIURB-E JAN/24</v>
          </cell>
        </row>
        <row r="1722">
          <cell r="A1722">
            <v>101084</v>
          </cell>
          <cell r="B1722">
            <v>10010084</v>
          </cell>
          <cell r="C1722" t="str">
            <v>ANEL DE CONCRETO D=2,00 H=0,50M</v>
          </cell>
          <cell r="D1722" t="str">
            <v>UN</v>
          </cell>
          <cell r="E1722">
            <v>1333.75</v>
          </cell>
          <cell r="F1722" t="str">
            <v>SIURB-E JAN/24</v>
          </cell>
        </row>
        <row r="1723">
          <cell r="A1723">
            <v>101085</v>
          </cell>
          <cell r="B1723">
            <v>10010085</v>
          </cell>
          <cell r="C1723" t="str">
            <v>ANEL DE CONCRETO D=3,00 H=0,50M</v>
          </cell>
          <cell r="D1723" t="str">
            <v>UN</v>
          </cell>
          <cell r="E1723">
            <v>2127.77</v>
          </cell>
          <cell r="F1723" t="str">
            <v>SIURB-E JAN/24</v>
          </cell>
        </row>
        <row r="1724">
          <cell r="A1724">
            <v>101094</v>
          </cell>
          <cell r="B1724">
            <v>10010094</v>
          </cell>
          <cell r="C1724" t="str">
            <v>HA.01 - CAIXA DE LIGAÇÃO OU INSPEÇÃO - ESCAVAÇÃO E APILOAMENTO</v>
          </cell>
          <cell r="D1724" t="str">
            <v>M3</v>
          </cell>
          <cell r="E1724">
            <v>62.24</v>
          </cell>
          <cell r="F1724" t="str">
            <v>SIURB-E JAN/24</v>
          </cell>
        </row>
        <row r="1725">
          <cell r="A1725">
            <v>101095</v>
          </cell>
          <cell r="B1725">
            <v>10010095</v>
          </cell>
          <cell r="C1725" t="str">
            <v>HA.01 - CAIXA DE LIGAÇÃO OU INSPEÇÃO - LASTRO DE CONCRETO (FUNDO)</v>
          </cell>
          <cell r="D1725" t="str">
            <v>M3</v>
          </cell>
          <cell r="E1725">
            <v>538.01</v>
          </cell>
          <cell r="F1725" t="str">
            <v>SIURB-E JAN/24</v>
          </cell>
        </row>
        <row r="1726">
          <cell r="A1726">
            <v>101096</v>
          </cell>
          <cell r="B1726">
            <v>10010096</v>
          </cell>
          <cell r="C1726" t="str">
            <v>HA.01 - CAIXA DE LIGAÇÃO OU INSPEÇÃO - ALVENARIA DE 1/2 TIJOLO, REVESTIDA</v>
          </cell>
          <cell r="D1726" t="str">
            <v>M2</v>
          </cell>
          <cell r="E1726">
            <v>306.77</v>
          </cell>
          <cell r="F1726" t="str">
            <v>SIURB-E JAN/24</v>
          </cell>
        </row>
        <row r="1727">
          <cell r="A1727">
            <v>101097</v>
          </cell>
          <cell r="B1727">
            <v>10010097</v>
          </cell>
          <cell r="C1727" t="str">
            <v>CAIXA DE LIGAÇÃO OU INSPEÇÃO - ALVENARIA DE 1 TIJOLO, REVESTIDA</v>
          </cell>
          <cell r="D1727" t="str">
            <v>M2</v>
          </cell>
          <cell r="E1727">
            <v>418.47</v>
          </cell>
          <cell r="F1727" t="str">
            <v>SIURB-E JAN/24</v>
          </cell>
        </row>
        <row r="1728">
          <cell r="A1728">
            <v>101098</v>
          </cell>
          <cell r="B1728">
            <v>10010098</v>
          </cell>
          <cell r="C1728" t="str">
            <v>HA.01 - CAIXA DE LIGAÇÃO OU INSPEÇÃO - TAMPA DE CONCRETO</v>
          </cell>
          <cell r="D1728" t="str">
            <v>M2</v>
          </cell>
          <cell r="E1728">
            <v>249.57</v>
          </cell>
          <cell r="F1728" t="str">
            <v>SIURB-E JAN/24</v>
          </cell>
        </row>
        <row r="1729">
          <cell r="A1729">
            <v>101100</v>
          </cell>
          <cell r="B1729">
            <v>10011000</v>
          </cell>
          <cell r="C1729" t="str">
            <v>REDE DE ÁGUAS PLUVIAIS - CAPTAÇÃO</v>
          </cell>
          <cell r="D1729" t="str">
            <v>.</v>
          </cell>
          <cell r="E1729" t="str">
            <v>.</v>
          </cell>
          <cell r="F1729" t="str">
            <v>SIURB-E JAN/24</v>
          </cell>
        </row>
        <row r="1730">
          <cell r="A1730">
            <v>101101</v>
          </cell>
          <cell r="B1730">
            <v>10011001</v>
          </cell>
          <cell r="C1730" t="str">
            <v>DY.01 - CALHA EM CHAPA DE AÇO GALVANIZADO N.24 - DESENVOLVIMENTO 33CM</v>
          </cell>
          <cell r="D1730" t="str">
            <v>M</v>
          </cell>
          <cell r="E1730">
            <v>74.7</v>
          </cell>
          <cell r="F1730" t="str">
            <v>SIURB-E JAN/24</v>
          </cell>
        </row>
        <row r="1731">
          <cell r="A1731">
            <v>101102</v>
          </cell>
          <cell r="B1731">
            <v>10011002</v>
          </cell>
          <cell r="C1731" t="str">
            <v>DY.01 - CALHA EM CHAPA DE AÇO GALVANIZADO N.24 - DESENVOLVIMENTO 50CM</v>
          </cell>
          <cell r="D1731" t="str">
            <v>M</v>
          </cell>
          <cell r="E1731">
            <v>116.89</v>
          </cell>
          <cell r="F1731" t="str">
            <v>SIURB-E JAN/24</v>
          </cell>
        </row>
        <row r="1732">
          <cell r="A1732">
            <v>101103</v>
          </cell>
          <cell r="B1732">
            <v>10011003</v>
          </cell>
          <cell r="C1732" t="str">
            <v>DY.01 - CALHA EM CHAPA DE AÇO GALVANIZADO N.24 - DESENVOLVIMENTO 100CM</v>
          </cell>
          <cell r="D1732" t="str">
            <v>M</v>
          </cell>
          <cell r="E1732">
            <v>204.05</v>
          </cell>
          <cell r="F1732" t="str">
            <v>SIURB-E JAN/24</v>
          </cell>
        </row>
        <row r="1733">
          <cell r="A1733">
            <v>101104</v>
          </cell>
          <cell r="B1733">
            <v>10011004</v>
          </cell>
          <cell r="C1733" t="str">
            <v>DY.01 - CALHA EM ALUMÍNIO - ESP. 0,8MM - DESENVOLVIMENTO 50CM</v>
          </cell>
          <cell r="D1733" t="str">
            <v>M</v>
          </cell>
          <cell r="E1733">
            <v>146.47</v>
          </cell>
          <cell r="F1733" t="str">
            <v>SIURB-E JAN/24</v>
          </cell>
        </row>
        <row r="1734">
          <cell r="A1734">
            <v>101105</v>
          </cell>
          <cell r="B1734">
            <v>10011005</v>
          </cell>
          <cell r="C1734" t="str">
            <v>DY.01 - CALHA EM ALUMÍNIO - ESP. 0,8MM - DESENVOLVIMENTO 100CM</v>
          </cell>
          <cell r="D1734" t="str">
            <v>M</v>
          </cell>
          <cell r="E1734">
            <v>274.17</v>
          </cell>
          <cell r="F1734" t="str">
            <v>SIURB-E JAN/24</v>
          </cell>
        </row>
        <row r="1735">
          <cell r="A1735">
            <v>101106</v>
          </cell>
          <cell r="B1735">
            <v>10011006</v>
          </cell>
          <cell r="C1735" t="str">
            <v>DY.01 - CALHA EM ALUMÍNIO ESP. 1,0MM - DESENVOLVIMENTO 50CM</v>
          </cell>
          <cell r="D1735" t="str">
            <v>M</v>
          </cell>
          <cell r="E1735">
            <v>169.77</v>
          </cell>
          <cell r="F1735" t="str">
            <v>SIURB-E JAN/24</v>
          </cell>
        </row>
        <row r="1736">
          <cell r="A1736">
            <v>101107</v>
          </cell>
          <cell r="B1736">
            <v>10011007</v>
          </cell>
          <cell r="C1736" t="str">
            <v>DY.01 - CALHA EM ALUMÍNIO ESP. 1,0MM - DESENVOLVIMENTO 100CM</v>
          </cell>
          <cell r="D1736" t="str">
            <v>M</v>
          </cell>
          <cell r="E1736">
            <v>327.38</v>
          </cell>
          <cell r="F1736" t="str">
            <v>SIURB-E JAN/24</v>
          </cell>
        </row>
        <row r="1737">
          <cell r="A1737">
            <v>101110</v>
          </cell>
          <cell r="B1737">
            <v>10011010</v>
          </cell>
          <cell r="C1737" t="str">
            <v>DY.01 - CALHA EM PVC COM 125 ≤ DIÂM. ≤ 150MM</v>
          </cell>
          <cell r="D1737" t="str">
            <v>M</v>
          </cell>
          <cell r="E1737">
            <v>104.79</v>
          </cell>
          <cell r="F1737" t="str">
            <v>SIURB-E JAN/24</v>
          </cell>
        </row>
        <row r="1738">
          <cell r="A1738">
            <v>101130</v>
          </cell>
          <cell r="B1738">
            <v>10011030</v>
          </cell>
          <cell r="C1738" t="str">
            <v>RUFO EM CHAPA DE AÇO GALVANIZADO N.24 - DESENVOLVIMENTO 16CM</v>
          </cell>
          <cell r="D1738" t="str">
            <v>M</v>
          </cell>
          <cell r="E1738">
            <v>44</v>
          </cell>
          <cell r="F1738" t="str">
            <v>SIURB-E JAN/24</v>
          </cell>
        </row>
        <row r="1739">
          <cell r="A1739">
            <v>101131</v>
          </cell>
          <cell r="B1739">
            <v>10011031</v>
          </cell>
          <cell r="C1739" t="str">
            <v>RUFO EM CHAPA DE AÇO GALVANIZADO N.24 - DESENVOLVIMENTO 25CM</v>
          </cell>
          <cell r="D1739" t="str">
            <v>M</v>
          </cell>
          <cell r="E1739">
            <v>49.65</v>
          </cell>
          <cell r="F1739" t="str">
            <v>SIURB-E JAN/24</v>
          </cell>
        </row>
        <row r="1740">
          <cell r="A1740">
            <v>101132</v>
          </cell>
          <cell r="B1740">
            <v>10011032</v>
          </cell>
          <cell r="C1740" t="str">
            <v>RUFO EM CHAPA DE AÇO GALVANIZADO N.24 - DESENVOLVIMENTO 33CM</v>
          </cell>
          <cell r="D1740" t="str">
            <v>M</v>
          </cell>
          <cell r="E1740">
            <v>61.56</v>
          </cell>
          <cell r="F1740" t="str">
            <v>SIURB-E JAN/24</v>
          </cell>
        </row>
        <row r="1741">
          <cell r="A1741">
            <v>101133</v>
          </cell>
          <cell r="B1741">
            <v>10011033</v>
          </cell>
          <cell r="C1741" t="str">
            <v>RUFO EM CHAPA DE AÇO GALVANIZADO N.24 - DESENVOLVIMENTO 50CM</v>
          </cell>
          <cell r="D1741" t="str">
            <v>M</v>
          </cell>
          <cell r="E1741">
            <v>102.69</v>
          </cell>
          <cell r="F1741" t="str">
            <v>SIURB-E JAN/24</v>
          </cell>
        </row>
        <row r="1742">
          <cell r="A1742">
            <v>101134</v>
          </cell>
          <cell r="B1742">
            <v>10011034</v>
          </cell>
          <cell r="C1742" t="str">
            <v>DY.01 - RUFO EM CHAPA DE AÇO GALVANIZADO N.24 - DESENVOLVIMENTO 100CM</v>
          </cell>
          <cell r="D1742" t="str">
            <v>M</v>
          </cell>
          <cell r="E1742">
            <v>172.13</v>
          </cell>
          <cell r="F1742" t="str">
            <v>SIURB-E JAN/24</v>
          </cell>
        </row>
        <row r="1743">
          <cell r="A1743">
            <v>101135</v>
          </cell>
          <cell r="B1743">
            <v>10011035</v>
          </cell>
          <cell r="C1743" t="str">
            <v>RUFO EM CHAPA DE AÇO GALVANIZADO N.24 - DESENVOLVIMENTO 130CM</v>
          </cell>
          <cell r="D1743" t="str">
            <v>M</v>
          </cell>
          <cell r="E1743">
            <v>279.7</v>
          </cell>
          <cell r="F1743" t="str">
            <v>SIURB-E JAN/24</v>
          </cell>
        </row>
        <row r="1744">
          <cell r="A1744">
            <v>101136</v>
          </cell>
          <cell r="B1744">
            <v>10011036</v>
          </cell>
          <cell r="C1744" t="str">
            <v>RUFO EM CHAPA DE AÇO GALVANIZADO N.24 - DESENVOLVIMENTO 140 CM</v>
          </cell>
          <cell r="D1744" t="str">
            <v>M</v>
          </cell>
          <cell r="E1744">
            <v>279.43</v>
          </cell>
          <cell r="F1744" t="str">
            <v>SIURB-E JAN/24</v>
          </cell>
        </row>
        <row r="1745">
          <cell r="A1745">
            <v>101170</v>
          </cell>
          <cell r="B1745">
            <v>10011070</v>
          </cell>
          <cell r="C1745" t="str">
            <v>HC.10/11 - CANALETA DE CONCRETO, TIPO GUIA E SARJETA - SECÇÃO 15X40CM</v>
          </cell>
          <cell r="D1745" t="str">
            <v>M</v>
          </cell>
          <cell r="E1745">
            <v>107.79</v>
          </cell>
          <cell r="F1745" t="str">
            <v>SIURB-E JAN/24</v>
          </cell>
        </row>
        <row r="1746">
          <cell r="A1746">
            <v>101171</v>
          </cell>
          <cell r="B1746">
            <v>10011071</v>
          </cell>
          <cell r="C1746" t="str">
            <v>HC.10/11 - CANALETA DE CONCRETO, TIPO GUIA E SARJETA - SECÇÃO 15X50CM</v>
          </cell>
          <cell r="D1746" t="str">
            <v>M</v>
          </cell>
          <cell r="E1746">
            <v>119.33</v>
          </cell>
          <cell r="F1746" t="str">
            <v>SIURB-E JAN/24</v>
          </cell>
        </row>
        <row r="1747">
          <cell r="A1747">
            <v>101172</v>
          </cell>
          <cell r="B1747">
            <v>10011072</v>
          </cell>
          <cell r="C1747" t="str">
            <v>HC.01/02 - CANALETA DE CONCRETO DE A.P.P/TAMPA/GRELHA DE CONCRETO OU FERRO L=30CM</v>
          </cell>
          <cell r="D1747" t="str">
            <v>M</v>
          </cell>
          <cell r="E1747">
            <v>110.6</v>
          </cell>
          <cell r="F1747" t="str">
            <v>SIURB-E JAN/24</v>
          </cell>
        </row>
        <row r="1748">
          <cell r="A1748">
            <v>101173</v>
          </cell>
          <cell r="B1748">
            <v>10011073</v>
          </cell>
          <cell r="C1748" t="str">
            <v>HC.01/02 - CANALETA DE CONCRETO DE A.P.P/TAMPA/GRELHA DE CONCRETO OU FERRO L=40CM</v>
          </cell>
          <cell r="D1748" t="str">
            <v>M</v>
          </cell>
          <cell r="E1748">
            <v>119.69</v>
          </cell>
          <cell r="F1748" t="str">
            <v>SIURB-E JAN/24</v>
          </cell>
        </row>
        <row r="1749">
          <cell r="A1749">
            <v>101176</v>
          </cell>
          <cell r="B1749">
            <v>10011076</v>
          </cell>
          <cell r="C1749" t="str">
            <v>CANALETA MEIA CANA EM CONCRETO D=30CM</v>
          </cell>
          <cell r="D1749" t="str">
            <v>M</v>
          </cell>
          <cell r="E1749">
            <v>68.2</v>
          </cell>
          <cell r="F1749" t="str">
            <v>SIURB-E JAN/24</v>
          </cell>
        </row>
        <row r="1750">
          <cell r="A1750">
            <v>101177</v>
          </cell>
          <cell r="B1750">
            <v>10011077</v>
          </cell>
          <cell r="C1750" t="str">
            <v>CANALETA MEIA CANA EM CONCRETO D=40CM</v>
          </cell>
          <cell r="D1750" t="str">
            <v>M</v>
          </cell>
          <cell r="E1750">
            <v>115.73</v>
          </cell>
          <cell r="F1750" t="str">
            <v>SIURB-E JAN/24</v>
          </cell>
        </row>
        <row r="1751">
          <cell r="A1751">
            <v>101185</v>
          </cell>
          <cell r="B1751">
            <v>10011085</v>
          </cell>
          <cell r="C1751" t="str">
            <v>HV.24 - CANALETA DE ALVENARIA PARA GRELHA DE FERRO  L=20CM</v>
          </cell>
          <cell r="D1751" t="str">
            <v>M</v>
          </cell>
          <cell r="E1751">
            <v>84.35</v>
          </cell>
          <cell r="F1751" t="str">
            <v>SIURB-E JAN/24</v>
          </cell>
        </row>
        <row r="1752">
          <cell r="A1752">
            <v>101186</v>
          </cell>
          <cell r="B1752">
            <v>10011086</v>
          </cell>
          <cell r="C1752" t="str">
            <v>HV.22/23 - CANALETA DE ALVENARIA PARA GRELHA OU TAMPA DE CONCRETO  L=30CM</v>
          </cell>
          <cell r="D1752" t="str">
            <v>M</v>
          </cell>
          <cell r="E1752">
            <v>174.92</v>
          </cell>
          <cell r="F1752" t="str">
            <v>SIURB-E JAN/24</v>
          </cell>
        </row>
        <row r="1753">
          <cell r="A1753">
            <v>101187</v>
          </cell>
          <cell r="B1753">
            <v>10011087</v>
          </cell>
          <cell r="C1753" t="str">
            <v>HV.22/23 - CANALETA DE ALVENARIA PARA GRELHA OU TAMPA DE CONCRETO  L=40CM</v>
          </cell>
          <cell r="D1753" t="str">
            <v>M</v>
          </cell>
          <cell r="E1753">
            <v>183.86</v>
          </cell>
          <cell r="F1753" t="str">
            <v>SIURB-E JAN/24</v>
          </cell>
        </row>
        <row r="1754">
          <cell r="A1754">
            <v>101189</v>
          </cell>
          <cell r="B1754">
            <v>10011089</v>
          </cell>
          <cell r="C1754" t="str">
            <v>CANTONEIRA DE FERRO 1"X1"X1/8" PARA APOIO E CHUMBAMENTO DAS GRELHAS DE FERRO</v>
          </cell>
          <cell r="D1754" t="str">
            <v>M</v>
          </cell>
          <cell r="E1754">
            <v>85.33</v>
          </cell>
          <cell r="F1754" t="str">
            <v>SIURB-E JAN/24</v>
          </cell>
        </row>
        <row r="1755">
          <cell r="A1755">
            <v>101190</v>
          </cell>
          <cell r="B1755">
            <v>10011090</v>
          </cell>
          <cell r="C1755" t="str">
            <v>HC.05 - GRELHA DE CONCRETO PARA CANALETA - L=30CM - SEM PASSAGEM DE VEÍCULOS</v>
          </cell>
          <cell r="D1755" t="str">
            <v>M</v>
          </cell>
          <cell r="E1755">
            <v>89.57</v>
          </cell>
          <cell r="F1755" t="str">
            <v>SIURB-E JAN/24</v>
          </cell>
        </row>
        <row r="1756">
          <cell r="A1756">
            <v>101192</v>
          </cell>
          <cell r="B1756">
            <v>10011092</v>
          </cell>
          <cell r="C1756" t="str">
            <v>HP.02/04 - GRELHA DE FERRO PERFILADO PARA CANALETA - L=30CM</v>
          </cell>
          <cell r="D1756" t="str">
            <v>M</v>
          </cell>
          <cell r="E1756">
            <v>194.68</v>
          </cell>
          <cell r="F1756" t="str">
            <v>SIURB-E JAN/24</v>
          </cell>
        </row>
        <row r="1757">
          <cell r="A1757">
            <v>101193</v>
          </cell>
          <cell r="B1757">
            <v>10011093</v>
          </cell>
          <cell r="C1757" t="str">
            <v>HP.02/04 - GRELHA DE FERRO PERFILADO PARA CANALETAS A CÉU ABERTO - 40CM</v>
          </cell>
          <cell r="D1757" t="str">
            <v>M</v>
          </cell>
          <cell r="E1757">
            <v>730.76</v>
          </cell>
          <cell r="F1757" t="str">
            <v>SIURB-E JAN/24</v>
          </cell>
        </row>
        <row r="1758">
          <cell r="A1758">
            <v>101194</v>
          </cell>
          <cell r="B1758">
            <v>10011094</v>
          </cell>
          <cell r="C1758" t="str">
            <v>HP.02/04 - GRELHA DE FERRO PERFILADO PARA CANALETAS A CÉU ABERTO - 50CM</v>
          </cell>
          <cell r="D1758" t="str">
            <v>M</v>
          </cell>
          <cell r="E1758">
            <v>826.66</v>
          </cell>
          <cell r="F1758" t="str">
            <v>SIURB-E JAN/24</v>
          </cell>
        </row>
        <row r="1759">
          <cell r="A1759">
            <v>101196</v>
          </cell>
          <cell r="B1759">
            <v>10011096</v>
          </cell>
          <cell r="C1759" t="str">
            <v>HC.03 - TAMPA DE CONCRETO PARA CANALETA DE A.P.L=0,30M</v>
          </cell>
          <cell r="D1759" t="str">
            <v>M</v>
          </cell>
          <cell r="E1759">
            <v>65</v>
          </cell>
          <cell r="F1759" t="str">
            <v>SIURB-E JAN/24</v>
          </cell>
        </row>
        <row r="1760">
          <cell r="A1760">
            <v>101197</v>
          </cell>
          <cell r="B1760">
            <v>10011097</v>
          </cell>
          <cell r="C1760" t="str">
            <v>HC.04 - TAMPA DE CONCRETO PARA CANALETA DE A.P.L=0,40M</v>
          </cell>
          <cell r="D1760" t="str">
            <v>M</v>
          </cell>
          <cell r="E1760">
            <v>84.52</v>
          </cell>
          <cell r="F1760" t="str">
            <v>SIURB-E JAN/24</v>
          </cell>
        </row>
        <row r="1761">
          <cell r="A1761">
            <v>101199</v>
          </cell>
          <cell r="B1761">
            <v>10011099</v>
          </cell>
          <cell r="C1761" t="str">
            <v>GRELHA DE CONCRETO PARA CANALETA - L=30CM - COM PASSAGEM DE VEÍCULOS</v>
          </cell>
          <cell r="D1761" t="str">
            <v>M</v>
          </cell>
          <cell r="E1761">
            <v>94.73</v>
          </cell>
          <cell r="F1761" t="str">
            <v>SIURB-E JAN/24</v>
          </cell>
        </row>
        <row r="1762">
          <cell r="A1762">
            <v>101200</v>
          </cell>
          <cell r="B1762">
            <v>10012000</v>
          </cell>
          <cell r="C1762" t="str">
            <v>REDE DE ÁGUAS PLUVIAIS - TUBULAÇÃO</v>
          </cell>
          <cell r="D1762" t="str">
            <v>.</v>
          </cell>
          <cell r="E1762" t="str">
            <v>.</v>
          </cell>
          <cell r="F1762" t="str">
            <v>SIURB-E JAN/24</v>
          </cell>
        </row>
        <row r="1763">
          <cell r="A1763">
            <v>101210</v>
          </cell>
          <cell r="B1763">
            <v>10012010</v>
          </cell>
          <cell r="C1763" t="str">
            <v>CONDUTOR EM TUBO DE FERRO FUNDIDO PARA ESGOTO, LINHA SMU - 50MM</v>
          </cell>
          <cell r="D1763" t="str">
            <v>M</v>
          </cell>
          <cell r="E1763">
            <v>243.82</v>
          </cell>
          <cell r="F1763" t="str">
            <v>SIURB-E JAN/24</v>
          </cell>
        </row>
        <row r="1764">
          <cell r="A1764">
            <v>101211</v>
          </cell>
          <cell r="B1764">
            <v>10012011</v>
          </cell>
          <cell r="C1764" t="str">
            <v>CONDUTOR EM TUBO DE FERRO FUNDIDO PARA ESGOTO, LINHA SMU - 75MM</v>
          </cell>
          <cell r="D1764" t="str">
            <v>M</v>
          </cell>
          <cell r="E1764">
            <v>370.43</v>
          </cell>
          <cell r="F1764" t="str">
            <v>SIURB-E JAN/24</v>
          </cell>
        </row>
        <row r="1765">
          <cell r="A1765">
            <v>101212</v>
          </cell>
          <cell r="B1765">
            <v>10012012</v>
          </cell>
          <cell r="C1765" t="str">
            <v>CONDUTOR EM TUBO DE FERRO FUNDIDO PARA ESGOTO, LINHA SMU - 100MM</v>
          </cell>
          <cell r="D1765" t="str">
            <v>M</v>
          </cell>
          <cell r="E1765">
            <v>435.57</v>
          </cell>
          <cell r="F1765" t="str">
            <v>SIURB-E JAN/24</v>
          </cell>
        </row>
        <row r="1766">
          <cell r="A1766">
            <v>101213</v>
          </cell>
          <cell r="B1766">
            <v>10012013</v>
          </cell>
          <cell r="C1766" t="str">
            <v>CONDUTOR EM TUBO DE FERRO FUNDIDO PARA ESGOTO, LINHA SMU - 150MM</v>
          </cell>
          <cell r="D1766" t="str">
            <v>M</v>
          </cell>
          <cell r="E1766">
            <v>459.67</v>
          </cell>
          <cell r="F1766" t="str">
            <v>SIURB-E JAN/24</v>
          </cell>
        </row>
        <row r="1767">
          <cell r="A1767">
            <v>101214</v>
          </cell>
          <cell r="B1767">
            <v>10012014</v>
          </cell>
          <cell r="C1767" t="str">
            <v>CONDUTOR EM TUBO DE PVC RÍGIDO, PONTA E BOLSA - 50MM (2")</v>
          </cell>
          <cell r="D1767" t="str">
            <v>M</v>
          </cell>
          <cell r="E1767">
            <v>26.22</v>
          </cell>
          <cell r="F1767" t="str">
            <v>SIURB-E JAN/24</v>
          </cell>
        </row>
        <row r="1768">
          <cell r="A1768">
            <v>101215</v>
          </cell>
          <cell r="B1768">
            <v>10012015</v>
          </cell>
          <cell r="C1768" t="str">
            <v>CONDUTOR EM TUBO DE PVC RÍGIDO, PONTA E BOLSA - 75MM (3")</v>
          </cell>
          <cell r="D1768" t="str">
            <v>M</v>
          </cell>
          <cell r="E1768">
            <v>37.049999999999997</v>
          </cell>
          <cell r="F1768" t="str">
            <v>SIURB-E JAN/24</v>
          </cell>
        </row>
        <row r="1769">
          <cell r="A1769">
            <v>101216</v>
          </cell>
          <cell r="B1769">
            <v>10012016</v>
          </cell>
          <cell r="C1769" t="str">
            <v>CONDUTOR EM TUBO DE PVC RÍGIDO, PONTA E BOLSA - 100MM (4")</v>
          </cell>
          <cell r="D1769" t="str">
            <v>M</v>
          </cell>
          <cell r="E1769">
            <v>41.89</v>
          </cell>
          <cell r="F1769" t="str">
            <v>SIURB-E JAN/24</v>
          </cell>
        </row>
        <row r="1770">
          <cell r="A1770">
            <v>101217</v>
          </cell>
          <cell r="B1770">
            <v>10012017</v>
          </cell>
          <cell r="C1770" t="str">
            <v>CONDUTOR EM TUBO DE PVC RÍGIDO, PONTA E BOLSA - 150MM (6")</v>
          </cell>
          <cell r="D1770" t="str">
            <v>M</v>
          </cell>
          <cell r="E1770">
            <v>75.64</v>
          </cell>
          <cell r="F1770" t="str">
            <v>SIURB-E JAN/24</v>
          </cell>
        </row>
        <row r="1771">
          <cell r="A1771">
            <v>101218</v>
          </cell>
          <cell r="B1771">
            <v>10012018</v>
          </cell>
          <cell r="C1771" t="str">
            <v>CONDUTOR EM TUBO DE PVC RÍGIDO, PONTA E BOLSA - 200MM (8")</v>
          </cell>
          <cell r="D1771" t="str">
            <v>M</v>
          </cell>
          <cell r="E1771">
            <v>125.21</v>
          </cell>
          <cell r="F1771" t="str">
            <v>SIURB-E JAN/24</v>
          </cell>
        </row>
        <row r="1772">
          <cell r="A1772">
            <v>101226</v>
          </cell>
          <cell r="B1772">
            <v>10012026</v>
          </cell>
          <cell r="C1772" t="str">
            <v>GRELHA HEMISFÉRICA DE FERRO FUNDIDO - 75MM</v>
          </cell>
          <cell r="D1772" t="str">
            <v>UN</v>
          </cell>
          <cell r="E1772">
            <v>11.18</v>
          </cell>
          <cell r="F1772" t="str">
            <v>SIURB-E JAN/24</v>
          </cell>
        </row>
        <row r="1773">
          <cell r="A1773">
            <v>101227</v>
          </cell>
          <cell r="B1773">
            <v>10012027</v>
          </cell>
          <cell r="C1773" t="str">
            <v>GRELHA HEMISFÉRICA DE FERRO FUNDIDO - 100MM</v>
          </cell>
          <cell r="D1773" t="str">
            <v>UN</v>
          </cell>
          <cell r="E1773">
            <v>15.23</v>
          </cell>
          <cell r="F1773" t="str">
            <v>SIURB-E JAN/24</v>
          </cell>
        </row>
        <row r="1774">
          <cell r="A1774">
            <v>101228</v>
          </cell>
          <cell r="B1774">
            <v>10012028</v>
          </cell>
          <cell r="C1774" t="str">
            <v>GRELHA HEMISFÉRICA DE FERRO FUNDIDO - 150MM</v>
          </cell>
          <cell r="D1774" t="str">
            <v>UN</v>
          </cell>
          <cell r="E1774">
            <v>29.81</v>
          </cell>
          <cell r="F1774" t="str">
            <v>SIURB-E JAN/24</v>
          </cell>
        </row>
        <row r="1775">
          <cell r="A1775">
            <v>101229</v>
          </cell>
          <cell r="B1775">
            <v>10012029</v>
          </cell>
          <cell r="C1775" t="str">
            <v>CURVA DE FERRO FUNDIDO, LINHA SMU (LIGAÇÃO REDE-CONDUTOR) - 50MM</v>
          </cell>
          <cell r="D1775" t="str">
            <v>UN</v>
          </cell>
          <cell r="E1775">
            <v>179.31</v>
          </cell>
          <cell r="F1775" t="str">
            <v>SIURB-E JAN/24</v>
          </cell>
        </row>
        <row r="1776">
          <cell r="A1776">
            <v>101230</v>
          </cell>
          <cell r="B1776">
            <v>10012030</v>
          </cell>
          <cell r="C1776" t="str">
            <v>CURVA DE FERRO FUNDIDO, LINHA SMU (LIGAÇÃO REDE-CONDUTOR) - 75MM</v>
          </cell>
          <cell r="D1776" t="str">
            <v>UN</v>
          </cell>
          <cell r="E1776">
            <v>187.68</v>
          </cell>
          <cell r="F1776" t="str">
            <v>SIURB-E JAN/24</v>
          </cell>
        </row>
        <row r="1777">
          <cell r="A1777">
            <v>101231</v>
          </cell>
          <cell r="B1777">
            <v>10012031</v>
          </cell>
          <cell r="C1777" t="str">
            <v>CURVA DE FERRO FUNDIDO, LINHA SMU (LIGAÇÃO REDE-CONDUTOR) - 100MM</v>
          </cell>
          <cell r="D1777" t="str">
            <v>UN</v>
          </cell>
          <cell r="E1777">
            <v>206.59</v>
          </cell>
          <cell r="F1777" t="str">
            <v>SIURB-E JAN/24</v>
          </cell>
        </row>
        <row r="1778">
          <cell r="A1778">
            <v>101232</v>
          </cell>
          <cell r="B1778">
            <v>10012032</v>
          </cell>
          <cell r="C1778" t="str">
            <v>CURVA DE FERRO FUNDIDO, LINHA SMU (LIGAÇÃO REDE-CONDUTOR) - 150MM</v>
          </cell>
          <cell r="D1778" t="str">
            <v>UN</v>
          </cell>
          <cell r="E1778">
            <v>281.06</v>
          </cell>
          <cell r="F1778" t="str">
            <v>SIURB-E JAN/24</v>
          </cell>
        </row>
        <row r="1779">
          <cell r="A1779">
            <v>101234</v>
          </cell>
          <cell r="B1779">
            <v>10012034</v>
          </cell>
          <cell r="C1779" t="str">
            <v>LIGAÇÃO PARA DESPEJO LIVRE EM SARJETAS, COM TUBO DE FERRO FUNDIDO SMU - 100MM</v>
          </cell>
          <cell r="D1779" t="str">
            <v>M</v>
          </cell>
          <cell r="E1779">
            <v>279.52</v>
          </cell>
          <cell r="F1779" t="str">
            <v>SIURB-E JAN/24</v>
          </cell>
        </row>
        <row r="1780">
          <cell r="A1780">
            <v>101280</v>
          </cell>
          <cell r="B1780">
            <v>10012080</v>
          </cell>
          <cell r="C1780" t="str">
            <v>TUBO DE CONCRETO - DIÂMETRO DE 30CM</v>
          </cell>
          <cell r="D1780" t="str">
            <v>M</v>
          </cell>
          <cell r="E1780">
            <v>116.37</v>
          </cell>
          <cell r="F1780" t="str">
            <v>SIURB-E JAN/24</v>
          </cell>
        </row>
        <row r="1781">
          <cell r="A1781">
            <v>101281</v>
          </cell>
          <cell r="B1781">
            <v>10012081</v>
          </cell>
          <cell r="C1781" t="str">
            <v>TUBO DE CONCRETO - DIÂMETRO DE 40CM</v>
          </cell>
          <cell r="D1781" t="str">
            <v>M</v>
          </cell>
          <cell r="E1781">
            <v>147.56</v>
          </cell>
          <cell r="F1781" t="str">
            <v>SIURB-E JAN/24</v>
          </cell>
        </row>
        <row r="1782">
          <cell r="A1782">
            <v>101282</v>
          </cell>
          <cell r="B1782">
            <v>10012082</v>
          </cell>
          <cell r="C1782" t="str">
            <v>TUBO DE CONCRETO - DIÂMETRO DE 50CM</v>
          </cell>
          <cell r="D1782" t="str">
            <v>M</v>
          </cell>
          <cell r="E1782">
            <v>186.79</v>
          </cell>
          <cell r="F1782" t="str">
            <v>SIURB-E JAN/24</v>
          </cell>
        </row>
        <row r="1783">
          <cell r="A1783">
            <v>101283</v>
          </cell>
          <cell r="B1783">
            <v>10012083</v>
          </cell>
          <cell r="C1783" t="str">
            <v>TUBO DE CONCRETO - DIÂMETRO DE 60CM</v>
          </cell>
          <cell r="D1783" t="str">
            <v>M</v>
          </cell>
          <cell r="E1783">
            <v>233.9</v>
          </cell>
          <cell r="F1783" t="str">
            <v>SIURB-E JAN/24</v>
          </cell>
        </row>
        <row r="1784">
          <cell r="A1784">
            <v>101290</v>
          </cell>
          <cell r="B1784">
            <v>10012090</v>
          </cell>
          <cell r="C1784" t="str">
            <v>HA.01 - CAIXA DE LIGAÇÃO OU INSPEÇÃO - ESCAVAÇÃO E APILOAMENTO</v>
          </cell>
          <cell r="D1784" t="str">
            <v>M3</v>
          </cell>
          <cell r="E1784">
            <v>62.24</v>
          </cell>
          <cell r="F1784" t="str">
            <v>SIURB-E JAN/24</v>
          </cell>
        </row>
        <row r="1785">
          <cell r="A1785">
            <v>101291</v>
          </cell>
          <cell r="B1785">
            <v>10012091</v>
          </cell>
          <cell r="C1785" t="str">
            <v>HA.01 - CAIXA DE LIGAÇÃO OU INSPEÇÃO - LASTRO DE CONCRETO (FUNDO)</v>
          </cell>
          <cell r="D1785" t="str">
            <v>M3</v>
          </cell>
          <cell r="E1785">
            <v>538.01</v>
          </cell>
          <cell r="F1785" t="str">
            <v>SIURB-E JAN/24</v>
          </cell>
        </row>
        <row r="1786">
          <cell r="A1786">
            <v>101292</v>
          </cell>
          <cell r="B1786">
            <v>10012092</v>
          </cell>
          <cell r="C1786" t="str">
            <v>HA.01 - CAIXA DE LIGAÇÃO OU INSPEÇÃO - ALVENARIA DE 1/2 TIJOLO, REVESTIDA</v>
          </cell>
          <cell r="D1786" t="str">
            <v>M2</v>
          </cell>
          <cell r="E1786">
            <v>269.79000000000002</v>
          </cell>
          <cell r="F1786" t="str">
            <v>SIURB-E JAN/24</v>
          </cell>
        </row>
        <row r="1787">
          <cell r="A1787">
            <v>101293</v>
          </cell>
          <cell r="B1787">
            <v>10012093</v>
          </cell>
          <cell r="C1787" t="str">
            <v>HA.01 - CAIXA DE LIGAÇÃO OU INSPEÇÃO - ALVENARIA DE 1 TIJOLO, REVESTIDA</v>
          </cell>
          <cell r="D1787" t="str">
            <v>M2</v>
          </cell>
          <cell r="E1787">
            <v>379.27</v>
          </cell>
          <cell r="F1787" t="str">
            <v>SIURB-E JAN/24</v>
          </cell>
        </row>
        <row r="1788">
          <cell r="A1788">
            <v>101294</v>
          </cell>
          <cell r="B1788">
            <v>10012094</v>
          </cell>
          <cell r="C1788" t="str">
            <v>HA.01 - CAIXA DE LIGAÇÃO OU INSPEÇÃO - TAMPA DE CONCRETO</v>
          </cell>
          <cell r="D1788" t="str">
            <v>M2</v>
          </cell>
          <cell r="E1788">
            <v>249.57</v>
          </cell>
          <cell r="F1788" t="str">
            <v>SIURB-E JAN/24</v>
          </cell>
        </row>
        <row r="1789">
          <cell r="A1789">
            <v>101298</v>
          </cell>
          <cell r="B1789">
            <v>10012098</v>
          </cell>
          <cell r="C1789" t="str">
            <v>HA.01 - ENVELOPAMENTO DE TUBULAÇÃO ENTERRADA, COM CONCRETO</v>
          </cell>
          <cell r="D1789" t="str">
            <v>M</v>
          </cell>
          <cell r="E1789">
            <v>38.86</v>
          </cell>
          <cell r="F1789" t="str">
            <v>SIURB-E JAN/24</v>
          </cell>
        </row>
        <row r="1790">
          <cell r="A1790">
            <v>101300</v>
          </cell>
          <cell r="B1790">
            <v>10013000</v>
          </cell>
          <cell r="C1790" t="str">
            <v>APARELHOS SANITÁRIOS E EQUIPAMENTOS</v>
          </cell>
          <cell r="D1790" t="str">
            <v>.</v>
          </cell>
          <cell r="E1790" t="str">
            <v>.</v>
          </cell>
          <cell r="F1790" t="str">
            <v>SIURB-E JAN/24</v>
          </cell>
        </row>
        <row r="1791">
          <cell r="A1791">
            <v>101301</v>
          </cell>
          <cell r="B1791">
            <v>10013001</v>
          </cell>
          <cell r="C1791" t="str">
            <v>BACIA SANITÁRIA SIFONADA, DE LOUÇA BRANCA</v>
          </cell>
          <cell r="D1791" t="str">
            <v>UN</v>
          </cell>
          <cell r="E1791">
            <v>362.05</v>
          </cell>
          <cell r="F1791" t="str">
            <v>SIURB-E JAN/24</v>
          </cell>
        </row>
        <row r="1792">
          <cell r="A1792">
            <v>101303</v>
          </cell>
          <cell r="B1792">
            <v>10013003</v>
          </cell>
          <cell r="C1792" t="str">
            <v>BACIA SANITÁRIA COM CAIXA ACOPLADA DE LOUÇA BRANCA</v>
          </cell>
          <cell r="D1792" t="str">
            <v>UN</v>
          </cell>
          <cell r="E1792">
            <v>872.65</v>
          </cell>
          <cell r="F1792" t="str">
            <v>SIURB-E JAN/24</v>
          </cell>
        </row>
        <row r="1793">
          <cell r="A1793">
            <v>101304</v>
          </cell>
          <cell r="B1793">
            <v>10013004</v>
          </cell>
          <cell r="C1793" t="str">
            <v>BACIA SANITÁRIA INFANTIL SIFONADA, DE LOUÇA BRANCA</v>
          </cell>
          <cell r="D1793" t="str">
            <v>UN</v>
          </cell>
          <cell r="E1793">
            <v>648.19000000000005</v>
          </cell>
          <cell r="F1793" t="str">
            <v>SIURB-E JAN/24</v>
          </cell>
        </row>
        <row r="1794">
          <cell r="A1794">
            <v>101305</v>
          </cell>
          <cell r="B1794">
            <v>10013005</v>
          </cell>
          <cell r="C1794" t="str">
            <v>BACIA SANITÁRIA ALTEADA PARA PORTADORES DE DEFICIÊNCIA FÍSICA</v>
          </cell>
          <cell r="D1794" t="str">
            <v>UN</v>
          </cell>
          <cell r="E1794">
            <v>941.01</v>
          </cell>
          <cell r="F1794" t="str">
            <v>SIURB-E JAN/24</v>
          </cell>
        </row>
        <row r="1795">
          <cell r="A1795">
            <v>101308</v>
          </cell>
          <cell r="B1795">
            <v>10013008</v>
          </cell>
          <cell r="C1795" t="str">
            <v>LAVATÓRIO DE LOUÇA BRANCA, SEM COLUNA, CAPACIDADE MÍNIMA 5L, EXCLUSIVE TORNEIRA</v>
          </cell>
          <cell r="D1795" t="str">
            <v>UN</v>
          </cell>
          <cell r="E1795">
            <v>478.38</v>
          </cell>
          <cell r="F1795" t="str">
            <v>SIURB-E JAN/24</v>
          </cell>
        </row>
        <row r="1796">
          <cell r="A1796">
            <v>101314</v>
          </cell>
          <cell r="B1796">
            <v>10013014</v>
          </cell>
          <cell r="C1796" t="str">
            <v>LAVATÓRIO DE LOUÇA INDIVIDUAL PARA PORTADORES DE DEFICIÊNCIA FÍSICA</v>
          </cell>
          <cell r="D1796" t="str">
            <v>UN</v>
          </cell>
          <cell r="E1796">
            <v>1157.47</v>
          </cell>
          <cell r="F1796" t="str">
            <v>SIURB-E JAN/24</v>
          </cell>
        </row>
        <row r="1797">
          <cell r="A1797">
            <v>101316</v>
          </cell>
          <cell r="B1797">
            <v>10013016</v>
          </cell>
          <cell r="C1797" t="str">
            <v>LAVATÓRIO OVAL DE EMBUTIR, LOUÇA BRANCA - EXCLUSIVE TORNEIRA</v>
          </cell>
          <cell r="D1797" t="str">
            <v>UN</v>
          </cell>
          <cell r="E1797">
            <v>373.36</v>
          </cell>
          <cell r="F1797" t="str">
            <v>SIURB-E JAN/24</v>
          </cell>
        </row>
        <row r="1798">
          <cell r="A1798">
            <v>101319</v>
          </cell>
          <cell r="B1798">
            <v>10013019</v>
          </cell>
          <cell r="C1798" t="str">
            <v>HX.01 - LAVATÓRIO E BEBEDOURO DE CHAPA AÇO INOX CHAPA 18 - EXCLUSIVE TORNEIRA</v>
          </cell>
          <cell r="D1798" t="str">
            <v>M</v>
          </cell>
          <cell r="E1798">
            <v>3409.67</v>
          </cell>
          <cell r="F1798" t="str">
            <v>SIURB-E JAN/24</v>
          </cell>
        </row>
        <row r="1799">
          <cell r="A1799">
            <v>101325</v>
          </cell>
          <cell r="B1799">
            <v>10013025</v>
          </cell>
          <cell r="C1799" t="str">
            <v>MICTÓRIO INDIVIDUAL DE LOUÇA BRANCA, TIPO BACIA - DE CENTRO</v>
          </cell>
          <cell r="D1799" t="str">
            <v>UN</v>
          </cell>
          <cell r="E1799">
            <v>682.42</v>
          </cell>
          <cell r="F1799" t="str">
            <v>SIURB-E JAN/24</v>
          </cell>
        </row>
        <row r="1800">
          <cell r="A1800">
            <v>101336</v>
          </cell>
          <cell r="B1800">
            <v>10013036</v>
          </cell>
          <cell r="C1800" t="str">
            <v>MICTÓRIO INDIVIDUAL DE LOUÇA, PARA DEFICIENTE</v>
          </cell>
          <cell r="D1800" t="str">
            <v>UN</v>
          </cell>
          <cell r="E1800">
            <v>2533.98</v>
          </cell>
          <cell r="F1800" t="str">
            <v>SIURB-E JAN/24</v>
          </cell>
        </row>
        <row r="1801">
          <cell r="A1801">
            <v>101338</v>
          </cell>
          <cell r="B1801">
            <v>10013038</v>
          </cell>
          <cell r="C1801" t="str">
            <v>HX.02 - MICTÓRIO COLETIVO DE AÇO INOXIDÁVEL - COMPRIMENTO 0/2000MM</v>
          </cell>
          <cell r="D1801" t="str">
            <v>M</v>
          </cell>
          <cell r="E1801">
            <v>1180.1099999999999</v>
          </cell>
          <cell r="F1801" t="str">
            <v>SIURB-E JAN/24</v>
          </cell>
        </row>
        <row r="1802">
          <cell r="A1802">
            <v>101339</v>
          </cell>
          <cell r="B1802">
            <v>10013039</v>
          </cell>
          <cell r="C1802" t="str">
            <v>CONJUNTO ANTIVANDALISMO PARA MICTÓRIO FORMADO  POR VÁLVULA DE FECHAMENTO AUTOMÁTICO E RABICHO DE METAL</v>
          </cell>
          <cell r="D1802" t="str">
            <v>UN</v>
          </cell>
          <cell r="E1802">
            <v>744.28</v>
          </cell>
          <cell r="F1802" t="str">
            <v>SIURB-E JAN/24</v>
          </cell>
        </row>
        <row r="1803">
          <cell r="A1803">
            <v>101340</v>
          </cell>
          <cell r="B1803">
            <v>10013040</v>
          </cell>
          <cell r="C1803" t="str">
            <v>TANQUE DE LOUÇA BRANCA, SEM COLUNA, CAPACIDADE MÍNIMA 30L, EXCLUSIVE TORNEIRA</v>
          </cell>
          <cell r="D1803" t="str">
            <v>UN</v>
          </cell>
          <cell r="E1803">
            <v>886.36</v>
          </cell>
          <cell r="F1803" t="str">
            <v>SIURB-E JAN/24</v>
          </cell>
        </row>
        <row r="1804">
          <cell r="A1804">
            <v>101350</v>
          </cell>
          <cell r="B1804">
            <v>10013050</v>
          </cell>
          <cell r="C1804" t="str">
            <v>MX.05/06 - CUBA SIMPLES DE AÇO INOXIDÁVEL CHAPA 20 - 500X400X200MM</v>
          </cell>
          <cell r="D1804" t="str">
            <v>UN</v>
          </cell>
          <cell r="E1804">
            <v>805.59</v>
          </cell>
          <cell r="F1804" t="str">
            <v>SIURB-E JAN/24</v>
          </cell>
        </row>
        <row r="1805">
          <cell r="A1805">
            <v>101351</v>
          </cell>
          <cell r="B1805">
            <v>10013051</v>
          </cell>
          <cell r="C1805" t="str">
            <v>MR.06 - CUBA SIMPLES DE AÇO INOXIDÁVEL CHAPA 20 - 560X335X150MM</v>
          </cell>
          <cell r="D1805" t="str">
            <v>UN</v>
          </cell>
          <cell r="E1805">
            <v>704.16</v>
          </cell>
          <cell r="F1805" t="str">
            <v>SIURB-E JAN/24</v>
          </cell>
        </row>
        <row r="1806">
          <cell r="A1806">
            <v>101352</v>
          </cell>
          <cell r="B1806">
            <v>10013052</v>
          </cell>
          <cell r="C1806" t="str">
            <v>CUBA SIMPLES DE AÇO INOXIDÁVEL CHAPA 20 - 500X400X250MM</v>
          </cell>
          <cell r="D1806" t="str">
            <v>UN</v>
          </cell>
          <cell r="E1806">
            <v>806.65</v>
          </cell>
          <cell r="F1806" t="str">
            <v>SIURB-E JAN/24</v>
          </cell>
        </row>
        <row r="1807">
          <cell r="A1807">
            <v>101353</v>
          </cell>
          <cell r="B1807">
            <v>10013053</v>
          </cell>
          <cell r="C1807" t="str">
            <v>CUBA SIMPLES DE AÇO INOXIDÁVEL CHAPA 20 - 500X400X150MM</v>
          </cell>
          <cell r="D1807" t="str">
            <v>UN</v>
          </cell>
          <cell r="E1807">
            <v>682.15</v>
          </cell>
          <cell r="F1807" t="str">
            <v>SIURB-E JAN/24</v>
          </cell>
        </row>
        <row r="1808">
          <cell r="A1808">
            <v>101355</v>
          </cell>
          <cell r="B1808">
            <v>10013055</v>
          </cell>
          <cell r="C1808" t="str">
            <v>CUBA DUPLA DE AÇO INOXIDÁVEL CHAPA 20 - 700X400X150MM</v>
          </cell>
          <cell r="D1808" t="str">
            <v>UN</v>
          </cell>
          <cell r="E1808">
            <v>1249.06</v>
          </cell>
          <cell r="F1808" t="str">
            <v>SIURB-E JAN/24</v>
          </cell>
        </row>
        <row r="1809">
          <cell r="A1809">
            <v>101357</v>
          </cell>
          <cell r="B1809">
            <v>10013057</v>
          </cell>
          <cell r="C1809" t="str">
            <v>CUBA DUPLA DE AÇO INOXIDÁVEL CHAPA 20 - 1020X400X200MM</v>
          </cell>
          <cell r="D1809" t="str">
            <v>UN</v>
          </cell>
          <cell r="E1809">
            <v>1667.22</v>
          </cell>
          <cell r="F1809" t="str">
            <v>SIURB-E JAN/24</v>
          </cell>
        </row>
        <row r="1810">
          <cell r="A1810">
            <v>101358</v>
          </cell>
          <cell r="B1810">
            <v>10013058</v>
          </cell>
          <cell r="C1810" t="str">
            <v>TANQUE DE PANELA EM AÇO INOXIDÁVEL CHAPA 18  - 600X500X400MM</v>
          </cell>
          <cell r="D1810" t="str">
            <v>UN</v>
          </cell>
          <cell r="E1810">
            <v>1700.93</v>
          </cell>
          <cell r="F1810" t="str">
            <v>SIURB-E JAN/24</v>
          </cell>
        </row>
        <row r="1811">
          <cell r="A1811">
            <v>101359</v>
          </cell>
          <cell r="B1811">
            <v>10013059</v>
          </cell>
          <cell r="C1811" t="str">
            <v>HX.04 - TANQUE DE PANELA EM AÇO INOXIDÁVEL CHAPA 18 - 600X800X300MM</v>
          </cell>
          <cell r="D1811" t="str">
            <v>UN</v>
          </cell>
          <cell r="E1811">
            <v>1818.08</v>
          </cell>
          <cell r="F1811" t="str">
            <v>SIURB-E JAN/24</v>
          </cell>
        </row>
        <row r="1812">
          <cell r="A1812">
            <v>101360</v>
          </cell>
          <cell r="B1812">
            <v>10013060</v>
          </cell>
          <cell r="C1812" t="str">
            <v>TANQUE DE PANELA EM AÇO INOXIDÁVEL - 600X500X500MM</v>
          </cell>
          <cell r="D1812" t="str">
            <v>UN</v>
          </cell>
          <cell r="E1812">
            <v>2004.63</v>
          </cell>
          <cell r="F1812" t="str">
            <v>SIURB-E JAN/24</v>
          </cell>
        </row>
        <row r="1813">
          <cell r="A1813">
            <v>101361</v>
          </cell>
          <cell r="B1813">
            <v>10013061</v>
          </cell>
          <cell r="C1813" t="str">
            <v>CUBA DE FIBRA DE VIDRO 600 X 500 X 200MM</v>
          </cell>
          <cell r="D1813" t="str">
            <v>UN</v>
          </cell>
          <cell r="E1813">
            <v>888.72</v>
          </cell>
          <cell r="F1813" t="str">
            <v>SIURB-E JAN/24</v>
          </cell>
        </row>
        <row r="1814">
          <cell r="A1814">
            <v>101362</v>
          </cell>
          <cell r="B1814">
            <v>10013062</v>
          </cell>
          <cell r="C1814" t="str">
            <v>TANQUE PARA LAVA PÉS</v>
          </cell>
          <cell r="D1814" t="str">
            <v>UN</v>
          </cell>
          <cell r="E1814">
            <v>2387.56</v>
          </cell>
          <cell r="F1814" t="str">
            <v>SIURB-E JAN/24</v>
          </cell>
        </row>
        <row r="1815">
          <cell r="A1815">
            <v>101370</v>
          </cell>
          <cell r="B1815">
            <v>10013070</v>
          </cell>
          <cell r="C1815" t="str">
            <v>BEBEDOURO ELÉTRICO COM SISTEMA DE REFRIGERAÇÃO E DUAS SAÍDAS - 40L</v>
          </cell>
          <cell r="D1815" t="str">
            <v>UN</v>
          </cell>
          <cell r="E1815">
            <v>1387.88</v>
          </cell>
          <cell r="F1815" t="str">
            <v>SIURB-E JAN/24</v>
          </cell>
        </row>
        <row r="1816">
          <cell r="A1816">
            <v>101371</v>
          </cell>
          <cell r="B1816">
            <v>10013071</v>
          </cell>
          <cell r="C1816" t="str">
            <v>BEBEDOURO ELÉTRICO COM SISTEMA DE REFRIGERAÇÃO E DUAS SAÍDAS - 80L</v>
          </cell>
          <cell r="D1816" t="str">
            <v>UN</v>
          </cell>
          <cell r="E1816">
            <v>1712.14</v>
          </cell>
          <cell r="F1816" t="str">
            <v>SIURB-E JAN/24</v>
          </cell>
        </row>
        <row r="1817">
          <cell r="A1817">
            <v>101378</v>
          </cell>
          <cell r="B1817">
            <v>10013078</v>
          </cell>
          <cell r="C1817" t="str">
            <v>FILTRO TIPO CUNO OU SIMILAR COM ELEMENTO FILTRANTE CEL./CARVAO/CEL. 180 L/H</v>
          </cell>
          <cell r="D1817" t="str">
            <v>UN</v>
          </cell>
          <cell r="E1817">
            <v>212.78</v>
          </cell>
          <cell r="F1817" t="str">
            <v>SIURB-E JAN/24</v>
          </cell>
        </row>
        <row r="1818">
          <cell r="A1818">
            <v>101400</v>
          </cell>
          <cell r="B1818">
            <v>10014000</v>
          </cell>
          <cell r="C1818" t="str">
            <v>METAIS SANITÁRIOS E ACESSÓRIOS</v>
          </cell>
          <cell r="D1818" t="str">
            <v>.</v>
          </cell>
          <cell r="E1818" t="str">
            <v>.</v>
          </cell>
          <cell r="F1818" t="str">
            <v>SIURB-E JAN/24</v>
          </cell>
        </row>
        <row r="1819">
          <cell r="A1819">
            <v>101403</v>
          </cell>
          <cell r="B1819">
            <v>10014003</v>
          </cell>
          <cell r="C1819" t="str">
            <v>TORNEIRA DE PRESSÃO PARA USO GERAL, METAL CROMADO - 1/2"</v>
          </cell>
          <cell r="D1819" t="str">
            <v>UN</v>
          </cell>
          <cell r="E1819">
            <v>50.97</v>
          </cell>
          <cell r="F1819" t="str">
            <v>SIURB-E JAN/24</v>
          </cell>
        </row>
        <row r="1820">
          <cell r="A1820">
            <v>101404</v>
          </cell>
          <cell r="B1820">
            <v>10014004</v>
          </cell>
          <cell r="C1820" t="str">
            <v>TORNEIRA DE PRESSÃO PARA USO GERAL, METAL CROMADO - 3/4"</v>
          </cell>
          <cell r="D1820" t="str">
            <v>UN</v>
          </cell>
          <cell r="E1820">
            <v>52.11</v>
          </cell>
          <cell r="F1820" t="str">
            <v>SIURB-E JAN/24</v>
          </cell>
        </row>
        <row r="1821">
          <cell r="A1821">
            <v>101408</v>
          </cell>
          <cell r="B1821">
            <v>10014008</v>
          </cell>
          <cell r="C1821" t="str">
            <v>TORNEIRA DE PRESSÃO PARA PIA, COM CORPO LONGO E AERADOR - 3/4"</v>
          </cell>
          <cell r="D1821" t="str">
            <v>UN</v>
          </cell>
          <cell r="E1821">
            <v>206.73</v>
          </cell>
          <cell r="F1821" t="str">
            <v>SIURB-E JAN/24</v>
          </cell>
        </row>
        <row r="1822">
          <cell r="A1822">
            <v>101409</v>
          </cell>
          <cell r="B1822">
            <v>10014009</v>
          </cell>
          <cell r="C1822" t="str">
            <v>TORNEIRA CLÍNICA DE MESA - 12 CM - 1/2"</v>
          </cell>
          <cell r="D1822" t="str">
            <v>UN</v>
          </cell>
          <cell r="E1822">
            <v>306.32</v>
          </cell>
          <cell r="F1822" t="str">
            <v>SIURB-E JAN/24</v>
          </cell>
        </row>
        <row r="1823">
          <cell r="A1823">
            <v>101410</v>
          </cell>
          <cell r="B1823">
            <v>10014010</v>
          </cell>
          <cell r="C1823" t="str">
            <v>TORNEIRA DE MESA COM ACIONAMENTO MANUAL E FECHAMENTO AUTOMÁTICO</v>
          </cell>
          <cell r="D1823" t="str">
            <v>UN</v>
          </cell>
          <cell r="E1823">
            <v>583.72</v>
          </cell>
          <cell r="F1823" t="str">
            <v>SIURB-E JAN/24</v>
          </cell>
        </row>
        <row r="1824">
          <cell r="A1824">
            <v>101411</v>
          </cell>
          <cell r="B1824">
            <v>10014011</v>
          </cell>
          <cell r="C1824" t="str">
            <v>TORNEIRA ELETRÔNICA DE MESA, COM SENSOR E ACIONAMENTO ELÉTRICO</v>
          </cell>
          <cell r="D1824" t="str">
            <v>UN</v>
          </cell>
          <cell r="E1824">
            <v>2037.69</v>
          </cell>
          <cell r="F1824" t="str">
            <v>SIURB-E JAN/24</v>
          </cell>
        </row>
        <row r="1825">
          <cell r="A1825">
            <v>101412</v>
          </cell>
          <cell r="B1825">
            <v>10014012</v>
          </cell>
          <cell r="C1825" t="str">
            <v>BICA ALTA ARTICULÁVEL DE MESA - 1/2"</v>
          </cell>
          <cell r="D1825" t="str">
            <v>UN</v>
          </cell>
          <cell r="E1825">
            <v>472.04</v>
          </cell>
          <cell r="F1825" t="str">
            <v>SIURB-E JAN/24</v>
          </cell>
        </row>
        <row r="1826">
          <cell r="A1826">
            <v>101413</v>
          </cell>
          <cell r="B1826">
            <v>10014013</v>
          </cell>
          <cell r="C1826" t="str">
            <v>MISTURADOR DE PAREDE PARA PIA, COM BICA MÓVEL TIPO LONGA E AERADOR - 3/4"</v>
          </cell>
          <cell r="D1826" t="str">
            <v>UN</v>
          </cell>
          <cell r="E1826">
            <v>339.52</v>
          </cell>
          <cell r="F1826" t="str">
            <v>SIURB-E JAN/24</v>
          </cell>
        </row>
        <row r="1827">
          <cell r="A1827">
            <v>101415</v>
          </cell>
          <cell r="B1827">
            <v>10014015</v>
          </cell>
          <cell r="C1827" t="str">
            <v>REGISTRO REGULADOR DE VAZÃO - 1/2"</v>
          </cell>
          <cell r="D1827" t="str">
            <v>UN</v>
          </cell>
          <cell r="E1827">
            <v>125.67</v>
          </cell>
          <cell r="F1827" t="str">
            <v>SIURB-E JAN/24</v>
          </cell>
        </row>
        <row r="1828">
          <cell r="A1828">
            <v>101416</v>
          </cell>
          <cell r="B1828">
            <v>10014016</v>
          </cell>
          <cell r="C1828" t="str">
            <v>TORNEIRA DE PAREDE ANTIVANDALISMO</v>
          </cell>
          <cell r="D1828" t="str">
            <v>UN</v>
          </cell>
          <cell r="E1828">
            <v>580.89</v>
          </cell>
          <cell r="F1828" t="str">
            <v>SIURB-E JAN/24</v>
          </cell>
        </row>
        <row r="1829">
          <cell r="A1829">
            <v>101417</v>
          </cell>
          <cell r="B1829">
            <v>10014017</v>
          </cell>
          <cell r="C1829" t="str">
            <v>TORNEIRA DE ACIONAMENTO RESTRITO DE PAREDE</v>
          </cell>
          <cell r="D1829" t="str">
            <v>UN</v>
          </cell>
          <cell r="E1829">
            <v>352.6</v>
          </cell>
          <cell r="F1829" t="str">
            <v>SIURB-E JAN/24</v>
          </cell>
        </row>
        <row r="1830">
          <cell r="A1830">
            <v>101418</v>
          </cell>
          <cell r="B1830">
            <v>10014018</v>
          </cell>
          <cell r="C1830" t="str">
            <v>TORNEIRA ELÉTRICA AUTOMÁTICA, COM CORPO EM PVC CROMADO - 220V</v>
          </cell>
          <cell r="D1830" t="str">
            <v>UN</v>
          </cell>
          <cell r="E1830">
            <v>190.1</v>
          </cell>
          <cell r="F1830" t="str">
            <v>SIURB-E JAN/24</v>
          </cell>
        </row>
        <row r="1831">
          <cell r="A1831">
            <v>101419</v>
          </cell>
          <cell r="B1831">
            <v>10014019</v>
          </cell>
          <cell r="C1831" t="str">
            <v>VÁLVULA DE ACIONAMENTO HIDRO-MECÂNICO POR PEDAL</v>
          </cell>
          <cell r="D1831" t="str">
            <v>UN</v>
          </cell>
          <cell r="E1831">
            <v>749.36</v>
          </cell>
          <cell r="F1831" t="str">
            <v>SIURB-E JAN/24</v>
          </cell>
        </row>
        <row r="1832">
          <cell r="A1832">
            <v>101424</v>
          </cell>
          <cell r="B1832">
            <v>10014024</v>
          </cell>
          <cell r="C1832" t="str">
            <v>VÁLVULA DE DESCARGA COM DUPLO ACIONAMENTO</v>
          </cell>
          <cell r="D1832" t="str">
            <v>UN</v>
          </cell>
          <cell r="E1832">
            <v>379.57</v>
          </cell>
          <cell r="F1832" t="str">
            <v>SIURB-E JAN/24</v>
          </cell>
        </row>
        <row r="1833">
          <cell r="A1833">
            <v>101425</v>
          </cell>
          <cell r="B1833">
            <v>10014025</v>
          </cell>
          <cell r="C1833" t="str">
            <v>VÁLVULA DE DESCARGA EXTERNA COM ALAVANCA - 1 1/4"</v>
          </cell>
          <cell r="D1833" t="str">
            <v>UN</v>
          </cell>
          <cell r="E1833">
            <v>301.58</v>
          </cell>
          <cell r="F1833" t="str">
            <v>SIURB-E JAN/24</v>
          </cell>
        </row>
        <row r="1834">
          <cell r="A1834">
            <v>101426</v>
          </cell>
          <cell r="B1834">
            <v>10014026</v>
          </cell>
          <cell r="C1834" t="str">
            <v>ACABAMENTO ANTIVANDALISMO PARA VÁLVULA DE DESCARGA</v>
          </cell>
          <cell r="D1834" t="str">
            <v>UN</v>
          </cell>
          <cell r="E1834">
            <v>288.44</v>
          </cell>
          <cell r="F1834" t="str">
            <v>SIURB-E JAN/24</v>
          </cell>
        </row>
        <row r="1835">
          <cell r="A1835">
            <v>101430</v>
          </cell>
          <cell r="B1835">
            <v>10014030</v>
          </cell>
          <cell r="C1835" t="str">
            <v>VÁLVULA DE FECHAMENTO AUTOMÁTICO PARA CHUVEIRO ELÉTRICO</v>
          </cell>
          <cell r="D1835" t="str">
            <v>UN</v>
          </cell>
          <cell r="E1835">
            <v>1050.27</v>
          </cell>
          <cell r="F1835" t="str">
            <v>SIURB-E JAN/24</v>
          </cell>
        </row>
        <row r="1836">
          <cell r="A1836">
            <v>101431</v>
          </cell>
          <cell r="B1836">
            <v>10014031</v>
          </cell>
          <cell r="C1836" t="str">
            <v>VÁLVULA DE FECHAMENTO AUTOMÁTICO PARA DUCHA DE ÁGUA FRIA OU PRÉ-MISTURADA</v>
          </cell>
          <cell r="D1836" t="str">
            <v>UN</v>
          </cell>
          <cell r="E1836">
            <v>766.38</v>
          </cell>
          <cell r="F1836" t="str">
            <v>SIURB-E JAN/24</v>
          </cell>
        </row>
        <row r="1837">
          <cell r="A1837">
            <v>101432</v>
          </cell>
          <cell r="B1837">
            <v>10014032</v>
          </cell>
          <cell r="C1837" t="str">
            <v>VÁLVULA DE FECHAMENTO AUTOMÁTICO PARA CHUVEIRO DE AQUECEDOR DE ACUMULAÇÃO</v>
          </cell>
          <cell r="D1837" t="str">
            <v>UN</v>
          </cell>
          <cell r="E1837">
            <v>861.7</v>
          </cell>
          <cell r="F1837" t="str">
            <v>SIURB-E JAN/24</v>
          </cell>
        </row>
        <row r="1838">
          <cell r="A1838">
            <v>101433</v>
          </cell>
          <cell r="B1838">
            <v>10014033</v>
          </cell>
          <cell r="C1838" t="str">
            <v>VÁLVULA FLUXIVEL PARA MICTÓRIO COM ACIONAMENTO MANUAL E FECHAMENTO AUTOMÁTICO</v>
          </cell>
          <cell r="D1838" t="str">
            <v>UN</v>
          </cell>
          <cell r="E1838">
            <v>534.26</v>
          </cell>
          <cell r="F1838" t="str">
            <v>SIURB-E JAN/24</v>
          </cell>
        </row>
        <row r="1839">
          <cell r="A1839">
            <v>101437</v>
          </cell>
          <cell r="B1839">
            <v>10014037</v>
          </cell>
          <cell r="C1839" t="str">
            <v>CHUVEIRO FIXO DE METAL CROMADO - CRIVO COM DIÂMETRO DE NO MÍNIMO 6CM</v>
          </cell>
          <cell r="D1839" t="str">
            <v>UN</v>
          </cell>
          <cell r="E1839">
            <v>335.79</v>
          </cell>
          <cell r="F1839" t="str">
            <v>SIURB-E JAN/24</v>
          </cell>
        </row>
        <row r="1840">
          <cell r="A1840">
            <v>101440</v>
          </cell>
          <cell r="B1840">
            <v>10014040</v>
          </cell>
          <cell r="C1840" t="str">
            <v>CHUVEIRO ELÉTRICO AUTOMÁTICO, CORPO EM PVC CROMADO - 220V-2800/4400W</v>
          </cell>
          <cell r="D1840" t="str">
            <v>UN</v>
          </cell>
          <cell r="E1840">
            <v>265.42</v>
          </cell>
          <cell r="F1840" t="str">
            <v>SIURB-E JAN/24</v>
          </cell>
        </row>
        <row r="1841">
          <cell r="A1841">
            <v>101442</v>
          </cell>
          <cell r="B1841">
            <v>10014042</v>
          </cell>
          <cell r="C1841" t="str">
            <v>CHUVEIRO DUCHA MODELO JET-SET METÁLICA OU SIMILAR</v>
          </cell>
          <cell r="D1841" t="str">
            <v>UN</v>
          </cell>
          <cell r="E1841">
            <v>173.9</v>
          </cell>
          <cell r="F1841" t="str">
            <v>SIURB-E JAN/24</v>
          </cell>
        </row>
        <row r="1842">
          <cell r="A1842">
            <v>101444</v>
          </cell>
          <cell r="B1842">
            <v>10014044</v>
          </cell>
          <cell r="C1842" t="str">
            <v>DUCHA HIGIÊNICA FLEXÍVEL SEM REGISTRO DE PAREDE</v>
          </cell>
          <cell r="D1842" t="str">
            <v>UN</v>
          </cell>
          <cell r="E1842">
            <v>519.57000000000005</v>
          </cell>
          <cell r="F1842" t="str">
            <v>SIURB-E JAN/24</v>
          </cell>
        </row>
        <row r="1843">
          <cell r="A1843">
            <v>101445</v>
          </cell>
          <cell r="B1843">
            <v>10014045</v>
          </cell>
          <cell r="C1843" t="str">
            <v>CONJUNTO ANTIVANDALISMO FORMADO DE CHUVEIRO E VÁLVULA DE FECHAMENTO AUTOMÁTICO (ÁGUA FRIA OU PRÉ-MISTURADA)</v>
          </cell>
          <cell r="D1843" t="str">
            <v>UN</v>
          </cell>
          <cell r="E1843">
            <v>1182.23</v>
          </cell>
          <cell r="F1843" t="str">
            <v>SIURB-E JAN/24</v>
          </cell>
        </row>
        <row r="1844">
          <cell r="A1844">
            <v>101448</v>
          </cell>
          <cell r="B1844">
            <v>10014048</v>
          </cell>
          <cell r="C1844" t="str">
            <v>MISTURADOR DE MESA PARA LAVATÓRIO - 1/2"</v>
          </cell>
          <cell r="D1844" t="str">
            <v>UN</v>
          </cell>
          <cell r="E1844">
            <v>548.54</v>
          </cell>
          <cell r="F1844" t="str">
            <v>SIURB-E JAN/24</v>
          </cell>
        </row>
        <row r="1845">
          <cell r="A1845">
            <v>101449</v>
          </cell>
          <cell r="B1845">
            <v>10014049</v>
          </cell>
          <cell r="C1845" t="str">
            <v>MISTURADOR PARA CHUVEIRO ENTRADA HORIZ. 3/4" SAÍDA 1/2 C/ ACABAMENTO</v>
          </cell>
          <cell r="D1845" t="str">
            <v>UN</v>
          </cell>
          <cell r="E1845">
            <v>317.89</v>
          </cell>
          <cell r="F1845" t="str">
            <v>SIURB-E JAN/24</v>
          </cell>
        </row>
        <row r="1846">
          <cell r="A1846">
            <v>101452</v>
          </cell>
          <cell r="B1846">
            <v>10014052</v>
          </cell>
          <cell r="C1846" t="str">
            <v>DISPENSER DE SABÃO, DE PAREDE, MANUAL, PARA SANITÁRIOS, ABS, ALTO IMPACTO, COM RESERVATÓRIO DE 800/ 900ML</v>
          </cell>
          <cell r="D1846" t="str">
            <v>UN</v>
          </cell>
          <cell r="E1846">
            <v>70.25</v>
          </cell>
          <cell r="F1846" t="str">
            <v>SIURB-E JAN/24</v>
          </cell>
        </row>
        <row r="1847">
          <cell r="A1847">
            <v>101466</v>
          </cell>
          <cell r="B1847">
            <v>10014066</v>
          </cell>
          <cell r="C1847" t="str">
            <v>DISPENSER PAPEL TOALHA, DE PAREDE, MANUAL, PARA SANITÁRIOS - ABS - ALTO IMPACTO - AUTO CORTE</v>
          </cell>
          <cell r="D1847" t="str">
            <v>UN</v>
          </cell>
          <cell r="E1847">
            <v>248.64</v>
          </cell>
          <cell r="F1847" t="str">
            <v>SIURB-E JAN/24</v>
          </cell>
        </row>
        <row r="1848">
          <cell r="A1848">
            <v>101473</v>
          </cell>
          <cell r="B1848">
            <v>10014073</v>
          </cell>
          <cell r="C1848" t="str">
            <v>FRONTÃO OU TESTEIRA DE MÁRMORE BRANCO ESPIRITO SANTO - H. ATÉ 10CM</v>
          </cell>
          <cell r="D1848" t="str">
            <v>M</v>
          </cell>
          <cell r="E1848">
            <v>110.64</v>
          </cell>
          <cell r="F1848" t="str">
            <v>SIURB-E JAN/24</v>
          </cell>
        </row>
        <row r="1849">
          <cell r="A1849">
            <v>101474</v>
          </cell>
          <cell r="B1849">
            <v>10014074</v>
          </cell>
          <cell r="C1849" t="str">
            <v>FRONTÃO OU TESTEIRA DE GRANITO CINZA MAUA - H ATÉ 10CM</v>
          </cell>
          <cell r="D1849" t="str">
            <v>M</v>
          </cell>
          <cell r="E1849">
            <v>83.23</v>
          </cell>
          <cell r="F1849" t="str">
            <v>SIURB-E JAN/24</v>
          </cell>
        </row>
        <row r="1850">
          <cell r="A1850">
            <v>101475</v>
          </cell>
          <cell r="B1850">
            <v>10014075</v>
          </cell>
          <cell r="C1850" t="str">
            <v>TAMPO PARA BANCADA ÚMIDA - GRANITO CINZA ANDORINHA - ESPESSURA 2CM</v>
          </cell>
          <cell r="D1850" t="str">
            <v>M2</v>
          </cell>
          <cell r="E1850">
            <v>566.96</v>
          </cell>
          <cell r="F1850" t="str">
            <v>SIURB-E JAN/24</v>
          </cell>
        </row>
        <row r="1851">
          <cell r="A1851">
            <v>101476</v>
          </cell>
          <cell r="B1851">
            <v>10014076</v>
          </cell>
          <cell r="C1851" t="str">
            <v>MR.12 - TAMPO PARA BANCADA ÚMIDA - GRANITO CINZA MAUA POLIDO - ESPESSURA 2CM</v>
          </cell>
          <cell r="D1851" t="str">
            <v>M2</v>
          </cell>
          <cell r="E1851">
            <v>633.84</v>
          </cell>
          <cell r="F1851" t="str">
            <v>SIURB-E JAN/24</v>
          </cell>
        </row>
        <row r="1852">
          <cell r="A1852">
            <v>101477</v>
          </cell>
          <cell r="B1852">
            <v>10014077</v>
          </cell>
          <cell r="C1852" t="str">
            <v>MR.12 - TAMPO PARA BANCADA ÚMIDA - GRANITO VERDE UBATUBA POLIDO - ESPESSURA 2CM</v>
          </cell>
          <cell r="D1852" t="str">
            <v>M2</v>
          </cell>
          <cell r="E1852">
            <v>621.34</v>
          </cell>
          <cell r="F1852" t="str">
            <v>SIURB-E JAN/24</v>
          </cell>
        </row>
        <row r="1853">
          <cell r="A1853">
            <v>101478</v>
          </cell>
          <cell r="B1853">
            <v>10014078</v>
          </cell>
          <cell r="C1853" t="str">
            <v>MR.12 - TAMPO PARA BANCADA ÚMIDA - GRANITO PRETO TIJUCA POLIDO 2CM</v>
          </cell>
          <cell r="D1853" t="str">
            <v>M2</v>
          </cell>
          <cell r="E1853">
            <v>868.43</v>
          </cell>
          <cell r="F1853" t="str">
            <v>SIURB-E JAN/24</v>
          </cell>
        </row>
        <row r="1854">
          <cell r="A1854">
            <v>101482</v>
          </cell>
          <cell r="B1854">
            <v>10014082</v>
          </cell>
          <cell r="C1854" t="str">
            <v>MR.04 - TAMPO PARA BANCADA ÚMIDA - MÁRMORE BRANCO ESPIRITO SANTO 2CM</v>
          </cell>
          <cell r="D1854" t="str">
            <v>M2</v>
          </cell>
          <cell r="E1854">
            <v>742.11</v>
          </cell>
          <cell r="F1854" t="str">
            <v>SIURB-E JAN/24</v>
          </cell>
        </row>
        <row r="1855">
          <cell r="A1855">
            <v>101486</v>
          </cell>
          <cell r="B1855">
            <v>10014086</v>
          </cell>
          <cell r="C1855" t="str">
            <v>HX.04 - TAMPO PARA BANCADA ÚMIDA - AÇO INOX N.18 (18:8)</v>
          </cell>
          <cell r="D1855" t="str">
            <v>M2</v>
          </cell>
          <cell r="E1855">
            <v>1534.61</v>
          </cell>
          <cell r="F1855" t="str">
            <v>SIURB-E JAN/24</v>
          </cell>
        </row>
        <row r="1856">
          <cell r="A1856">
            <v>101488</v>
          </cell>
          <cell r="B1856">
            <v>10014088</v>
          </cell>
          <cell r="C1856" t="str">
            <v>TAMPO PARA BANCADA ÚMIDA - CONCRETO POLIDO E=40MM COM BORDAS ARREDONDADAS E ENVERNIZADAS</v>
          </cell>
          <cell r="D1856" t="str">
            <v>M2</v>
          </cell>
          <cell r="E1856">
            <v>198.84</v>
          </cell>
          <cell r="F1856" t="str">
            <v>SIURB-E JAN/24</v>
          </cell>
        </row>
        <row r="1857">
          <cell r="A1857">
            <v>101489</v>
          </cell>
          <cell r="B1857">
            <v>10014089</v>
          </cell>
          <cell r="C1857" t="str">
            <v>TAMPO PARA BANCADA ÚMIDA - CONCRETO POLIDO E=50MM COM BORDAS ARREDONDADAS E ENVERNIZADAS</v>
          </cell>
          <cell r="D1857" t="str">
            <v>M2</v>
          </cell>
          <cell r="E1857">
            <v>202.95</v>
          </cell>
          <cell r="F1857" t="str">
            <v>SIURB-E JAN/24</v>
          </cell>
        </row>
        <row r="1858">
          <cell r="A1858">
            <v>101491</v>
          </cell>
          <cell r="B1858">
            <v>10014091</v>
          </cell>
          <cell r="C1858" t="str">
            <v>SABONETEIRA PARA SABÃO LÍQUIDO</v>
          </cell>
          <cell r="D1858" t="str">
            <v>UN</v>
          </cell>
          <cell r="E1858">
            <v>73.38</v>
          </cell>
          <cell r="F1858" t="str">
            <v>SIURB-E JAN/24</v>
          </cell>
        </row>
        <row r="1859">
          <cell r="A1859">
            <v>101497</v>
          </cell>
          <cell r="B1859">
            <v>10014097</v>
          </cell>
          <cell r="C1859" t="str">
            <v>PORTA TOALHA DE PAPEL INTER FOLHAS</v>
          </cell>
          <cell r="D1859" t="str">
            <v>UN</v>
          </cell>
          <cell r="E1859">
            <v>84.32</v>
          </cell>
          <cell r="F1859" t="str">
            <v>SIURB-E JAN/24</v>
          </cell>
        </row>
        <row r="1860">
          <cell r="A1860">
            <v>105000</v>
          </cell>
          <cell r="B1860">
            <v>10050000</v>
          </cell>
          <cell r="C1860" t="str">
            <v>DEMOLIÇÕES</v>
          </cell>
          <cell r="D1860" t="str">
            <v>.</v>
          </cell>
          <cell r="E1860" t="str">
            <v>.</v>
          </cell>
          <cell r="F1860" t="str">
            <v>SIURB-E JAN/24</v>
          </cell>
        </row>
        <row r="1861">
          <cell r="A1861">
            <v>105001</v>
          </cell>
          <cell r="B1861">
            <v>10050001</v>
          </cell>
          <cell r="C1861" t="str">
            <v>DEMOLIÇÃO DE TUBULAÇÃO DE AÇO PRETO OU GALVANIZADO - ATÉ 2"</v>
          </cell>
          <cell r="D1861" t="str">
            <v>M</v>
          </cell>
          <cell r="E1861">
            <v>6.92</v>
          </cell>
          <cell r="F1861" t="str">
            <v>SIURB-E JAN/24</v>
          </cell>
        </row>
        <row r="1862">
          <cell r="A1862">
            <v>105002</v>
          </cell>
          <cell r="B1862">
            <v>10050002</v>
          </cell>
          <cell r="C1862" t="str">
            <v>DEMOLIÇÃO DE TUBULAÇÃO DE AÇO PRETO OU GALVANIZADO - ACIMA DE 2"</v>
          </cell>
          <cell r="D1862" t="str">
            <v>M</v>
          </cell>
          <cell r="E1862">
            <v>11.53</v>
          </cell>
          <cell r="F1862" t="str">
            <v>SIURB-E JAN/24</v>
          </cell>
        </row>
        <row r="1863">
          <cell r="A1863">
            <v>105003</v>
          </cell>
          <cell r="B1863">
            <v>10050003</v>
          </cell>
          <cell r="C1863" t="str">
            <v>DEMOLIÇÃO DE TUBULAÇÃO DE PVC RÍGIDO - ATÉ 4"</v>
          </cell>
          <cell r="D1863" t="str">
            <v>M</v>
          </cell>
          <cell r="E1863">
            <v>5.76</v>
          </cell>
          <cell r="F1863" t="str">
            <v>SIURB-E JAN/24</v>
          </cell>
        </row>
        <row r="1864">
          <cell r="A1864">
            <v>105004</v>
          </cell>
          <cell r="B1864">
            <v>10050004</v>
          </cell>
          <cell r="C1864" t="str">
            <v>DEMOLIÇÃO DE TUBULAÇÃO DE PVC RÍGIDO - ACIMA DE 4"</v>
          </cell>
          <cell r="D1864" t="str">
            <v>M</v>
          </cell>
          <cell r="E1864">
            <v>10.37</v>
          </cell>
          <cell r="F1864" t="str">
            <v>SIURB-E JAN/24</v>
          </cell>
        </row>
        <row r="1865">
          <cell r="A1865">
            <v>105005</v>
          </cell>
          <cell r="B1865">
            <v>10050005</v>
          </cell>
          <cell r="C1865" t="str">
            <v>DEMOLIÇÃO DE TUBULAÇÃO DE COBRE - ATÉ 1 1/4"</v>
          </cell>
          <cell r="D1865" t="str">
            <v>M</v>
          </cell>
          <cell r="E1865">
            <v>6.92</v>
          </cell>
          <cell r="F1865" t="str">
            <v>SIURB-E JAN/24</v>
          </cell>
        </row>
        <row r="1866">
          <cell r="A1866">
            <v>105018</v>
          </cell>
          <cell r="B1866">
            <v>10050018</v>
          </cell>
          <cell r="C1866" t="str">
            <v>DEMOLIÇÃO DE REGISTROS</v>
          </cell>
          <cell r="D1866" t="str">
            <v>UN</v>
          </cell>
          <cell r="E1866">
            <v>5.76</v>
          </cell>
          <cell r="F1866" t="str">
            <v>SIURB-E JAN/24</v>
          </cell>
        </row>
        <row r="1867">
          <cell r="A1867">
            <v>105032</v>
          </cell>
          <cell r="B1867">
            <v>10050032</v>
          </cell>
          <cell r="C1867" t="str">
            <v>DEMOLIÇÃO DE CALHAS, RUFOS OU RINCÕES EM CHAPA METÁLICA</v>
          </cell>
          <cell r="D1867" t="str">
            <v>M</v>
          </cell>
          <cell r="E1867">
            <v>5.3</v>
          </cell>
          <cell r="F1867" t="str">
            <v>SIURB-E JAN/24</v>
          </cell>
        </row>
        <row r="1868">
          <cell r="A1868">
            <v>105033</v>
          </cell>
          <cell r="B1868">
            <v>10050033</v>
          </cell>
          <cell r="C1868" t="str">
            <v>DEMOLIÇÃO DE CONDUTORES APARENTES</v>
          </cell>
          <cell r="D1868" t="str">
            <v>M</v>
          </cell>
          <cell r="E1868">
            <v>3.46</v>
          </cell>
          <cell r="F1868" t="str">
            <v>SIURB-E JAN/24</v>
          </cell>
        </row>
        <row r="1869">
          <cell r="A1869">
            <v>106000</v>
          </cell>
          <cell r="B1869">
            <v>10060000</v>
          </cell>
          <cell r="C1869" t="str">
            <v>RETIRADAS</v>
          </cell>
          <cell r="D1869" t="str">
            <v>.</v>
          </cell>
          <cell r="E1869" t="str">
            <v>.</v>
          </cell>
          <cell r="F1869" t="str">
            <v>SIURB-E JAN/24</v>
          </cell>
        </row>
        <row r="1870">
          <cell r="A1870">
            <v>106001</v>
          </cell>
          <cell r="B1870">
            <v>10060001</v>
          </cell>
          <cell r="C1870" t="str">
            <v>RETIRADA DE TUBULAÇÃO DE AÇO PRETO OU GALVANIZADO - ATÉ 2"</v>
          </cell>
          <cell r="D1870" t="str">
            <v>M</v>
          </cell>
          <cell r="E1870">
            <v>14.49</v>
          </cell>
          <cell r="F1870" t="str">
            <v>SIURB-E JAN/24</v>
          </cell>
        </row>
        <row r="1871">
          <cell r="A1871">
            <v>106002</v>
          </cell>
          <cell r="B1871">
            <v>10060002</v>
          </cell>
          <cell r="C1871" t="str">
            <v>RETIRADA DE TUBULAÇÃO DE AÇO PRETO OU GALVANIZADO - ACIMA DE 2"</v>
          </cell>
          <cell r="D1871" t="str">
            <v>M</v>
          </cell>
          <cell r="E1871">
            <v>17.39</v>
          </cell>
          <cell r="F1871" t="str">
            <v>SIURB-E JAN/24</v>
          </cell>
        </row>
        <row r="1872">
          <cell r="A1872">
            <v>106003</v>
          </cell>
          <cell r="B1872">
            <v>10060003</v>
          </cell>
          <cell r="C1872" t="str">
            <v>RETIRADA DE TUBULAÇÃO DE PVC RÍGIDO - ATÉ 4"</v>
          </cell>
          <cell r="D1872" t="str">
            <v>M</v>
          </cell>
          <cell r="E1872">
            <v>13.04</v>
          </cell>
          <cell r="F1872" t="str">
            <v>SIURB-E JAN/24</v>
          </cell>
        </row>
        <row r="1873">
          <cell r="A1873">
            <v>106004</v>
          </cell>
          <cell r="B1873">
            <v>10060004</v>
          </cell>
          <cell r="C1873" t="str">
            <v>RETIRADA DE TUBULAÇÃO DE PVC RÍGIDO - ACIMA DE 4"</v>
          </cell>
          <cell r="D1873" t="str">
            <v>M</v>
          </cell>
          <cell r="E1873">
            <v>15.94</v>
          </cell>
          <cell r="F1873" t="str">
            <v>SIURB-E JAN/24</v>
          </cell>
        </row>
        <row r="1874">
          <cell r="A1874">
            <v>106005</v>
          </cell>
          <cell r="B1874">
            <v>10060005</v>
          </cell>
          <cell r="C1874" t="str">
            <v>RETIRADA DE TUBULAÇÃO DE COBRE - ATÉ 1 1/4"</v>
          </cell>
          <cell r="D1874" t="str">
            <v>M</v>
          </cell>
          <cell r="E1874">
            <v>14.49</v>
          </cell>
          <cell r="F1874" t="str">
            <v>SIURB-E JAN/24</v>
          </cell>
        </row>
        <row r="1875">
          <cell r="A1875">
            <v>106006</v>
          </cell>
          <cell r="B1875">
            <v>10060006</v>
          </cell>
          <cell r="C1875" t="str">
            <v>RETIRADA DE TUBULAÇÃO DE COBRE - ACIMA DE 1 1/4"</v>
          </cell>
          <cell r="D1875" t="str">
            <v>M</v>
          </cell>
          <cell r="E1875">
            <v>17.39</v>
          </cell>
          <cell r="F1875" t="str">
            <v>SIURB-E JAN/24</v>
          </cell>
        </row>
        <row r="1876">
          <cell r="A1876">
            <v>106007</v>
          </cell>
          <cell r="B1876">
            <v>10060007</v>
          </cell>
          <cell r="C1876" t="str">
            <v>RETIRADA DE TUBULAÇÃO DE FERRO FUNDIDO - ATÉ 4"</v>
          </cell>
          <cell r="D1876" t="str">
            <v>M</v>
          </cell>
          <cell r="E1876">
            <v>14.49</v>
          </cell>
          <cell r="F1876" t="str">
            <v>SIURB-E JAN/24</v>
          </cell>
        </row>
        <row r="1877">
          <cell r="A1877">
            <v>106008</v>
          </cell>
          <cell r="B1877">
            <v>10060008</v>
          </cell>
          <cell r="C1877" t="str">
            <v>RETIRADA DE TUBULAÇÃO DE FERRO FUNDIDO - ACIMA DE 4"</v>
          </cell>
          <cell r="D1877" t="str">
            <v>M</v>
          </cell>
          <cell r="E1877">
            <v>17.39</v>
          </cell>
          <cell r="F1877" t="str">
            <v>SIURB-E JAN/24</v>
          </cell>
        </row>
        <row r="1878">
          <cell r="A1878">
            <v>106009</v>
          </cell>
          <cell r="B1878">
            <v>10060009</v>
          </cell>
          <cell r="C1878" t="str">
            <v>RETIRADA DE TUBULAÇÃO DE CIMENTO-AMIANTO - ATÉ 3"</v>
          </cell>
          <cell r="D1878" t="str">
            <v>M</v>
          </cell>
          <cell r="E1878">
            <v>13.04</v>
          </cell>
          <cell r="F1878" t="str">
            <v>SIURB-E JAN/24</v>
          </cell>
        </row>
        <row r="1879">
          <cell r="A1879">
            <v>106010</v>
          </cell>
          <cell r="B1879">
            <v>10060010</v>
          </cell>
          <cell r="C1879" t="str">
            <v>RETIRADA DE TUBULAÇÃO DE CIMENTO-AMIANTO - ACIMA DE 3"</v>
          </cell>
          <cell r="D1879" t="str">
            <v>M</v>
          </cell>
          <cell r="E1879">
            <v>15.94</v>
          </cell>
          <cell r="F1879" t="str">
            <v>SIURB-E JAN/24</v>
          </cell>
        </row>
        <row r="1880">
          <cell r="A1880">
            <v>106011</v>
          </cell>
          <cell r="B1880">
            <v>10060011</v>
          </cell>
          <cell r="C1880" t="str">
            <v>RETIRADA DE TUBULAÇÃO DE CERÂMICA VIDRADA - ATÉ 6"</v>
          </cell>
          <cell r="D1880" t="str">
            <v>M</v>
          </cell>
          <cell r="E1880">
            <v>20.29</v>
          </cell>
          <cell r="F1880" t="str">
            <v>SIURB-E JAN/24</v>
          </cell>
        </row>
        <row r="1881">
          <cell r="A1881">
            <v>106012</v>
          </cell>
          <cell r="B1881">
            <v>10060012</v>
          </cell>
          <cell r="C1881" t="str">
            <v>RETIRADA DE TUBULAÇÃO DE CERÂMICA VIDRADA - ACIMA DE 6"</v>
          </cell>
          <cell r="D1881" t="str">
            <v>M</v>
          </cell>
          <cell r="E1881">
            <v>23.19</v>
          </cell>
          <cell r="F1881" t="str">
            <v>SIURB-E JAN/24</v>
          </cell>
        </row>
        <row r="1882">
          <cell r="A1882">
            <v>106015</v>
          </cell>
          <cell r="B1882">
            <v>10060015</v>
          </cell>
          <cell r="C1882" t="str">
            <v>RETIRADA DE RESERVATÓRIOS DE CIMENTO-AMIANTO - ATÉ 1000 LITROS</v>
          </cell>
          <cell r="D1882" t="str">
            <v>UN</v>
          </cell>
          <cell r="E1882">
            <v>156.1</v>
          </cell>
          <cell r="F1882" t="str">
            <v>SIURB-E JAN/24</v>
          </cell>
        </row>
        <row r="1883">
          <cell r="A1883">
            <v>106018</v>
          </cell>
          <cell r="B1883">
            <v>10060018</v>
          </cell>
          <cell r="C1883" t="str">
            <v>RETIRADA DE REGISTROS OU VÁLVULAS FLUXÍVEIS</v>
          </cell>
          <cell r="D1883" t="str">
            <v>UN</v>
          </cell>
          <cell r="E1883">
            <v>115.54</v>
          </cell>
          <cell r="F1883" t="str">
            <v>SIURB-E JAN/24</v>
          </cell>
        </row>
        <row r="1884">
          <cell r="A1884">
            <v>106022</v>
          </cell>
          <cell r="B1884">
            <v>10060022</v>
          </cell>
          <cell r="C1884" t="str">
            <v>RETIRADA DE VÁLVULAS DE RETENÇÃO</v>
          </cell>
          <cell r="D1884" t="str">
            <v>UN</v>
          </cell>
          <cell r="E1884">
            <v>31.88</v>
          </cell>
          <cell r="F1884" t="str">
            <v>SIURB-E JAN/24</v>
          </cell>
        </row>
        <row r="1885">
          <cell r="A1885">
            <v>106024</v>
          </cell>
          <cell r="B1885">
            <v>10060024</v>
          </cell>
          <cell r="C1885" t="str">
            <v>RETIRADA DE CONJUNTOS MOTOR-BOMBA</v>
          </cell>
          <cell r="D1885" t="str">
            <v>UN</v>
          </cell>
          <cell r="E1885">
            <v>231.85</v>
          </cell>
          <cell r="F1885" t="str">
            <v>SIURB-E JAN/24</v>
          </cell>
        </row>
        <row r="1886">
          <cell r="A1886">
            <v>106026</v>
          </cell>
          <cell r="B1886">
            <v>10060026</v>
          </cell>
          <cell r="C1886" t="str">
            <v>RETIRADA DE CAIXAS SIFONADAS OU RALOS</v>
          </cell>
          <cell r="D1886" t="str">
            <v>UN</v>
          </cell>
          <cell r="E1886">
            <v>15.94</v>
          </cell>
          <cell r="F1886" t="str">
            <v>SIURB-E JAN/24</v>
          </cell>
        </row>
        <row r="1887">
          <cell r="A1887">
            <v>106029</v>
          </cell>
          <cell r="B1887">
            <v>10060029</v>
          </cell>
          <cell r="C1887" t="str">
            <v>RETIRADA DE HIDRANTES DE PAREDE</v>
          </cell>
          <cell r="D1887" t="str">
            <v>UN</v>
          </cell>
          <cell r="E1887">
            <v>86.94</v>
          </cell>
          <cell r="F1887" t="str">
            <v>SIURB-E JAN/24</v>
          </cell>
        </row>
        <row r="1888">
          <cell r="A1888">
            <v>106032</v>
          </cell>
          <cell r="B1888">
            <v>10060032</v>
          </cell>
          <cell r="C1888" t="str">
            <v>RETIRADA DE CALHAS, RUFOS OU RINCÕES EM CHAPA METÁLICA</v>
          </cell>
          <cell r="D1888" t="str">
            <v>M</v>
          </cell>
          <cell r="E1888">
            <v>7.25</v>
          </cell>
          <cell r="F1888" t="str">
            <v>SIURB-E JAN/24</v>
          </cell>
        </row>
        <row r="1889">
          <cell r="A1889">
            <v>106033</v>
          </cell>
          <cell r="B1889">
            <v>10060033</v>
          </cell>
          <cell r="C1889" t="str">
            <v>RETIRADA DE CONDUTORES APARENTES</v>
          </cell>
          <cell r="D1889" t="str">
            <v>M</v>
          </cell>
          <cell r="E1889">
            <v>4.6399999999999997</v>
          </cell>
          <cell r="F1889" t="str">
            <v>SIURB-E JAN/24</v>
          </cell>
        </row>
        <row r="1890">
          <cell r="A1890">
            <v>106035</v>
          </cell>
          <cell r="B1890">
            <v>10060035</v>
          </cell>
          <cell r="C1890" t="str">
            <v>RETIRADA DE APARELHOS SANITÁRIOS, INCLUSIVE ACESSÓRIOS</v>
          </cell>
          <cell r="D1890" t="str">
            <v>UN</v>
          </cell>
          <cell r="E1890">
            <v>43.47</v>
          </cell>
          <cell r="F1890" t="str">
            <v>SIURB-E JAN/24</v>
          </cell>
        </row>
        <row r="1891">
          <cell r="A1891">
            <v>106040</v>
          </cell>
          <cell r="B1891">
            <v>10060040</v>
          </cell>
          <cell r="C1891" t="str">
            <v>RETIRADA DE SIFÕES</v>
          </cell>
          <cell r="D1891" t="str">
            <v>UN</v>
          </cell>
          <cell r="E1891">
            <v>11.59</v>
          </cell>
          <cell r="F1891" t="str">
            <v>SIURB-E JAN/24</v>
          </cell>
        </row>
        <row r="1892">
          <cell r="A1892">
            <v>106042</v>
          </cell>
          <cell r="B1892">
            <v>10060042</v>
          </cell>
          <cell r="C1892" t="str">
            <v>RETIRADA DE TORNEIRAS</v>
          </cell>
          <cell r="D1892" t="str">
            <v>UN</v>
          </cell>
          <cell r="E1892">
            <v>7.54</v>
          </cell>
          <cell r="F1892" t="str">
            <v>SIURB-E JAN/24</v>
          </cell>
        </row>
        <row r="1893">
          <cell r="A1893">
            <v>106045</v>
          </cell>
          <cell r="B1893">
            <v>10060045</v>
          </cell>
          <cell r="C1893" t="str">
            <v>RETIRADA DE CAIXAS DE DESCARGA DE SOBREPOR</v>
          </cell>
          <cell r="D1893" t="str">
            <v>UN</v>
          </cell>
          <cell r="E1893">
            <v>22.03</v>
          </cell>
          <cell r="F1893" t="str">
            <v>SIURB-E JAN/24</v>
          </cell>
        </row>
        <row r="1894">
          <cell r="A1894">
            <v>106050</v>
          </cell>
          <cell r="B1894">
            <v>10060050</v>
          </cell>
          <cell r="C1894" t="str">
            <v>RETIRADA DO TAMPO ÚMIDO</v>
          </cell>
          <cell r="D1894" t="str">
            <v>M2</v>
          </cell>
          <cell r="E1894">
            <v>12.82</v>
          </cell>
          <cell r="F1894" t="str">
            <v>SIURB-E JAN/24</v>
          </cell>
        </row>
        <row r="1895">
          <cell r="A1895">
            <v>107000</v>
          </cell>
          <cell r="B1895">
            <v>10070000</v>
          </cell>
          <cell r="C1895" t="str">
            <v>RECOLOCAÇÕES</v>
          </cell>
          <cell r="D1895" t="str">
            <v>.</v>
          </cell>
          <cell r="E1895" t="str">
            <v>.</v>
          </cell>
          <cell r="F1895" t="str">
            <v>SIURB-E JAN/24</v>
          </cell>
        </row>
        <row r="1896">
          <cell r="A1896">
            <v>107018</v>
          </cell>
          <cell r="B1896">
            <v>10070018</v>
          </cell>
          <cell r="C1896" t="str">
            <v>RECOLOCAÇÃO DE REGISTROS OU VÁLVULAS FLUXÍVEIS</v>
          </cell>
          <cell r="D1896" t="str">
            <v>UN</v>
          </cell>
          <cell r="E1896">
            <v>106.13</v>
          </cell>
          <cell r="F1896" t="str">
            <v>SIURB-E JAN/24</v>
          </cell>
        </row>
        <row r="1897">
          <cell r="A1897">
            <v>107022</v>
          </cell>
          <cell r="B1897">
            <v>10070022</v>
          </cell>
          <cell r="C1897" t="str">
            <v>RECOLOCAÇÃO DE VÁLVULAS DE RETENÇÃO</v>
          </cell>
          <cell r="D1897" t="str">
            <v>UN</v>
          </cell>
          <cell r="E1897">
            <v>54.88</v>
          </cell>
          <cell r="F1897" t="str">
            <v>SIURB-E JAN/24</v>
          </cell>
        </row>
        <row r="1898">
          <cell r="A1898">
            <v>107024</v>
          </cell>
          <cell r="B1898">
            <v>10070024</v>
          </cell>
          <cell r="C1898" t="str">
            <v>RECOLOCAÇÃO DE CONJUNTOS MOTOR-BOMBA</v>
          </cell>
          <cell r="D1898" t="str">
            <v>UN</v>
          </cell>
          <cell r="E1898">
            <v>208.13</v>
          </cell>
          <cell r="F1898" t="str">
            <v>SIURB-E JAN/24</v>
          </cell>
        </row>
        <row r="1899">
          <cell r="A1899">
            <v>107026</v>
          </cell>
          <cell r="B1899">
            <v>10070026</v>
          </cell>
          <cell r="C1899" t="str">
            <v>RECOLOCAÇÃO DE CAIXAS SIFONADAS OU RALOS</v>
          </cell>
          <cell r="D1899" t="str">
            <v>UN</v>
          </cell>
          <cell r="E1899">
            <v>101.68</v>
          </cell>
          <cell r="F1899" t="str">
            <v>SIURB-E JAN/24</v>
          </cell>
        </row>
        <row r="1900">
          <cell r="A1900">
            <v>107029</v>
          </cell>
          <cell r="B1900">
            <v>10070029</v>
          </cell>
          <cell r="C1900" t="str">
            <v>RECOLOCAÇÃO DE HIDRANTES DE PAREDE</v>
          </cell>
          <cell r="D1900" t="str">
            <v>UN</v>
          </cell>
          <cell r="E1900">
            <v>270.57</v>
          </cell>
          <cell r="F1900" t="str">
            <v>SIURB-E JAN/24</v>
          </cell>
        </row>
        <row r="1901">
          <cell r="A1901">
            <v>107032</v>
          </cell>
          <cell r="B1901">
            <v>10070032</v>
          </cell>
          <cell r="C1901" t="str">
            <v>RECOLOCAÇÃO DE CALHAS, RUFOS OU RINCÕES EM CHAPA METÁLICA</v>
          </cell>
          <cell r="D1901" t="str">
            <v>M</v>
          </cell>
          <cell r="E1901">
            <v>64.2</v>
          </cell>
          <cell r="F1901" t="str">
            <v>SIURB-E JAN/24</v>
          </cell>
        </row>
        <row r="1902">
          <cell r="A1902">
            <v>107033</v>
          </cell>
          <cell r="B1902">
            <v>10070033</v>
          </cell>
          <cell r="C1902" t="str">
            <v>RECOLOCAÇÃO DE CONDUTORES APARENTES</v>
          </cell>
          <cell r="D1902" t="str">
            <v>M</v>
          </cell>
          <cell r="E1902">
            <v>52.56</v>
          </cell>
          <cell r="F1902" t="str">
            <v>SIURB-E JAN/24</v>
          </cell>
        </row>
        <row r="1903">
          <cell r="A1903">
            <v>107035</v>
          </cell>
          <cell r="B1903">
            <v>10070035</v>
          </cell>
          <cell r="C1903" t="str">
            <v>RECOLOCAÇÃO DE APARELHOS SANITÁRIOS, INCLUSIVE ACESSÓRIOS</v>
          </cell>
          <cell r="D1903" t="str">
            <v>UN</v>
          </cell>
          <cell r="E1903">
            <v>156.1</v>
          </cell>
          <cell r="F1903" t="str">
            <v>SIURB-E JAN/24</v>
          </cell>
        </row>
        <row r="1904">
          <cell r="A1904">
            <v>107040</v>
          </cell>
          <cell r="B1904">
            <v>10070040</v>
          </cell>
          <cell r="C1904" t="str">
            <v>RECOLOCAÇÃO DE SIFÕES</v>
          </cell>
          <cell r="D1904" t="str">
            <v>UN</v>
          </cell>
          <cell r="E1904">
            <v>26.02</v>
          </cell>
          <cell r="F1904" t="str">
            <v>SIURB-E JAN/24</v>
          </cell>
        </row>
        <row r="1905">
          <cell r="A1905">
            <v>107042</v>
          </cell>
          <cell r="B1905">
            <v>10070042</v>
          </cell>
          <cell r="C1905" t="str">
            <v>RECOLOCAÇÃO DE TORNEIRAS</v>
          </cell>
          <cell r="D1905" t="str">
            <v>UN</v>
          </cell>
          <cell r="E1905">
            <v>14.49</v>
          </cell>
          <cell r="F1905" t="str">
            <v>SIURB-E JAN/24</v>
          </cell>
        </row>
        <row r="1906">
          <cell r="A1906">
            <v>107045</v>
          </cell>
          <cell r="B1906">
            <v>10070045</v>
          </cell>
          <cell r="C1906" t="str">
            <v>RECOLOCAÇÃO DE CAIXAS DE DESCARGA DE SOBREPOR</v>
          </cell>
          <cell r="D1906" t="str">
            <v>UN</v>
          </cell>
          <cell r="E1906">
            <v>130.08000000000001</v>
          </cell>
          <cell r="F1906" t="str">
            <v>SIURB-E JAN/24</v>
          </cell>
        </row>
        <row r="1907">
          <cell r="A1907">
            <v>108000</v>
          </cell>
          <cell r="B1907">
            <v>10080000</v>
          </cell>
          <cell r="C1907" t="str">
            <v>SERVIÇOS PARCIAIS</v>
          </cell>
          <cell r="D1907" t="str">
            <v>.</v>
          </cell>
          <cell r="E1907" t="str">
            <v>.</v>
          </cell>
          <cell r="F1907" t="str">
            <v>SIURB-E JAN/24</v>
          </cell>
        </row>
        <row r="1908">
          <cell r="A1908">
            <v>108070</v>
          </cell>
          <cell r="B1908">
            <v>10080070</v>
          </cell>
          <cell r="C1908" t="str">
            <v>SIFÃO COM COPO, TIPO REFORÇADO, PVC RÍGIDO - 1 1/2"X2"</v>
          </cell>
          <cell r="D1908" t="str">
            <v>UN</v>
          </cell>
          <cell r="E1908">
            <v>41.09</v>
          </cell>
          <cell r="F1908" t="str">
            <v>SIURB-E JAN/24</v>
          </cell>
        </row>
        <row r="1909">
          <cell r="A1909">
            <v>108072</v>
          </cell>
          <cell r="B1909">
            <v>10080072</v>
          </cell>
          <cell r="C1909" t="str">
            <v>SIFÃO TIPO PESADO, METAL CROMADO - 1"X1 1/2"</v>
          </cell>
          <cell r="D1909" t="str">
            <v>UN</v>
          </cell>
          <cell r="E1909">
            <v>202.68</v>
          </cell>
          <cell r="F1909" t="str">
            <v>SIURB-E JAN/24</v>
          </cell>
        </row>
        <row r="1910">
          <cell r="A1910">
            <v>108073</v>
          </cell>
          <cell r="B1910">
            <v>10080073</v>
          </cell>
          <cell r="C1910" t="str">
            <v>SIFÃO TIPO PESADO, METAL CROMADO - 1"X2"</v>
          </cell>
          <cell r="D1910" t="str">
            <v>UN</v>
          </cell>
          <cell r="E1910">
            <v>226.7</v>
          </cell>
          <cell r="F1910" t="str">
            <v>SIURB-E JAN/24</v>
          </cell>
        </row>
        <row r="1911">
          <cell r="A1911">
            <v>108074</v>
          </cell>
          <cell r="B1911">
            <v>10080074</v>
          </cell>
          <cell r="C1911" t="str">
            <v>SIFÃO TIPO PESADO, METAL CROMADO - 1 1/2"X2"</v>
          </cell>
          <cell r="D1911" t="str">
            <v>UN</v>
          </cell>
          <cell r="E1911">
            <v>144.06</v>
          </cell>
          <cell r="F1911" t="str">
            <v>SIURB-E JAN/24</v>
          </cell>
        </row>
        <row r="1912">
          <cell r="A1912">
            <v>108076</v>
          </cell>
          <cell r="B1912">
            <v>10080076</v>
          </cell>
          <cell r="C1912" t="str">
            <v>TUBO DE LIGAÇÃO FLEXÍVEL, PVC - 1/2"X30/40CM</v>
          </cell>
          <cell r="D1912" t="str">
            <v>UN</v>
          </cell>
          <cell r="E1912">
            <v>20.74</v>
          </cell>
          <cell r="F1912" t="str">
            <v>SIURB-E JAN/24</v>
          </cell>
        </row>
        <row r="1913">
          <cell r="A1913">
            <v>108081</v>
          </cell>
          <cell r="B1913">
            <v>10080081</v>
          </cell>
          <cell r="C1913" t="str">
            <v>TUBO DE LIGAÇÃO FLEXÍVEL, METAL CROMADO - 1/2"X30/40CM</v>
          </cell>
          <cell r="D1913" t="str">
            <v>UN</v>
          </cell>
          <cell r="E1913">
            <v>34.409999999999997</v>
          </cell>
          <cell r="F1913" t="str">
            <v>SIURB-E JAN/24</v>
          </cell>
        </row>
        <row r="1914">
          <cell r="A1914">
            <v>108086</v>
          </cell>
          <cell r="B1914">
            <v>10080086</v>
          </cell>
          <cell r="C1914" t="str">
            <v>TORNEIRA DE PRESSÃO PARA LAVATÓRIO, METAL CROMADO - 1/2"</v>
          </cell>
          <cell r="D1914" t="str">
            <v>UN</v>
          </cell>
          <cell r="E1914">
            <v>67.7</v>
          </cell>
          <cell r="F1914" t="str">
            <v>SIURB-E JAN/24</v>
          </cell>
        </row>
        <row r="1915">
          <cell r="A1915">
            <v>108093</v>
          </cell>
          <cell r="B1915">
            <v>10080093</v>
          </cell>
          <cell r="C1915" t="str">
            <v>VÁLVULA AMERICANA DE METAL CROMADO - 1 1/2"X3 3/4"</v>
          </cell>
          <cell r="D1915" t="str">
            <v>UN</v>
          </cell>
          <cell r="E1915">
            <v>69.069999999999993</v>
          </cell>
          <cell r="F1915" t="str">
            <v>SIURB-E JAN/24</v>
          </cell>
        </row>
        <row r="1916">
          <cell r="A1916">
            <v>108097</v>
          </cell>
          <cell r="B1916">
            <v>10080097</v>
          </cell>
          <cell r="C1916" t="str">
            <v>TUBO DE LIGAÇÃO EM ALUMÍNIO COM CANOPLA, PARA CHUVEIRO - 3/4"</v>
          </cell>
          <cell r="D1916" t="str">
            <v>UN</v>
          </cell>
          <cell r="E1916">
            <v>43.44</v>
          </cell>
          <cell r="F1916" t="str">
            <v>SIURB-E JAN/24</v>
          </cell>
        </row>
        <row r="1917">
          <cell r="A1917">
            <v>109000</v>
          </cell>
          <cell r="B1917">
            <v>10090000</v>
          </cell>
          <cell r="C1917" t="str">
            <v>OUTROS SERVIÇOS</v>
          </cell>
          <cell r="D1917" t="str">
            <v>.</v>
          </cell>
          <cell r="E1917" t="str">
            <v>.</v>
          </cell>
          <cell r="F1917" t="str">
            <v>SIURB-E JAN/24</v>
          </cell>
        </row>
        <row r="1918">
          <cell r="A1918">
            <v>109001</v>
          </cell>
          <cell r="B1918">
            <v>10090001</v>
          </cell>
          <cell r="C1918" t="str">
            <v>DESENTUPIMENTO DE RAMAIS DE ESGOTO OU ÁGUAS PLUVIAIS</v>
          </cell>
          <cell r="D1918" t="str">
            <v>M</v>
          </cell>
          <cell r="E1918">
            <v>13.46</v>
          </cell>
          <cell r="F1918" t="str">
            <v>SIURB-E JAN/24</v>
          </cell>
        </row>
        <row r="1919">
          <cell r="A1919">
            <v>110000</v>
          </cell>
          <cell r="B1919">
            <v>11000000</v>
          </cell>
          <cell r="C1919" t="str">
            <v>REVESTIMENTOS</v>
          </cell>
          <cell r="F1919" t="str">
            <v>SIURB-E JAN/24</v>
          </cell>
        </row>
        <row r="1920">
          <cell r="A1920">
            <v>110100</v>
          </cell>
          <cell r="B1920">
            <v>11001000</v>
          </cell>
          <cell r="C1920" t="str">
            <v>REVESTIMENTO DE FORROS</v>
          </cell>
          <cell r="D1920" t="str">
            <v>.</v>
          </cell>
          <cell r="E1920" t="str">
            <v>.</v>
          </cell>
          <cell r="F1920" t="str">
            <v>SIURB-E JAN/24</v>
          </cell>
        </row>
        <row r="1921">
          <cell r="A1921">
            <v>110101</v>
          </cell>
          <cell r="B1921">
            <v>11001001</v>
          </cell>
          <cell r="C1921" t="str">
            <v>CHAPISCO COMUM - ARGAMASSA DE CIMENTO E AREIA 1:3</v>
          </cell>
          <cell r="D1921" t="str">
            <v>M2</v>
          </cell>
          <cell r="E1921">
            <v>17.16</v>
          </cell>
          <cell r="F1921" t="str">
            <v>SIURB-E JAN/24</v>
          </cell>
        </row>
        <row r="1922">
          <cell r="A1922">
            <v>110108</v>
          </cell>
          <cell r="B1922">
            <v>11001008</v>
          </cell>
          <cell r="C1922" t="str">
            <v>EMBOÇO - ARGAMASSA MISTA DE CIMENTO, CAL E AREIA 1:4/12</v>
          </cell>
          <cell r="D1922" t="str">
            <v>M2</v>
          </cell>
          <cell r="E1922">
            <v>48.33</v>
          </cell>
          <cell r="F1922" t="str">
            <v>SIURB-E JAN/24</v>
          </cell>
        </row>
        <row r="1923">
          <cell r="A1923">
            <v>110109</v>
          </cell>
          <cell r="B1923">
            <v>11001009</v>
          </cell>
          <cell r="C1923" t="str">
            <v>EMBOÇO DESEMPENADO PARA PINTURA - ARGAMASSA MISTA CIMENTO, CAL E AREIA 1:3/12</v>
          </cell>
          <cell r="D1923" t="str">
            <v>M2</v>
          </cell>
          <cell r="E1923">
            <v>49.2</v>
          </cell>
          <cell r="F1923" t="str">
            <v>SIURB-E JAN/24</v>
          </cell>
        </row>
        <row r="1924">
          <cell r="A1924">
            <v>110113</v>
          </cell>
          <cell r="B1924">
            <v>11001013</v>
          </cell>
          <cell r="C1924" t="str">
            <v>REBOCO INTERNO - ARGAMASSA PRÉ-FABRICADA</v>
          </cell>
          <cell r="D1924" t="str">
            <v>M2</v>
          </cell>
          <cell r="E1924">
            <v>36.869999999999997</v>
          </cell>
          <cell r="F1924" t="str">
            <v>SIURB-E JAN/24</v>
          </cell>
        </row>
        <row r="1925">
          <cell r="A1925">
            <v>110200</v>
          </cell>
          <cell r="B1925">
            <v>11002000</v>
          </cell>
          <cell r="C1925" t="str">
            <v>REVESTIMENTO DE PAREDES INTERNAS</v>
          </cell>
          <cell r="D1925" t="str">
            <v>.</v>
          </cell>
          <cell r="E1925" t="str">
            <v>.</v>
          </cell>
          <cell r="F1925" t="str">
            <v>SIURB-E JAN/24</v>
          </cell>
        </row>
        <row r="1926">
          <cell r="A1926">
            <v>110201</v>
          </cell>
          <cell r="B1926">
            <v>11002001</v>
          </cell>
          <cell r="C1926" t="str">
            <v>VA.10 - CHAPISCO COMUM - ARGAMASSA DE CIMENTO E AREIA 1:3</v>
          </cell>
          <cell r="D1926" t="str">
            <v>M2</v>
          </cell>
          <cell r="E1926">
            <v>6.97</v>
          </cell>
          <cell r="F1926" t="str">
            <v>SIURB-E JAN/24</v>
          </cell>
        </row>
        <row r="1927">
          <cell r="A1927">
            <v>110208</v>
          </cell>
          <cell r="B1927">
            <v>11002008</v>
          </cell>
          <cell r="C1927" t="str">
            <v>VA.10 - EMBOÇO INTERNO - ARGAMASSA MISTA DE CIMENTO, CAL E AREIA 1:4/12</v>
          </cell>
          <cell r="D1927" t="str">
            <v>M2</v>
          </cell>
          <cell r="E1927">
            <v>44.67</v>
          </cell>
          <cell r="F1927" t="str">
            <v>SIURB-E JAN/24</v>
          </cell>
        </row>
        <row r="1928">
          <cell r="A1928">
            <v>110209</v>
          </cell>
          <cell r="B1928">
            <v>11002009</v>
          </cell>
          <cell r="C1928" t="str">
            <v>VA.10 - EMBOÇO INTERNO DESEMPENADO PARA PINTURA - ARGAMASSA MISTA DE CIMENTO, CAL E AREIA 1:3/12</v>
          </cell>
          <cell r="D1928" t="str">
            <v>M2</v>
          </cell>
          <cell r="E1928">
            <v>44.07</v>
          </cell>
          <cell r="F1928" t="str">
            <v>SIURB-E JAN/24</v>
          </cell>
        </row>
        <row r="1929">
          <cell r="A1929">
            <v>110210</v>
          </cell>
          <cell r="B1929">
            <v>11002010</v>
          </cell>
          <cell r="C1929" t="str">
            <v>VA.10 - EMBOÇO INTERNO - ARGAMASSA DE CIMENTO E AREIA 1:3</v>
          </cell>
          <cell r="D1929" t="str">
            <v>M2</v>
          </cell>
          <cell r="E1929">
            <v>52.02</v>
          </cell>
          <cell r="F1929" t="str">
            <v>SIURB-E JAN/24</v>
          </cell>
        </row>
        <row r="1930">
          <cell r="A1930">
            <v>110213</v>
          </cell>
          <cell r="B1930">
            <v>11002013</v>
          </cell>
          <cell r="C1930" t="str">
            <v>VA.10 - REBOCO INTERNO - ARGAMASSA PRÉ-FABRICADA</v>
          </cell>
          <cell r="D1930" t="str">
            <v>M2</v>
          </cell>
          <cell r="E1930">
            <v>23.19</v>
          </cell>
          <cell r="F1930" t="str">
            <v>SIURB-E JAN/24</v>
          </cell>
        </row>
        <row r="1931">
          <cell r="A1931">
            <v>110215</v>
          </cell>
          <cell r="B1931">
            <v>11002015</v>
          </cell>
          <cell r="C1931" t="str">
            <v>VA.09 - REVESTIMENTO COM GESSO</v>
          </cell>
          <cell r="D1931" t="str">
            <v>M2</v>
          </cell>
          <cell r="E1931">
            <v>24.47</v>
          </cell>
          <cell r="F1931" t="str">
            <v>SIURB-E JAN/24</v>
          </cell>
        </row>
        <row r="1932">
          <cell r="A1932">
            <v>110225</v>
          </cell>
          <cell r="B1932">
            <v>11002025</v>
          </cell>
          <cell r="C1932" t="str">
            <v>VA.10 - AZULEJOS, JUNTAS AMARRAÇÃO OU A PRUMO - ASSENTES COM ARGAMASSA COMUM</v>
          </cell>
          <cell r="D1932" t="str">
            <v>M2</v>
          </cell>
          <cell r="E1932">
            <v>78.25</v>
          </cell>
          <cell r="F1932" t="str">
            <v>SIURB-E JAN/24</v>
          </cell>
        </row>
        <row r="1933">
          <cell r="A1933">
            <v>110229</v>
          </cell>
          <cell r="B1933">
            <v>11002029</v>
          </cell>
          <cell r="C1933" t="str">
            <v>VA.10 - AZULEJOS, JUNTA AMARRAÇÃO OU A PRUMO - ASSENTES COM ARGAMASSA COLANTE</v>
          </cell>
          <cell r="D1933" t="str">
            <v>M2</v>
          </cell>
          <cell r="E1933">
            <v>67.89</v>
          </cell>
          <cell r="F1933" t="str">
            <v>SIURB-E JAN/24</v>
          </cell>
        </row>
        <row r="1934">
          <cell r="A1934">
            <v>110275</v>
          </cell>
          <cell r="B1934">
            <v>11002075</v>
          </cell>
          <cell r="C1934" t="str">
            <v>VA.09 - LAMINADO MELAMÍNICO COLADO, 1,3MM DE ESPESSURA - JUNTAS SECAS</v>
          </cell>
          <cell r="D1934" t="str">
            <v>M2</v>
          </cell>
          <cell r="E1934">
            <v>194.74</v>
          </cell>
          <cell r="F1934" t="str">
            <v>SIURB-E JAN/24</v>
          </cell>
        </row>
        <row r="1935">
          <cell r="A1935" t="str">
            <v>-</v>
          </cell>
          <cell r="B1935">
            <v>11002105</v>
          </cell>
          <cell r="C1935" t="str">
            <v>CHAPISCO COMUM - ARGAMASSA DE CIMENTO E AREIA 1:4</v>
          </cell>
          <cell r="D1935" t="str">
            <v>M2</v>
          </cell>
          <cell r="E1935">
            <v>6.6</v>
          </cell>
          <cell r="F1935" t="str">
            <v>SIURB-E JAN/24</v>
          </cell>
        </row>
        <row r="1936">
          <cell r="A1936">
            <v>110300</v>
          </cell>
          <cell r="B1936">
            <v>11003000</v>
          </cell>
          <cell r="C1936" t="str">
            <v>REVESTIMENTO DE PAREDES EXTERNAS</v>
          </cell>
          <cell r="D1936" t="str">
            <v>.</v>
          </cell>
          <cell r="E1936" t="str">
            <v>.</v>
          </cell>
          <cell r="F1936" t="str">
            <v>SIURB-E JAN/24</v>
          </cell>
        </row>
        <row r="1937">
          <cell r="A1937">
            <v>110301</v>
          </cell>
          <cell r="B1937">
            <v>11003001</v>
          </cell>
          <cell r="C1937" t="str">
            <v>VA.10 - CHAPISCO COMUM - ARGAMASSA DE CIMENTO E AREIA 1:3</v>
          </cell>
          <cell r="D1937" t="str">
            <v>M2</v>
          </cell>
          <cell r="E1937">
            <v>6.97</v>
          </cell>
          <cell r="F1937" t="str">
            <v>SIURB-E JAN/24</v>
          </cell>
        </row>
        <row r="1938">
          <cell r="A1938">
            <v>110303</v>
          </cell>
          <cell r="B1938">
            <v>11003003</v>
          </cell>
          <cell r="C1938" t="str">
            <v>VA.10 - CHAPISCO RÚSTICO FINO, APLICADO COM PENEIRA - ARGAMASSA DE CIMENTO E AREIA 1:3</v>
          </cell>
          <cell r="D1938" t="str">
            <v>M2</v>
          </cell>
          <cell r="E1938">
            <v>15.04</v>
          </cell>
          <cell r="F1938" t="str">
            <v>SIURB-E JAN/24</v>
          </cell>
        </row>
        <row r="1939">
          <cell r="A1939">
            <v>110304</v>
          </cell>
          <cell r="B1939">
            <v>11003004</v>
          </cell>
          <cell r="C1939" t="str">
            <v>VA.10 - CHAPISCO RÚSTICO GROSSO, COM ADIÇÃO DE BRITA N.1</v>
          </cell>
          <cell r="D1939" t="str">
            <v>M2</v>
          </cell>
          <cell r="E1939">
            <v>21.66</v>
          </cell>
          <cell r="F1939" t="str">
            <v>SIURB-E JAN/24</v>
          </cell>
        </row>
        <row r="1940">
          <cell r="A1940">
            <v>110308</v>
          </cell>
          <cell r="B1940">
            <v>11003008</v>
          </cell>
          <cell r="C1940" t="str">
            <v>VA.10 - EMBOÇO EXTERNO - ARGAMASSA MISTA DE CIMENTO, CAL E AREIA 1:4/12</v>
          </cell>
          <cell r="D1940" t="str">
            <v>M2</v>
          </cell>
          <cell r="E1940">
            <v>44.67</v>
          </cell>
          <cell r="F1940" t="str">
            <v>SIURB-E JAN/24</v>
          </cell>
        </row>
        <row r="1941">
          <cell r="A1941">
            <v>110309</v>
          </cell>
          <cell r="B1941">
            <v>11003009</v>
          </cell>
          <cell r="C1941" t="str">
            <v>VA.10 - EMBOÇO EXTERNO DESEMPENADO PARA PINTURA - ARGAMASSA MISTA DE CIMENTO, CAL E AREIA 1:3/12</v>
          </cell>
          <cell r="D1941" t="str">
            <v>M2</v>
          </cell>
          <cell r="E1941">
            <v>44.07</v>
          </cell>
          <cell r="F1941" t="str">
            <v>SIURB-E JAN/24</v>
          </cell>
        </row>
        <row r="1942">
          <cell r="A1942">
            <v>110310</v>
          </cell>
          <cell r="B1942">
            <v>11003010</v>
          </cell>
          <cell r="C1942" t="str">
            <v>VA.10 - EMBOÇO EXTERNO - ARGAMASSA DE CIMENTO E AREIA 1:3</v>
          </cell>
          <cell r="D1942" t="str">
            <v>M2</v>
          </cell>
          <cell r="E1942">
            <v>52.02</v>
          </cell>
          <cell r="F1942" t="str">
            <v>SIURB-E JAN/24</v>
          </cell>
        </row>
        <row r="1943">
          <cell r="A1943">
            <v>110313</v>
          </cell>
          <cell r="B1943">
            <v>11003013</v>
          </cell>
          <cell r="C1943" t="str">
            <v>VA.10 - REBOCO EXTERNO - ARGAMASSA PRÉ-FABRICADA</v>
          </cell>
          <cell r="D1943" t="str">
            <v>M2</v>
          </cell>
          <cell r="E1943">
            <v>21.67</v>
          </cell>
          <cell r="F1943" t="str">
            <v>SIURB-E JAN/24</v>
          </cell>
        </row>
        <row r="1944">
          <cell r="A1944">
            <v>110341</v>
          </cell>
          <cell r="B1944">
            <v>11003041</v>
          </cell>
          <cell r="C1944" t="str">
            <v>VA.10 - PASTILHAS DE PORCELANA FOSCA, 3/4" - FAIXAS DE ATÉ 20CM</v>
          </cell>
          <cell r="D1944" t="str">
            <v>M</v>
          </cell>
          <cell r="E1944">
            <v>112.94</v>
          </cell>
          <cell r="F1944" t="str">
            <v>SIURB-E JAN/24</v>
          </cell>
        </row>
        <row r="1945">
          <cell r="A1945">
            <v>110345</v>
          </cell>
          <cell r="B1945">
            <v>11003045</v>
          </cell>
          <cell r="C1945" t="str">
            <v>VA.10 - REVESTIMENTO CERÂMICO ANTI-PICHAÇÃO, JUNTAS AMARRAÇÃO OU PRUMO - ASSENTADOS COM ARGAMASSA COMUM</v>
          </cell>
          <cell r="D1945" t="str">
            <v>M2</v>
          </cell>
          <cell r="E1945">
            <v>191.79</v>
          </cell>
          <cell r="F1945" t="str">
            <v>SIURB-E JAN/24</v>
          </cell>
        </row>
        <row r="1946">
          <cell r="A1946">
            <v>110346</v>
          </cell>
          <cell r="B1946">
            <v>11003046</v>
          </cell>
          <cell r="C1946" t="str">
            <v>VA.10 - REVESTIMENTO CERÂMICO ANTI-PICHAÇÃO, JUNTAS AMARRAÇÃO OU PRUMO - ASSENTADOS COM ARGAMASSA COLANTE</v>
          </cell>
          <cell r="D1946" t="str">
            <v>M2</v>
          </cell>
          <cell r="E1946">
            <v>79.989999999999995</v>
          </cell>
          <cell r="F1946" t="str">
            <v>SIURB-E JAN/24</v>
          </cell>
        </row>
        <row r="1947">
          <cell r="A1947">
            <v>110347</v>
          </cell>
          <cell r="B1947">
            <v>11003047</v>
          </cell>
          <cell r="C1947" t="str">
            <v>VA.10 - REVESTIMENTO CERÂMICO ESMALTADO, JUNTAS AMARRAÇÃO OU PRUMO - ASSENTADOS COM ARGAMASSA COMUM</v>
          </cell>
          <cell r="D1947" t="str">
            <v>M2</v>
          </cell>
          <cell r="E1947">
            <v>217.35</v>
          </cell>
          <cell r="F1947" t="str">
            <v>SIURB-E JAN/24</v>
          </cell>
        </row>
        <row r="1948">
          <cell r="A1948">
            <v>110348</v>
          </cell>
          <cell r="B1948">
            <v>11003048</v>
          </cell>
          <cell r="C1948" t="str">
            <v>VA.10 - REVESTIMENTO CERÂMICO ESMALTADO, JUNTAS AMARRAÇÃO OU PRUMO - ASSENTADOS COM ARGAMASSA COLANTE</v>
          </cell>
          <cell r="D1948" t="str">
            <v>M2</v>
          </cell>
          <cell r="E1948">
            <v>105.54</v>
          </cell>
          <cell r="F1948" t="str">
            <v>SIURB-E JAN/24</v>
          </cell>
        </row>
        <row r="1949">
          <cell r="A1949" t="str">
            <v>-</v>
          </cell>
          <cell r="B1949">
            <v>11003105</v>
          </cell>
          <cell r="C1949" t="str">
            <v>CHAPISCO COMUM - ARGAMASSA DE CIMENTO E AREIA 1:4</v>
          </cell>
          <cell r="D1949" t="str">
            <v>M2</v>
          </cell>
          <cell r="E1949">
            <v>6.6</v>
          </cell>
          <cell r="F1949" t="str">
            <v>SIURB-E JAN/24</v>
          </cell>
        </row>
        <row r="1950">
          <cell r="A1950">
            <v>110400</v>
          </cell>
          <cell r="B1950">
            <v>11004000</v>
          </cell>
          <cell r="C1950" t="str">
            <v>ARREMATES DE REVESTIMENTO</v>
          </cell>
          <cell r="D1950" t="str">
            <v>.</v>
          </cell>
          <cell r="E1950" t="str">
            <v>.</v>
          </cell>
          <cell r="F1950" t="str">
            <v>SIURB-E JAN/24</v>
          </cell>
        </row>
        <row r="1951">
          <cell r="A1951">
            <v>110404</v>
          </cell>
          <cell r="B1951">
            <v>11004004</v>
          </cell>
          <cell r="C1951" t="str">
            <v>CANTONEIRA DE PROTEÇÃO - PERFIL "L" DE FERRO, 1 1/4" X 1 1/4" X 1/8"</v>
          </cell>
          <cell r="D1951" t="str">
            <v>M</v>
          </cell>
          <cell r="E1951">
            <v>39.83</v>
          </cell>
          <cell r="F1951" t="str">
            <v>SIURB-E JAN/24</v>
          </cell>
        </row>
        <row r="1952">
          <cell r="A1952">
            <v>110405</v>
          </cell>
          <cell r="B1952">
            <v>11004005</v>
          </cell>
          <cell r="C1952" t="str">
            <v>DP.15 - CANTONEIRA DE PROTEÇÃO - PERFIL "L" DE FERRO, 1"X1"X1/8"</v>
          </cell>
          <cell r="D1952" t="str">
            <v>M</v>
          </cell>
          <cell r="E1952">
            <v>36.57</v>
          </cell>
          <cell r="F1952" t="str">
            <v>SIURB-E JAN/24</v>
          </cell>
        </row>
        <row r="1953">
          <cell r="A1953">
            <v>110406</v>
          </cell>
          <cell r="B1953">
            <v>11004006</v>
          </cell>
          <cell r="C1953" t="str">
            <v>DP.15 - CANTONEIRA DE PROTEÇÃO - PERFIL "L" DE ALUMÍNIO, 1"X1"X1/8"</v>
          </cell>
          <cell r="D1953" t="str">
            <v>M</v>
          </cell>
          <cell r="E1953">
            <v>40.81</v>
          </cell>
          <cell r="F1953" t="str">
            <v>SIURB-E JAN/24</v>
          </cell>
        </row>
        <row r="1954">
          <cell r="A1954">
            <v>110413</v>
          </cell>
          <cell r="B1954">
            <v>11004013</v>
          </cell>
          <cell r="C1954" t="str">
            <v>DP.15 - CANTONEIRA DE PROTEÇÃO PARA REBOCO - PERFIL "Y" DE ALUMÍNIO</v>
          </cell>
          <cell r="D1954" t="str">
            <v>M</v>
          </cell>
          <cell r="E1954">
            <v>33.08</v>
          </cell>
          <cell r="F1954" t="str">
            <v>SIURB-E JAN/24</v>
          </cell>
        </row>
        <row r="1955">
          <cell r="A1955">
            <v>110417</v>
          </cell>
          <cell r="B1955">
            <v>11004017</v>
          </cell>
          <cell r="C1955" t="str">
            <v>DA.01/03 - CANTONEIRA DE PROTEÇÃO PARA AZULEJOS - PERFIL "TRIFACE" DE ALUMÍNIO</v>
          </cell>
          <cell r="D1955" t="str">
            <v>M</v>
          </cell>
          <cell r="E1955">
            <v>37.76</v>
          </cell>
          <cell r="F1955" t="str">
            <v>SIURB-E JAN/24</v>
          </cell>
        </row>
        <row r="1956">
          <cell r="A1956">
            <v>110450</v>
          </cell>
          <cell r="B1956">
            <v>11004050</v>
          </cell>
          <cell r="C1956" t="str">
            <v>DG.10/16 - PEITORIL DE ARGAMASSA DE CIMENTO QUEIMADO -  ESPESSURA 2CM</v>
          </cell>
          <cell r="D1956" t="str">
            <v>M</v>
          </cell>
          <cell r="E1956">
            <v>19.670000000000002</v>
          </cell>
          <cell r="F1956" t="str">
            <v>SIURB-E JAN/24</v>
          </cell>
        </row>
        <row r="1957">
          <cell r="A1957">
            <v>110456</v>
          </cell>
          <cell r="B1957">
            <v>11004056</v>
          </cell>
          <cell r="C1957" t="str">
            <v>DG.10/16 - PEITORIL DE GRANILITE - ESPESSURA 2CM, LARGURA 20CM</v>
          </cell>
          <cell r="D1957" t="str">
            <v>M</v>
          </cell>
          <cell r="E1957">
            <v>117.41</v>
          </cell>
          <cell r="F1957" t="str">
            <v>SIURB-E JAN/24</v>
          </cell>
        </row>
        <row r="1958">
          <cell r="A1958">
            <v>110458</v>
          </cell>
          <cell r="B1958">
            <v>11004058</v>
          </cell>
          <cell r="C1958" t="str">
            <v>EF-06 - PEITORIL DE GRANITO POLIDO - ESP=2CM</v>
          </cell>
          <cell r="D1958" t="str">
            <v>M</v>
          </cell>
          <cell r="E1958">
            <v>3343.56</v>
          </cell>
          <cell r="F1958" t="str">
            <v>SIURB-E JAN/24</v>
          </cell>
        </row>
        <row r="1959">
          <cell r="A1959">
            <v>115000</v>
          </cell>
          <cell r="B1959">
            <v>11050000</v>
          </cell>
          <cell r="C1959" t="str">
            <v>DEMOLIÇÕES</v>
          </cell>
          <cell r="D1959" t="str">
            <v>.</v>
          </cell>
          <cell r="E1959" t="str">
            <v>.</v>
          </cell>
          <cell r="F1959" t="str">
            <v>SIURB-E JAN/24</v>
          </cell>
        </row>
        <row r="1960">
          <cell r="A1960">
            <v>115002</v>
          </cell>
          <cell r="B1960">
            <v>11050002</v>
          </cell>
          <cell r="C1960" t="str">
            <v>DEMOLIÇÃO DE ARGAMASSA DE CAL E AREIA OU MISTA</v>
          </cell>
          <cell r="D1960" t="str">
            <v>M2</v>
          </cell>
          <cell r="E1960">
            <v>5.17</v>
          </cell>
          <cell r="F1960" t="str">
            <v>SIURB-E JAN/24</v>
          </cell>
        </row>
        <row r="1961">
          <cell r="A1961">
            <v>115003</v>
          </cell>
          <cell r="B1961">
            <v>11050003</v>
          </cell>
          <cell r="C1961" t="str">
            <v>DEMOLIÇÃO DE ARGAMASSA DE CIMENTO E AREIA</v>
          </cell>
          <cell r="D1961" t="str">
            <v>M2</v>
          </cell>
          <cell r="E1961">
            <v>10.35</v>
          </cell>
          <cell r="F1961" t="str">
            <v>SIURB-E JAN/24</v>
          </cell>
        </row>
        <row r="1962">
          <cell r="A1962">
            <v>115005</v>
          </cell>
          <cell r="B1962">
            <v>11050005</v>
          </cell>
          <cell r="C1962" t="str">
            <v>DEMOLIÇÃO DE REVESTIMENTO CERÂMICO OU SIMILAR</v>
          </cell>
          <cell r="D1962" t="str">
            <v>M2</v>
          </cell>
          <cell r="E1962">
            <v>36.22</v>
          </cell>
          <cell r="F1962" t="str">
            <v>SIURB-E JAN/24</v>
          </cell>
        </row>
        <row r="1963">
          <cell r="A1963">
            <v>115010</v>
          </cell>
          <cell r="B1963">
            <v>11050010</v>
          </cell>
          <cell r="C1963" t="str">
            <v>DEMOLIÇÃO DE LAMBRI DE TÁBUAS OU CHAPAS DE MADEIRA, EXCLUSIVE ENTARUGAMENTO</v>
          </cell>
          <cell r="D1963" t="str">
            <v>M2</v>
          </cell>
          <cell r="E1963">
            <v>32.340000000000003</v>
          </cell>
          <cell r="F1963" t="str">
            <v>SIURB-E JAN/24</v>
          </cell>
        </row>
        <row r="1964">
          <cell r="A1964">
            <v>115015</v>
          </cell>
          <cell r="B1964">
            <v>11050015</v>
          </cell>
          <cell r="C1964" t="str">
            <v>DEMOLIÇÃO DE LAMBRI DE TÁBUAS OU CHAPAS DE MADEIRA, INCLUSIVE ENTARUGAMENTO</v>
          </cell>
          <cell r="D1964" t="str">
            <v>M2</v>
          </cell>
          <cell r="E1964">
            <v>64.680000000000007</v>
          </cell>
          <cell r="F1964" t="str">
            <v>SIURB-E JAN/24</v>
          </cell>
        </row>
        <row r="1965">
          <cell r="A1965">
            <v>116000</v>
          </cell>
          <cell r="B1965">
            <v>11060000</v>
          </cell>
          <cell r="C1965" t="str">
            <v>RETIRADAS</v>
          </cell>
          <cell r="D1965" t="str">
            <v>.</v>
          </cell>
          <cell r="E1965" t="str">
            <v>.</v>
          </cell>
          <cell r="F1965" t="str">
            <v>SIURB-E JAN/24</v>
          </cell>
        </row>
        <row r="1966">
          <cell r="A1966">
            <v>116005</v>
          </cell>
          <cell r="B1966">
            <v>11060005</v>
          </cell>
          <cell r="C1966" t="str">
            <v>RETIRADA DE FORRAS DE PEDRAS NATURAIS - GRANITO OU MÁRMORE</v>
          </cell>
          <cell r="D1966" t="str">
            <v>M2</v>
          </cell>
          <cell r="E1966">
            <v>36.22</v>
          </cell>
          <cell r="F1966" t="str">
            <v>SIURB-E JAN/24</v>
          </cell>
        </row>
        <row r="1967">
          <cell r="A1967">
            <v>116010</v>
          </cell>
          <cell r="B1967">
            <v>11060010</v>
          </cell>
          <cell r="C1967" t="str">
            <v>RETIRADA DE LAMBRI DE TÁBUAS OU CHAPAS DE MADEIRA, EXCLUSIVE ENTARUGAMENTO</v>
          </cell>
          <cell r="D1967" t="str">
            <v>M2</v>
          </cell>
          <cell r="E1967">
            <v>8.56</v>
          </cell>
          <cell r="F1967" t="str">
            <v>SIURB-E JAN/24</v>
          </cell>
        </row>
        <row r="1968">
          <cell r="A1968">
            <v>116015</v>
          </cell>
          <cell r="B1968">
            <v>11060015</v>
          </cell>
          <cell r="C1968" t="str">
            <v>RETIRADA DE LAMBRI DE TÁBUAS OU CHAPAS DE MADEIRA, INCLUSIVE ENTARUGAMENTO</v>
          </cell>
          <cell r="D1968" t="str">
            <v>M2</v>
          </cell>
          <cell r="E1968">
            <v>25.67</v>
          </cell>
          <cell r="F1968" t="str">
            <v>SIURB-E JAN/24</v>
          </cell>
        </row>
        <row r="1969">
          <cell r="A1969">
            <v>117000</v>
          </cell>
          <cell r="B1969">
            <v>11070000</v>
          </cell>
          <cell r="C1969" t="str">
            <v>RECOLOCAÇÕES</v>
          </cell>
          <cell r="D1969" t="str">
            <v>.</v>
          </cell>
          <cell r="E1969" t="str">
            <v>.</v>
          </cell>
          <cell r="F1969" t="str">
            <v>SIURB-E JAN/24</v>
          </cell>
        </row>
        <row r="1970">
          <cell r="A1970">
            <v>117005</v>
          </cell>
          <cell r="B1970">
            <v>11070005</v>
          </cell>
          <cell r="C1970" t="str">
            <v>RECOLOCAÇÃO DE FORRAS DE PEDRAS NATURAIS - GRANITO OU MÁRMORE</v>
          </cell>
          <cell r="D1970" t="str">
            <v>M2</v>
          </cell>
          <cell r="E1970">
            <v>26.06</v>
          </cell>
          <cell r="F1970" t="str">
            <v>SIURB-E JAN/24</v>
          </cell>
        </row>
        <row r="1971">
          <cell r="A1971">
            <v>118000</v>
          </cell>
          <cell r="B1971">
            <v>11080000</v>
          </cell>
          <cell r="C1971" t="str">
            <v>SERVIÇOS PARCIAIS</v>
          </cell>
          <cell r="D1971" t="str">
            <v>.</v>
          </cell>
          <cell r="E1971" t="str">
            <v>.</v>
          </cell>
          <cell r="F1971" t="str">
            <v>SIURB-E JAN/24</v>
          </cell>
        </row>
        <row r="1972">
          <cell r="A1972">
            <v>118001</v>
          </cell>
          <cell r="B1972">
            <v>11080001</v>
          </cell>
          <cell r="C1972" t="str">
            <v>REPAROS EM TRINCAS E RACHADURAS</v>
          </cell>
          <cell r="D1972" t="str">
            <v>M</v>
          </cell>
          <cell r="E1972">
            <v>45.49</v>
          </cell>
          <cell r="F1972" t="str">
            <v>SIURB-E JAN/24</v>
          </cell>
        </row>
        <row r="1973">
          <cell r="A1973">
            <v>118005</v>
          </cell>
          <cell r="B1973">
            <v>11080005</v>
          </cell>
          <cell r="C1973" t="str">
            <v>REPAROS EM EMBOÇO - ARGAMASSA MISTA DE CIMENTO, CAL E AREIA 1:4/12</v>
          </cell>
          <cell r="D1973" t="str">
            <v>M2</v>
          </cell>
          <cell r="E1973">
            <v>62.36</v>
          </cell>
          <cell r="F1973" t="str">
            <v>SIURB-E JAN/24</v>
          </cell>
        </row>
        <row r="1974">
          <cell r="A1974">
            <v>118006</v>
          </cell>
          <cell r="B1974">
            <v>11080006</v>
          </cell>
          <cell r="C1974" t="str">
            <v>REPAROS EM REBOCO - ARGAMASSA DE CAL E AREIA 1:2</v>
          </cell>
          <cell r="D1974" t="str">
            <v>M2</v>
          </cell>
          <cell r="E1974">
            <v>32.299999999999997</v>
          </cell>
          <cell r="F1974" t="str">
            <v>SIURB-E JAN/24</v>
          </cell>
        </row>
        <row r="1975">
          <cell r="A1975">
            <v>120000</v>
          </cell>
          <cell r="B1975">
            <v>12000000</v>
          </cell>
          <cell r="C1975" t="str">
            <v>FORROS</v>
          </cell>
          <cell r="F1975" t="str">
            <v>SIURB-E JAN/24</v>
          </cell>
        </row>
        <row r="1976">
          <cell r="A1976">
            <v>120100</v>
          </cell>
          <cell r="B1976">
            <v>12001000</v>
          </cell>
          <cell r="C1976" t="str">
            <v>FORROS FALSOS</v>
          </cell>
          <cell r="D1976" t="str">
            <v>.</v>
          </cell>
          <cell r="E1976" t="str">
            <v>.</v>
          </cell>
          <cell r="F1976" t="str">
            <v>SIURB-E JAN/24</v>
          </cell>
        </row>
        <row r="1977">
          <cell r="A1977">
            <v>120130</v>
          </cell>
          <cell r="B1977">
            <v>12001030</v>
          </cell>
          <cell r="C1977" t="str">
            <v>FORRO FIBRA MINERAL MODELADO ÚMIDA - ACABAMENTO SUPERFÍCIE PINTURA VINÍLICA A BASE DE LÁTEX BRANCA - ESPESSURA 13MM, NRC=0,50, CAC=MÍNIMO 35</v>
          </cell>
          <cell r="D1977" t="str">
            <v>M2</v>
          </cell>
          <cell r="E1977">
            <v>148.76</v>
          </cell>
          <cell r="F1977" t="str">
            <v>SIURB-E JAN/24</v>
          </cell>
        </row>
        <row r="1978">
          <cell r="A1978">
            <v>120140</v>
          </cell>
          <cell r="B1978">
            <v>12001040</v>
          </cell>
          <cell r="C1978" t="str">
            <v>VX.06 - FORRO DE GESSO COMUM - PLACA CONVENCIONAL (FORNECIMENTO E INSTALAÇÃO)</v>
          </cell>
          <cell r="D1978" t="str">
            <v>M2</v>
          </cell>
          <cell r="E1978">
            <v>76.2</v>
          </cell>
          <cell r="F1978" t="str">
            <v>SIURB-E JAN/24</v>
          </cell>
        </row>
        <row r="1979">
          <cell r="A1979">
            <v>120142</v>
          </cell>
          <cell r="B1979">
            <v>12001042</v>
          </cell>
          <cell r="C1979" t="str">
            <v>VX.06 - FORRO DE GESSO ACARTONADO TIPO FGA (FORNECIMENTO E INSTALAÇÃO)</v>
          </cell>
          <cell r="D1979" t="str">
            <v>M2</v>
          </cell>
          <cell r="E1979">
            <v>124.49</v>
          </cell>
          <cell r="F1979" t="str">
            <v>SIURB-E JAN/24</v>
          </cell>
        </row>
        <row r="1980">
          <cell r="A1980">
            <v>120143</v>
          </cell>
          <cell r="B1980">
            <v>12001043</v>
          </cell>
          <cell r="C1980" t="str">
            <v>VX.06 - FORRO DE GESSO ACARTONADO TIPO FGE (FORNECIMENTO E INSTALAÇÃO)</v>
          </cell>
          <cell r="D1980" t="str">
            <v>M2</v>
          </cell>
          <cell r="E1980">
            <v>98.82</v>
          </cell>
          <cell r="F1980" t="str">
            <v>SIURB-E JAN/24</v>
          </cell>
        </row>
        <row r="1981">
          <cell r="A1981">
            <v>120145</v>
          </cell>
          <cell r="B1981">
            <v>12001045</v>
          </cell>
          <cell r="C1981" t="str">
            <v>FORRO EM RÉGUA DE PVC 200MM - INCLUSIVE PERFIS DE FIXAÇÃO E ACABAMENTO</v>
          </cell>
          <cell r="D1981" t="str">
            <v>M2</v>
          </cell>
          <cell r="E1981">
            <v>112.42</v>
          </cell>
          <cell r="F1981" t="str">
            <v>SIURB-E JAN/24</v>
          </cell>
        </row>
        <row r="1982">
          <cell r="A1982">
            <v>125000</v>
          </cell>
          <cell r="B1982">
            <v>12050000</v>
          </cell>
          <cell r="C1982" t="str">
            <v>DEMOLIÇÕES</v>
          </cell>
          <cell r="D1982" t="str">
            <v>.</v>
          </cell>
          <cell r="E1982" t="str">
            <v>.</v>
          </cell>
          <cell r="F1982" t="str">
            <v>SIURB-E JAN/24</v>
          </cell>
        </row>
        <row r="1983">
          <cell r="A1983">
            <v>125001</v>
          </cell>
          <cell r="B1983">
            <v>12050001</v>
          </cell>
          <cell r="C1983" t="str">
            <v>DEMOLIÇÃO DE ESTUQUE COMUM, EXCLUSIVE ENTARUGAMENTO</v>
          </cell>
          <cell r="D1983" t="str">
            <v>M2</v>
          </cell>
          <cell r="E1983">
            <v>6.92</v>
          </cell>
          <cell r="F1983" t="str">
            <v>SIURB-E JAN/24</v>
          </cell>
        </row>
        <row r="1984">
          <cell r="A1984">
            <v>125002</v>
          </cell>
          <cell r="B1984">
            <v>12050002</v>
          </cell>
          <cell r="C1984" t="str">
            <v>DEMOLIÇÃO DE FORRO DE TÁBUAS OU CHAPAS DE MADEIRA, EXCLUSIVE ENTARUGAMENTO</v>
          </cell>
          <cell r="D1984" t="str">
            <v>M2</v>
          </cell>
          <cell r="E1984">
            <v>9.2200000000000006</v>
          </cell>
          <cell r="F1984" t="str">
            <v>SIURB-E JAN/24</v>
          </cell>
        </row>
        <row r="1985">
          <cell r="A1985">
            <v>125005</v>
          </cell>
          <cell r="B1985">
            <v>12050005</v>
          </cell>
          <cell r="C1985" t="str">
            <v>DEMOLIÇÃO DE FORRO DE GESSO</v>
          </cell>
          <cell r="D1985" t="str">
            <v>M2</v>
          </cell>
          <cell r="E1985">
            <v>4.1500000000000004</v>
          </cell>
          <cell r="F1985" t="str">
            <v>SIURB-E JAN/24</v>
          </cell>
        </row>
        <row r="1986">
          <cell r="A1986">
            <v>125020</v>
          </cell>
          <cell r="B1986">
            <v>12050020</v>
          </cell>
          <cell r="C1986" t="str">
            <v>DEMOLIÇÃO DE ENTARUGAMENTO DE FORRO</v>
          </cell>
          <cell r="D1986" t="str">
            <v>M2</v>
          </cell>
          <cell r="E1986">
            <v>9.2200000000000006</v>
          </cell>
          <cell r="F1986" t="str">
            <v>SIURB-E JAN/24</v>
          </cell>
        </row>
        <row r="1987">
          <cell r="A1987">
            <v>126000</v>
          </cell>
          <cell r="B1987">
            <v>12060000</v>
          </cell>
          <cell r="C1987" t="str">
            <v>RETIRADAS</v>
          </cell>
          <cell r="D1987" t="str">
            <v>.</v>
          </cell>
          <cell r="E1987" t="str">
            <v>.</v>
          </cell>
          <cell r="F1987" t="str">
            <v>SIURB-E JAN/24</v>
          </cell>
        </row>
        <row r="1988">
          <cell r="A1988">
            <v>126001</v>
          </cell>
          <cell r="B1988">
            <v>12060001</v>
          </cell>
          <cell r="C1988" t="str">
            <v>RETIRADA DE FORRO DE TÁBUAS OU CHAPAS EM GERAL - PREGADAS</v>
          </cell>
          <cell r="D1988" t="str">
            <v>M2</v>
          </cell>
          <cell r="E1988">
            <v>17.23</v>
          </cell>
          <cell r="F1988" t="str">
            <v>SIURB-E JAN/24</v>
          </cell>
        </row>
        <row r="1989">
          <cell r="A1989">
            <v>126002</v>
          </cell>
          <cell r="B1989">
            <v>12060002</v>
          </cell>
          <cell r="C1989" t="str">
            <v>RETIRADA DE FORRO DE CHAPAS EM GERAL - APOIADAS</v>
          </cell>
          <cell r="D1989" t="str">
            <v>M2</v>
          </cell>
          <cell r="E1989">
            <v>7.46</v>
          </cell>
          <cell r="F1989" t="str">
            <v>SIURB-E JAN/24</v>
          </cell>
        </row>
        <row r="1990">
          <cell r="A1990">
            <v>126020</v>
          </cell>
          <cell r="B1990">
            <v>12060020</v>
          </cell>
          <cell r="C1990" t="str">
            <v>RETIRADA DE ENTARUGAMENTO DE FORRO</v>
          </cell>
          <cell r="D1990" t="str">
            <v>M2</v>
          </cell>
          <cell r="E1990">
            <v>20.63</v>
          </cell>
          <cell r="F1990" t="str">
            <v>SIURB-E JAN/24</v>
          </cell>
        </row>
        <row r="1991">
          <cell r="A1991">
            <v>126030</v>
          </cell>
          <cell r="B1991">
            <v>12060030</v>
          </cell>
          <cell r="C1991" t="str">
            <v>RETIRADA DE FORRO EM RÉGUAS DE PVC, INCLUSIVE PERFIS</v>
          </cell>
          <cell r="D1991" t="str">
            <v>M2</v>
          </cell>
          <cell r="E1991">
            <v>25.79</v>
          </cell>
          <cell r="F1991" t="str">
            <v>SIURB-E JAN/24</v>
          </cell>
        </row>
        <row r="1992">
          <cell r="A1992">
            <v>127000</v>
          </cell>
          <cell r="B1992">
            <v>12070000</v>
          </cell>
          <cell r="C1992" t="str">
            <v>RECOLOCAÇÕES</v>
          </cell>
          <cell r="D1992" t="str">
            <v>.</v>
          </cell>
          <cell r="E1992" t="str">
            <v>.</v>
          </cell>
          <cell r="F1992" t="str">
            <v>SIURB-E JAN/24</v>
          </cell>
        </row>
        <row r="1993">
          <cell r="A1993">
            <v>127031</v>
          </cell>
          <cell r="B1993">
            <v>12070031</v>
          </cell>
          <cell r="C1993" t="str">
            <v>RECOLOCAÇÃO DE FORROS, APOIADOS OU ENCAIXADOS</v>
          </cell>
          <cell r="D1993" t="str">
            <v>M2</v>
          </cell>
          <cell r="E1993">
            <v>7.74</v>
          </cell>
          <cell r="F1993" t="str">
            <v>SIURB-E JAN/24</v>
          </cell>
        </row>
        <row r="1994">
          <cell r="A1994">
            <v>130000</v>
          </cell>
          <cell r="B1994">
            <v>13000000</v>
          </cell>
          <cell r="C1994" t="str">
            <v>PISOS</v>
          </cell>
          <cell r="F1994" t="str">
            <v>SIURB-E JAN/24</v>
          </cell>
        </row>
        <row r="1995">
          <cell r="A1995">
            <v>130100</v>
          </cell>
          <cell r="B1995">
            <v>13001000</v>
          </cell>
          <cell r="C1995" t="str">
            <v>LASTROS E ENCHIMENTOS</v>
          </cell>
          <cell r="D1995" t="str">
            <v>.</v>
          </cell>
          <cell r="E1995" t="str">
            <v>.</v>
          </cell>
          <cell r="F1995" t="str">
            <v>SIURB-E JAN/24</v>
          </cell>
        </row>
        <row r="1996">
          <cell r="A1996">
            <v>130101</v>
          </cell>
          <cell r="B1996">
            <v>13001001</v>
          </cell>
          <cell r="C1996" t="str">
            <v>ENCHIMENTO COM TIJOLOS CERÂMICOS FURADOS</v>
          </cell>
          <cell r="D1996" t="str">
            <v>M3</v>
          </cell>
          <cell r="E1996">
            <v>253.57</v>
          </cell>
          <cell r="F1996" t="str">
            <v>SIURB-E JAN/24</v>
          </cell>
        </row>
        <row r="1997">
          <cell r="A1997">
            <v>130102</v>
          </cell>
          <cell r="B1997">
            <v>13001002</v>
          </cell>
          <cell r="C1997" t="str">
            <v>ENCHIMENTO COM ARGILA EXPANDIDA</v>
          </cell>
          <cell r="D1997" t="str">
            <v>M3</v>
          </cell>
          <cell r="E1997">
            <v>617.87</v>
          </cell>
          <cell r="F1997" t="str">
            <v>SIURB-E JAN/24</v>
          </cell>
        </row>
        <row r="1998">
          <cell r="A1998">
            <v>130110</v>
          </cell>
          <cell r="B1998">
            <v>13001010</v>
          </cell>
          <cell r="C1998" t="str">
            <v>LASTRO DE BRITA</v>
          </cell>
          <cell r="D1998" t="str">
            <v>M3</v>
          </cell>
          <cell r="E1998">
            <v>221.69</v>
          </cell>
          <cell r="F1998" t="str">
            <v>SIURB-E JAN/24</v>
          </cell>
        </row>
        <row r="1999">
          <cell r="A1999">
            <v>130111</v>
          </cell>
          <cell r="B1999">
            <v>13001011</v>
          </cell>
          <cell r="C1999" t="str">
            <v>LASTRO DE AGREGADO RECICLADO</v>
          </cell>
          <cell r="D1999" t="str">
            <v>M3</v>
          </cell>
          <cell r="E1999">
            <v>151.25</v>
          </cell>
          <cell r="F1999" t="str">
            <v>SIURB-E JAN/24</v>
          </cell>
        </row>
        <row r="2000">
          <cell r="A2000">
            <v>130114</v>
          </cell>
          <cell r="B2000">
            <v>13001014</v>
          </cell>
          <cell r="C2000" t="str">
            <v>LASTRO DE CONCRETO - 150KG CIM/M3</v>
          </cell>
          <cell r="D2000" t="str">
            <v>M3</v>
          </cell>
          <cell r="E2000">
            <v>505.26</v>
          </cell>
          <cell r="F2000" t="str">
            <v>SIURB-E JAN/24</v>
          </cell>
        </row>
        <row r="2001">
          <cell r="A2001">
            <v>130115</v>
          </cell>
          <cell r="B2001">
            <v>13001015</v>
          </cell>
          <cell r="C2001" t="str">
            <v>LASTRO DE CONCRETO - 200KG CIM/M3</v>
          </cell>
          <cell r="D2001" t="str">
            <v>M3</v>
          </cell>
          <cell r="E2001">
            <v>538.01</v>
          </cell>
          <cell r="F2001" t="str">
            <v>SIURB-E JAN/24</v>
          </cell>
        </row>
        <row r="2002">
          <cell r="A2002">
            <v>130117</v>
          </cell>
          <cell r="B2002">
            <v>13001017</v>
          </cell>
          <cell r="C2002" t="str">
            <v>LASTRO DE CONCRETO, COM HIDROFUGO - 150KG CIM/M3</v>
          </cell>
          <cell r="D2002" t="str">
            <v>M3</v>
          </cell>
          <cell r="E2002">
            <v>865.48</v>
          </cell>
          <cell r="F2002" t="str">
            <v>SIURB-E JAN/24</v>
          </cell>
        </row>
        <row r="2003">
          <cell r="A2003">
            <v>130118</v>
          </cell>
          <cell r="B2003">
            <v>13001018</v>
          </cell>
          <cell r="C2003" t="str">
            <v>LASTRO DE CONCRETO, COM HIDROFUGO - 200KG CIM/M3</v>
          </cell>
          <cell r="D2003" t="str">
            <v>M3</v>
          </cell>
          <cell r="E2003">
            <v>1018.31</v>
          </cell>
          <cell r="F2003" t="str">
            <v>SIURB-E JAN/24</v>
          </cell>
        </row>
        <row r="2004">
          <cell r="A2004">
            <v>130119</v>
          </cell>
          <cell r="B2004">
            <v>13001019</v>
          </cell>
          <cell r="C2004" t="str">
            <v>LASTRO DE CONCRETO COM AGREGADO RECICLADO - 150KG CIM/M3</v>
          </cell>
          <cell r="D2004" t="str">
            <v>M3</v>
          </cell>
          <cell r="E2004">
            <v>439.27</v>
          </cell>
          <cell r="F2004" t="str">
            <v>SIURB-E JAN/24</v>
          </cell>
        </row>
        <row r="2005">
          <cell r="A2005">
            <v>130120</v>
          </cell>
          <cell r="B2005">
            <v>13001020</v>
          </cell>
          <cell r="C2005" t="str">
            <v>LASTRO DE CONCRETO COM AGREGADO RECICLADO - 200KG CIM/M3</v>
          </cell>
          <cell r="D2005" t="str">
            <v>M3</v>
          </cell>
          <cell r="E2005">
            <v>477.05</v>
          </cell>
          <cell r="F2005" t="str">
            <v>SIURB-E JAN/24</v>
          </cell>
        </row>
        <row r="2006">
          <cell r="A2006" t="str">
            <v>-</v>
          </cell>
          <cell r="B2006">
            <v>13001102</v>
          </cell>
          <cell r="C2006" t="str">
            <v>ENCHIMENTO DE CONCRETO COM AGREGADO RECICLADO</v>
          </cell>
          <cell r="D2006" t="str">
            <v>M3</v>
          </cell>
          <cell r="E2006">
            <v>411.48</v>
          </cell>
          <cell r="F2006" t="str">
            <v>SIURB-E JAN/24</v>
          </cell>
        </row>
        <row r="2007">
          <cell r="A2007">
            <v>130200</v>
          </cell>
          <cell r="B2007">
            <v>13002000</v>
          </cell>
          <cell r="C2007" t="str">
            <v>REVESTIMENTO DE PISOS</v>
          </cell>
          <cell r="D2007" t="str">
            <v>.</v>
          </cell>
          <cell r="E2007" t="str">
            <v>.</v>
          </cell>
          <cell r="F2007" t="str">
            <v>SIURB-E JAN/24</v>
          </cell>
        </row>
        <row r="2008">
          <cell r="A2008">
            <v>130201</v>
          </cell>
          <cell r="B2008">
            <v>13002001</v>
          </cell>
          <cell r="C2008" t="str">
            <v>CIMENTADO COMUM, DESEMPENADO - ESPESSURA 20MM</v>
          </cell>
          <cell r="D2008" t="str">
            <v>M2</v>
          </cell>
          <cell r="E2008">
            <v>59.18</v>
          </cell>
          <cell r="F2008" t="str">
            <v>SIURB-E JAN/24</v>
          </cell>
        </row>
        <row r="2009">
          <cell r="A2009">
            <v>130202</v>
          </cell>
          <cell r="B2009">
            <v>13002002</v>
          </cell>
          <cell r="C2009" t="str">
            <v>CIMENTADO COMUM, DESEMPENADO E ALISADO - ESPESSURA 20MM</v>
          </cell>
          <cell r="D2009" t="str">
            <v>M2</v>
          </cell>
          <cell r="E2009">
            <v>62</v>
          </cell>
          <cell r="F2009" t="str">
            <v>SIURB-E JAN/24</v>
          </cell>
        </row>
        <row r="2010">
          <cell r="A2010">
            <v>130203</v>
          </cell>
          <cell r="B2010">
            <v>13002003</v>
          </cell>
          <cell r="C2010" t="str">
            <v>CIMENTADO COM CORANTE, DESEMPENADO E ALISADO - ESPESSURA 20MM</v>
          </cell>
          <cell r="D2010" t="str">
            <v>M2</v>
          </cell>
          <cell r="E2010">
            <v>67</v>
          </cell>
          <cell r="F2010" t="str">
            <v>SIURB-E JAN/24</v>
          </cell>
        </row>
        <row r="2011">
          <cell r="A2011">
            <v>130204</v>
          </cell>
          <cell r="B2011">
            <v>13002004</v>
          </cell>
          <cell r="C2011" t="str">
            <v>ACABAMENTO DE PISO DE CONCRETO TIPO BAMBOLÊ</v>
          </cell>
          <cell r="D2011" t="str">
            <v>M2</v>
          </cell>
          <cell r="E2011">
            <v>5.81</v>
          </cell>
          <cell r="F2011" t="str">
            <v>SIURB-E JAN/24</v>
          </cell>
        </row>
        <row r="2012">
          <cell r="A2012">
            <v>130205</v>
          </cell>
          <cell r="B2012">
            <v>13002005</v>
          </cell>
          <cell r="C2012" t="str">
            <v>NG.05/08 - GRANILITE - ESPESSURA 8MM</v>
          </cell>
          <cell r="D2012" t="str">
            <v>M2</v>
          </cell>
          <cell r="E2012">
            <v>142.53</v>
          </cell>
          <cell r="F2012" t="str">
            <v>SIURB-E JAN/24</v>
          </cell>
        </row>
        <row r="2013">
          <cell r="A2013">
            <v>130206</v>
          </cell>
          <cell r="B2013">
            <v>13002006</v>
          </cell>
          <cell r="C2013" t="str">
            <v>NG.05/08 - CIMENTADO COMUM COM AGREGADO RECLICLADO, DESEMPENADO ALISADO - ESPESSURA 20MM</v>
          </cell>
          <cell r="D2013" t="str">
            <v>M2</v>
          </cell>
          <cell r="E2013">
            <v>55.41</v>
          </cell>
          <cell r="F2013" t="str">
            <v>SIURB-E JAN/24</v>
          </cell>
        </row>
        <row r="2014">
          <cell r="A2014">
            <v>130207</v>
          </cell>
          <cell r="B2014">
            <v>13002007</v>
          </cell>
          <cell r="C2014" t="str">
            <v>NG.05/08 - ARGAMASSA DE ALTA RESISTÊNCIA, TIPO LEVE - ESPESSURA 8MM</v>
          </cell>
          <cell r="D2014" t="str">
            <v>M2</v>
          </cell>
          <cell r="E2014">
            <v>137.02000000000001</v>
          </cell>
          <cell r="F2014" t="str">
            <v>SIURB-E JAN/24</v>
          </cell>
        </row>
        <row r="2015">
          <cell r="A2015">
            <v>130208</v>
          </cell>
          <cell r="B2015">
            <v>13002008</v>
          </cell>
          <cell r="C2015" t="str">
            <v>NG.05/08 - ARGAMASSA DE ALTA RESISTÊNCIA, TIPO MÉDIO - ESPESSURA 12MM</v>
          </cell>
          <cell r="D2015" t="str">
            <v>M2</v>
          </cell>
          <cell r="E2015">
            <v>138.15</v>
          </cell>
          <cell r="F2015" t="str">
            <v>SIURB-E JAN/24</v>
          </cell>
        </row>
        <row r="2016">
          <cell r="A2016">
            <v>130209</v>
          </cell>
          <cell r="B2016">
            <v>13002009</v>
          </cell>
          <cell r="C2016" t="str">
            <v>CIMENTADO COM AGREGADO RECICLADO, COM CORANTE DESEMPENADO  ALISADO</v>
          </cell>
          <cell r="D2016" t="str">
            <v>M2</v>
          </cell>
          <cell r="E2016">
            <v>57.4</v>
          </cell>
          <cell r="F2016" t="str">
            <v>SIURB-E JAN/24</v>
          </cell>
        </row>
        <row r="2017">
          <cell r="A2017">
            <v>130210</v>
          </cell>
          <cell r="B2017">
            <v>13002010</v>
          </cell>
          <cell r="C2017" t="str">
            <v>CIMENTADO COMUM COM AGREGADO RECICLADO, DESEMPENADO - ESPESSURA 20MM</v>
          </cell>
          <cell r="D2017" t="str">
            <v>M2</v>
          </cell>
          <cell r="E2017">
            <v>51.66</v>
          </cell>
          <cell r="F2017" t="str">
            <v>SIURB-E JAN/24</v>
          </cell>
        </row>
        <row r="2018">
          <cell r="A2018">
            <v>130211</v>
          </cell>
          <cell r="B2018">
            <v>13002011</v>
          </cell>
          <cell r="C2018" t="str">
            <v>PISO ESTRUTURAL EM CONCRETO ARMADO - 7CM</v>
          </cell>
          <cell r="D2018" t="str">
            <v>M2</v>
          </cell>
          <cell r="E2018">
            <v>70.36</v>
          </cell>
          <cell r="F2018" t="str">
            <v>SIURB-E JAN/24</v>
          </cell>
        </row>
        <row r="2019">
          <cell r="A2019">
            <v>130237</v>
          </cell>
          <cell r="B2019">
            <v>13002037</v>
          </cell>
          <cell r="C2019" t="str">
            <v>MOSAICO PORTUGUÊS UMA OU DUAS CORES SOBRE BASE DE AREIA RECICLADA</v>
          </cell>
          <cell r="D2019" t="str">
            <v>M2</v>
          </cell>
          <cell r="E2019">
            <v>182.2</v>
          </cell>
          <cell r="F2019" t="str">
            <v>SIURB-E JAN/24</v>
          </cell>
        </row>
        <row r="2020">
          <cell r="A2020">
            <v>130238</v>
          </cell>
          <cell r="B2020">
            <v>13002038</v>
          </cell>
          <cell r="C2020" t="str">
            <v>PISO CERÂMICO NÃO ESMALTADO ANTIDERRAPANTE  - ASSENTADO COM ARGAMASSA COMUM (PARA COZINHAS E REFEITÓRIOS)</v>
          </cell>
          <cell r="D2020" t="str">
            <v>M2</v>
          </cell>
          <cell r="E2020">
            <v>288.94</v>
          </cell>
          <cell r="F2020" t="str">
            <v>SIURB-E JAN/24</v>
          </cell>
        </row>
        <row r="2021">
          <cell r="A2021">
            <v>130239</v>
          </cell>
          <cell r="B2021">
            <v>13002039</v>
          </cell>
          <cell r="C2021" t="str">
            <v>PISO CERÂMICO NÃO ESMALTADO ANTIDERRAPANTE - ASSENTADO COM ARGAMASSA COLANTE (PARA COZINHAS E REFEITÓRIOS)</v>
          </cell>
          <cell r="D2021" t="str">
            <v>M2</v>
          </cell>
          <cell r="E2021">
            <v>232.26</v>
          </cell>
          <cell r="F2021" t="str">
            <v>SIURB-E JAN/24</v>
          </cell>
        </row>
        <row r="2022">
          <cell r="A2022">
            <v>130240</v>
          </cell>
          <cell r="B2022">
            <v>13002040</v>
          </cell>
          <cell r="C2022" t="str">
            <v>PISO CERÂMICO ESMALTADO  (PEI-5) - ASSENTADO COM ARGAMASSA COMUM</v>
          </cell>
          <cell r="D2022" t="str">
            <v>M2</v>
          </cell>
          <cell r="E2022">
            <v>156.47</v>
          </cell>
          <cell r="F2022" t="str">
            <v>SIURB-E JAN/24</v>
          </cell>
        </row>
        <row r="2023">
          <cell r="A2023">
            <v>130242</v>
          </cell>
          <cell r="B2023">
            <v>13002042</v>
          </cell>
          <cell r="C2023" t="str">
            <v>PISO CERÂMICO ESMALTADO (PEI-5) - ASSENTADO COM ARGAMASSA COLANTE</v>
          </cell>
          <cell r="D2023" t="str">
            <v>M2</v>
          </cell>
          <cell r="E2023">
            <v>99.8</v>
          </cell>
          <cell r="F2023" t="str">
            <v>SIURB-E JAN/24</v>
          </cell>
        </row>
        <row r="2024">
          <cell r="A2024">
            <v>130243</v>
          </cell>
          <cell r="B2024">
            <v>13002043</v>
          </cell>
          <cell r="C2024" t="str">
            <v>DY.02 - PISO PODOTÁTIL, ALERTA OU DIRECIONAL, EM BORRACHA SINTÉTICA ASSENTES COM COLA</v>
          </cell>
          <cell r="D2024" t="str">
            <v>M2</v>
          </cell>
          <cell r="E2024">
            <v>215.8</v>
          </cell>
          <cell r="F2024" t="str">
            <v>SIURB-E JAN/24</v>
          </cell>
        </row>
        <row r="2025">
          <cell r="A2025">
            <v>130244</v>
          </cell>
          <cell r="B2025">
            <v>13002044</v>
          </cell>
          <cell r="C2025" t="str">
            <v>DY.02 - PISO PODOTÁTIL, ALERTA OU DIRECIONAL, EM BORRACHA SINTÉTICA ASSENTES COM ARGAMASSA</v>
          </cell>
          <cell r="D2025" t="str">
            <v>M2</v>
          </cell>
          <cell r="E2025">
            <v>461.47</v>
          </cell>
          <cell r="F2025" t="str">
            <v>SIURB-E JAN/24</v>
          </cell>
        </row>
        <row r="2026">
          <cell r="A2026">
            <v>130246</v>
          </cell>
          <cell r="B2026">
            <v>13002046</v>
          </cell>
          <cell r="C2026" t="str">
            <v>DY.02 - PISO PODOTÁTIL, ALERTA DIRECIONAL, INTERTRAVADO 6CM</v>
          </cell>
          <cell r="D2026" t="str">
            <v>M2</v>
          </cell>
          <cell r="E2026">
            <v>131.22</v>
          </cell>
          <cell r="F2026" t="str">
            <v>SIURB-E JAN/24</v>
          </cell>
        </row>
        <row r="2027">
          <cell r="A2027">
            <v>130247</v>
          </cell>
          <cell r="B2027">
            <v>13002047</v>
          </cell>
          <cell r="C2027" t="str">
            <v>DY.02 - PISO PODOTÁTIL, ALERTA OU DIRECIONAL, EM LADRILHO HIDRÁULICO</v>
          </cell>
          <cell r="D2027" t="str">
            <v>M2</v>
          </cell>
          <cell r="E2027">
            <v>166.24</v>
          </cell>
          <cell r="F2027" t="str">
            <v>SIURB-E JAN/24</v>
          </cell>
        </row>
        <row r="2028">
          <cell r="A2028">
            <v>130254</v>
          </cell>
          <cell r="B2028">
            <v>13002054</v>
          </cell>
          <cell r="C2028" t="str">
            <v>DY.02 - PISO PODOTÁTIL COLORIDO, ALERTA OU DIRECIONAL VIBRO-PRENSADO - 3CM - SELADO</v>
          </cell>
          <cell r="D2028" t="str">
            <v>M2</v>
          </cell>
          <cell r="E2028">
            <v>207.15</v>
          </cell>
          <cell r="F2028" t="str">
            <v>SIURB-E JAN/24</v>
          </cell>
        </row>
        <row r="2029">
          <cell r="A2029">
            <v>130258</v>
          </cell>
          <cell r="B2029">
            <v>13002058</v>
          </cell>
          <cell r="C2029" t="str">
            <v>PISO EM GRANITO CINZA MAUA, PLACAS - ESPESSURA 2CM</v>
          </cell>
          <cell r="D2029" t="str">
            <v>M2</v>
          </cell>
          <cell r="E2029">
            <v>481.22</v>
          </cell>
          <cell r="F2029" t="str">
            <v>SIURB-E JAN/24</v>
          </cell>
        </row>
        <row r="2030">
          <cell r="A2030">
            <v>130260</v>
          </cell>
          <cell r="B2030">
            <v>13002060</v>
          </cell>
          <cell r="C2030" t="str">
            <v>GRANITO POLIDO, FORRAS DE 20MM - VERDE UBATUBA</v>
          </cell>
          <cell r="D2030" t="str">
            <v>M2</v>
          </cell>
          <cell r="E2030">
            <v>430.52</v>
          </cell>
          <cell r="F2030" t="str">
            <v>SIURB-E JAN/24</v>
          </cell>
        </row>
        <row r="2031">
          <cell r="A2031">
            <v>130262</v>
          </cell>
          <cell r="B2031">
            <v>13002062</v>
          </cell>
          <cell r="C2031" t="str">
            <v>MÁRMORE POLIDO, FORRAS DE 20MM - BRANCO ESPIRITO SANTO</v>
          </cell>
          <cell r="D2031" t="str">
            <v>M2</v>
          </cell>
          <cell r="E2031">
            <v>570.85</v>
          </cell>
          <cell r="F2031" t="str">
            <v>SIURB-E JAN/24</v>
          </cell>
        </row>
        <row r="2032">
          <cell r="A2032">
            <v>130272</v>
          </cell>
          <cell r="B2032">
            <v>13002072</v>
          </cell>
          <cell r="C2032" t="str">
            <v>PISO PORTÁTIL DE POLIPROPILENO EM QUADRAS DE TÊNIS - FORNECIMENTO E INSTALAÇÃO</v>
          </cell>
          <cell r="D2032" t="str">
            <v>M2</v>
          </cell>
          <cell r="E2032">
            <v>439.98</v>
          </cell>
          <cell r="F2032" t="str">
            <v>SIURB-E JAN/24</v>
          </cell>
        </row>
        <row r="2033">
          <cell r="A2033">
            <v>130273</v>
          </cell>
          <cell r="B2033">
            <v>13002073</v>
          </cell>
          <cell r="C2033" t="str">
            <v xml:space="preserve"> PISO PORTÁTIL DE POLIPROPILENO EM QUADRAS POLIESPORTIVAS,
ÁREA EXTERNA - FORNECIMENTO E INSTALAÇÃO</v>
          </cell>
          <cell r="D2033" t="str">
            <v>M2</v>
          </cell>
          <cell r="E2033">
            <v>439.98</v>
          </cell>
          <cell r="F2033" t="str">
            <v>SIURB-E JAN/24</v>
          </cell>
        </row>
        <row r="2034">
          <cell r="A2034">
            <v>130274</v>
          </cell>
          <cell r="B2034">
            <v>13002074</v>
          </cell>
          <cell r="C2034" t="str">
            <v xml:space="preserve"> PISO PORTÁTIL DE POLIPROPILENO EM QUADRAS POLIESPORTIVAS,
ÁREA INTERNA - FORNECIMENTO E INSTALAÇÃO</v>
          </cell>
          <cell r="D2034" t="str">
            <v>M2</v>
          </cell>
          <cell r="E2034">
            <v>439.98</v>
          </cell>
          <cell r="F2034" t="str">
            <v>SIURB-E JAN/24</v>
          </cell>
        </row>
        <row r="2035">
          <cell r="A2035">
            <v>130287</v>
          </cell>
          <cell r="B2035">
            <v>13002087</v>
          </cell>
          <cell r="C2035" t="str">
            <v>PISO VINÍLICO CROMA OU SIMILAR 2,0 MM, EXCLUSIVE ARGAMASSA DE REGULARIZAÇÃO DA BASE</v>
          </cell>
          <cell r="D2035" t="str">
            <v>M2</v>
          </cell>
          <cell r="E2035">
            <v>159.59</v>
          </cell>
          <cell r="F2035" t="str">
            <v>SIURB-E JAN/24</v>
          </cell>
        </row>
        <row r="2036">
          <cell r="A2036">
            <v>130288</v>
          </cell>
          <cell r="B2036">
            <v>13002088</v>
          </cell>
          <cell r="C2036" t="str">
            <v>PISO VINÍLICO CROMA OU SIMILAR - E=3,2 MM, EXCLUSIVE ARGAMASSA REGULARIZAÇÃO DA BASE</v>
          </cell>
          <cell r="D2036" t="str">
            <v>M2</v>
          </cell>
          <cell r="E2036">
            <v>245.18</v>
          </cell>
          <cell r="F2036" t="str">
            <v>SIURB-E JAN/24</v>
          </cell>
        </row>
        <row r="2037">
          <cell r="A2037">
            <v>130290</v>
          </cell>
          <cell r="B2037">
            <v>13002090</v>
          </cell>
          <cell r="C2037" t="str">
            <v>CHAPAS DE BORRACHA SINTÉTICA ASSENTES COM COLA, E=4 A 5MM - LISAS</v>
          </cell>
          <cell r="D2037" t="str">
            <v>M2</v>
          </cell>
          <cell r="E2037">
            <v>150.65</v>
          </cell>
          <cell r="F2037" t="str">
            <v>SIURB-E JAN/24</v>
          </cell>
        </row>
        <row r="2038">
          <cell r="A2038">
            <v>130291</v>
          </cell>
          <cell r="B2038">
            <v>13002091</v>
          </cell>
          <cell r="C2038" t="str">
            <v>CHAPAS DE BORRACHA SINTÉTICA ASSENTES COM COLA, E=4 A 5MM - COM RELEVO</v>
          </cell>
          <cell r="D2038" t="str">
            <v>M2</v>
          </cell>
          <cell r="E2038">
            <v>124.99</v>
          </cell>
          <cell r="F2038" t="str">
            <v>SIURB-E JAN/24</v>
          </cell>
        </row>
        <row r="2039">
          <cell r="A2039">
            <v>130292</v>
          </cell>
          <cell r="B2039">
            <v>13002092</v>
          </cell>
          <cell r="C2039" t="str">
            <v>CHAPAS DE BORRACHA SINTÉTICA ASSENTES COM ARGAMASSA, E=8 A 10MM - LISAS</v>
          </cell>
          <cell r="D2039" t="str">
            <v>M2</v>
          </cell>
          <cell r="E2039">
            <v>230.16</v>
          </cell>
          <cell r="F2039" t="str">
            <v>SIURB-E JAN/24</v>
          </cell>
        </row>
        <row r="2040">
          <cell r="A2040">
            <v>130293</v>
          </cell>
          <cell r="B2040">
            <v>13002093</v>
          </cell>
          <cell r="C2040" t="str">
            <v>NS.13 - CHAPAS DE BORRACHA SINTÉTICA ASSENTES COM ARGAMASSA, E=8 A 10MM - COM RELEVO</v>
          </cell>
          <cell r="D2040" t="str">
            <v>M2</v>
          </cell>
          <cell r="E2040">
            <v>271.24</v>
          </cell>
          <cell r="F2040" t="str">
            <v>SIURB-E JAN/24</v>
          </cell>
        </row>
        <row r="2041">
          <cell r="A2041" t="str">
            <v>-</v>
          </cell>
          <cell r="B2041">
            <v>13002102</v>
          </cell>
          <cell r="C2041" t="str">
            <v>CONTRAPISO CONVENCIONAL COM ESPESSURA ATÉ 4 CM</v>
          </cell>
          <cell r="D2041" t="str">
            <v>M2</v>
          </cell>
          <cell r="E2041">
            <v>39.14</v>
          </cell>
          <cell r="F2041" t="str">
            <v>SIURB-E JAN/24</v>
          </cell>
        </row>
        <row r="2042">
          <cell r="A2042" t="str">
            <v>-</v>
          </cell>
          <cell r="B2042">
            <v>13002103</v>
          </cell>
          <cell r="C2042" t="str">
            <v>CONTRAPISO EM ARGAMASSA PRONTA</v>
          </cell>
          <cell r="D2042" t="str">
            <v>M2</v>
          </cell>
          <cell r="E2042">
            <v>39.14</v>
          </cell>
          <cell r="F2042" t="str">
            <v>SIURB-E JAN/24</v>
          </cell>
        </row>
        <row r="2043">
          <cell r="A2043">
            <v>130300</v>
          </cell>
          <cell r="B2043">
            <v>13003000</v>
          </cell>
          <cell r="C2043" t="str">
            <v>ARREMATE DE PISOS E ESCADAS</v>
          </cell>
          <cell r="D2043" t="str">
            <v>.</v>
          </cell>
          <cell r="E2043" t="str">
            <v>.</v>
          </cell>
          <cell r="F2043" t="str">
            <v>SIURB-E JAN/24</v>
          </cell>
        </row>
        <row r="2044">
          <cell r="A2044">
            <v>130302</v>
          </cell>
          <cell r="B2044">
            <v>13003002</v>
          </cell>
          <cell r="C2044" t="str">
            <v>DA.09 - RODAPÉ DE ARGAMASSA DE CIMENTO E AREIA 1:3 - 10CM</v>
          </cell>
          <cell r="D2044" t="str">
            <v>M</v>
          </cell>
          <cell r="E2044">
            <v>11.56</v>
          </cell>
          <cell r="F2044" t="str">
            <v>SIURB-E JAN/24</v>
          </cell>
        </row>
        <row r="2045">
          <cell r="A2045">
            <v>130304</v>
          </cell>
          <cell r="B2045">
            <v>13003004</v>
          </cell>
          <cell r="C2045" t="str">
            <v>DA.09 - RODAPÉ DE GRANILITE - 10CM</v>
          </cell>
          <cell r="D2045" t="str">
            <v>M</v>
          </cell>
          <cell r="E2045">
            <v>87.75</v>
          </cell>
          <cell r="F2045" t="str">
            <v>SIURB-E JAN/24</v>
          </cell>
        </row>
        <row r="2046">
          <cell r="A2046">
            <v>130305</v>
          </cell>
          <cell r="B2046">
            <v>13003005</v>
          </cell>
          <cell r="C2046" t="str">
            <v>DA.09 - RODAPÉ DE GRANILITE - MEIA CANA, 10CM</v>
          </cell>
          <cell r="D2046" t="str">
            <v>M</v>
          </cell>
          <cell r="E2046">
            <v>73.42</v>
          </cell>
          <cell r="F2046" t="str">
            <v>SIURB-E JAN/24</v>
          </cell>
        </row>
        <row r="2047">
          <cell r="A2047">
            <v>130307</v>
          </cell>
          <cell r="B2047">
            <v>13003007</v>
          </cell>
          <cell r="C2047" t="str">
            <v>DA.09 - RODAPÉ DE ARGAMASSA DE ALTA RESISTÊNCIA - MEIA CANA, 10CM</v>
          </cell>
          <cell r="D2047" t="str">
            <v>M</v>
          </cell>
          <cell r="E2047">
            <v>71.58</v>
          </cell>
          <cell r="F2047" t="str">
            <v>SIURB-E JAN/24</v>
          </cell>
        </row>
        <row r="2048">
          <cell r="A2048">
            <v>130309</v>
          </cell>
          <cell r="B2048">
            <v>13003009</v>
          </cell>
          <cell r="C2048" t="str">
            <v>RODAPÉ CERÂMICO ESMALTADO PEIV 7CM À 10CM</v>
          </cell>
          <cell r="D2048" t="str">
            <v>M</v>
          </cell>
          <cell r="E2048">
            <v>25.49</v>
          </cell>
          <cell r="F2048" t="str">
            <v>SIURB-E JAN/24</v>
          </cell>
        </row>
        <row r="2049">
          <cell r="A2049">
            <v>130327</v>
          </cell>
          <cell r="B2049">
            <v>13003027</v>
          </cell>
          <cell r="C2049" t="str">
            <v>RODAPÉ DE MADEIRA - PADRÃO CUMARU 7CM</v>
          </cell>
          <cell r="D2049" t="str">
            <v>M</v>
          </cell>
          <cell r="E2049">
            <v>51.17</v>
          </cell>
          <cell r="F2049" t="str">
            <v>SIURB-E JAN/24</v>
          </cell>
        </row>
        <row r="2050">
          <cell r="A2050">
            <v>130331</v>
          </cell>
          <cell r="B2050">
            <v>13003031</v>
          </cell>
          <cell r="C2050" t="str">
            <v>RODAPÉ DE FIBRO-VINIL - 7,5CM</v>
          </cell>
          <cell r="D2050" t="str">
            <v>M</v>
          </cell>
          <cell r="E2050">
            <v>34.75</v>
          </cell>
          <cell r="F2050" t="str">
            <v>SIURB-E JAN/24</v>
          </cell>
        </row>
        <row r="2051">
          <cell r="A2051">
            <v>130335</v>
          </cell>
          <cell r="B2051">
            <v>13003035</v>
          </cell>
          <cell r="C2051" t="str">
            <v>DA.09 - RODAPÉ DE BORRACHA SINTÉTICA - BOLEADO, 7CM</v>
          </cell>
          <cell r="D2051" t="str">
            <v>M</v>
          </cell>
          <cell r="E2051">
            <v>37.39</v>
          </cell>
          <cell r="F2051" t="str">
            <v>SIURB-E JAN/24</v>
          </cell>
        </row>
        <row r="2052">
          <cell r="A2052">
            <v>130336</v>
          </cell>
          <cell r="B2052">
            <v>13003036</v>
          </cell>
          <cell r="C2052" t="str">
            <v>RODAPÉ EM GRANITO CINZA MAUA, ESP. 2CM, ALT. 7CM</v>
          </cell>
          <cell r="D2052" t="str">
            <v>M</v>
          </cell>
          <cell r="E2052">
            <v>75.11</v>
          </cell>
          <cell r="F2052" t="str">
            <v>SIURB-E JAN/24</v>
          </cell>
        </row>
        <row r="2053">
          <cell r="A2053">
            <v>130340</v>
          </cell>
          <cell r="B2053">
            <v>13003040</v>
          </cell>
          <cell r="C2053" t="str">
            <v>JUNTA PLÁSTICA PARA PISOS 3/4" X 1/8"</v>
          </cell>
          <cell r="D2053" t="str">
            <v>M</v>
          </cell>
          <cell r="E2053">
            <v>18.170000000000002</v>
          </cell>
          <cell r="F2053" t="str">
            <v>SIURB-E JAN/24</v>
          </cell>
        </row>
        <row r="2054">
          <cell r="A2054">
            <v>130365</v>
          </cell>
          <cell r="B2054">
            <v>13003065</v>
          </cell>
          <cell r="C2054" t="str">
            <v>DEGRAUS DE ARGAMASSA DE CIMENTO E AREIA 1:3</v>
          </cell>
          <cell r="D2054" t="str">
            <v>M</v>
          </cell>
          <cell r="E2054">
            <v>47.62</v>
          </cell>
          <cell r="F2054" t="str">
            <v>SIURB-E JAN/24</v>
          </cell>
        </row>
        <row r="2055">
          <cell r="A2055">
            <v>130367</v>
          </cell>
          <cell r="B2055">
            <v>13003067</v>
          </cell>
          <cell r="C2055" t="str">
            <v>DEGRAUS DE GRANILITE</v>
          </cell>
          <cell r="D2055" t="str">
            <v>M</v>
          </cell>
          <cell r="E2055">
            <v>104.53</v>
          </cell>
          <cell r="F2055" t="str">
            <v>SIURB-E JAN/24</v>
          </cell>
        </row>
        <row r="2056">
          <cell r="A2056">
            <v>130369</v>
          </cell>
          <cell r="B2056">
            <v>13003069</v>
          </cell>
          <cell r="C2056" t="str">
            <v>DEGRAUS DE ARGAMASSA DE ALTA RESISTÊNCIA</v>
          </cell>
          <cell r="D2056" t="str">
            <v>M</v>
          </cell>
          <cell r="E2056">
            <v>95.12</v>
          </cell>
          <cell r="F2056" t="str">
            <v>SIURB-E JAN/24</v>
          </cell>
        </row>
        <row r="2057">
          <cell r="A2057">
            <v>130385</v>
          </cell>
          <cell r="B2057">
            <v>13003085</v>
          </cell>
          <cell r="C2057" t="str">
            <v>DEGRAUS DE CHAPAS VINÍLICAS - ESPESSURA 2MM (INCLUSIVE ARGAMASSA DE REGULARIZAÇÃO DA BASE)</v>
          </cell>
          <cell r="D2057" t="str">
            <v>M</v>
          </cell>
          <cell r="E2057">
            <v>129.85</v>
          </cell>
          <cell r="F2057" t="str">
            <v>SIURB-E JAN/24</v>
          </cell>
        </row>
        <row r="2058">
          <cell r="A2058">
            <v>130387</v>
          </cell>
          <cell r="B2058">
            <v>13003087</v>
          </cell>
          <cell r="C2058" t="str">
            <v>DEGRAUS DE CHAPAS DE BORRACHA SINTÉTICA - ESPESSURA 4 À 5MM</v>
          </cell>
          <cell r="D2058" t="str">
            <v>M</v>
          </cell>
          <cell r="E2058">
            <v>161.63999999999999</v>
          </cell>
          <cell r="F2058" t="str">
            <v>SIURB-E JAN/24</v>
          </cell>
        </row>
        <row r="2059">
          <cell r="A2059">
            <v>130394</v>
          </cell>
          <cell r="B2059">
            <v>13003094</v>
          </cell>
          <cell r="C2059" t="str">
            <v>FITA ANTIDERRAPANTE, FAIXA COM LARGURA=5CM E ESPESSURA=2MM, APLICAÇÃO EM DEGRAU</v>
          </cell>
          <cell r="D2059" t="str">
            <v>M</v>
          </cell>
          <cell r="E2059">
            <v>11.84</v>
          </cell>
          <cell r="F2059" t="str">
            <v>SIURB-E JAN/24</v>
          </cell>
        </row>
        <row r="2060">
          <cell r="A2060">
            <v>130400</v>
          </cell>
          <cell r="B2060">
            <v>13004000</v>
          </cell>
          <cell r="C2060" t="str">
            <v>SOLEIRAS</v>
          </cell>
          <cell r="D2060" t="str">
            <v>.</v>
          </cell>
          <cell r="E2060" t="str">
            <v>.</v>
          </cell>
          <cell r="F2060" t="str">
            <v>SIURB-E JAN/24</v>
          </cell>
        </row>
        <row r="2061">
          <cell r="A2061">
            <v>130405</v>
          </cell>
          <cell r="B2061">
            <v>13004005</v>
          </cell>
          <cell r="C2061" t="str">
            <v>NP.03 - SOLEIRA PARA PORTA EM GRANITO CINZA SEM POLIMENTO (FOSCO)</v>
          </cell>
          <cell r="D2061" t="str">
            <v>M</v>
          </cell>
          <cell r="E2061">
            <v>98.07</v>
          </cell>
          <cell r="F2061" t="str">
            <v>SIURB-E JAN/24</v>
          </cell>
        </row>
        <row r="2062">
          <cell r="A2062">
            <v>135000</v>
          </cell>
          <cell r="B2062">
            <v>13050000</v>
          </cell>
          <cell r="C2062" t="str">
            <v>DEMOLIÇÕES</v>
          </cell>
          <cell r="D2062" t="str">
            <v>.</v>
          </cell>
          <cell r="E2062" t="str">
            <v>.</v>
          </cell>
          <cell r="F2062" t="str">
            <v>SIURB-E JAN/24</v>
          </cell>
        </row>
        <row r="2063">
          <cell r="A2063">
            <v>135001</v>
          </cell>
          <cell r="B2063">
            <v>13050001</v>
          </cell>
          <cell r="C2063" t="str">
            <v>DEMOLIÇÃO DE CONCRETO SIMPLES</v>
          </cell>
          <cell r="D2063" t="str">
            <v>M3</v>
          </cell>
          <cell r="E2063">
            <v>336.35</v>
          </cell>
          <cell r="F2063" t="str">
            <v>SIURB-E JAN/24</v>
          </cell>
        </row>
        <row r="2064">
          <cell r="A2064">
            <v>135005</v>
          </cell>
          <cell r="B2064">
            <v>13050005</v>
          </cell>
          <cell r="C2064" t="str">
            <v>DEMOLIÇÃO DE ARGAMASSA, CERÂMICA OU SIMILAR INCLUSIVE ARGAMASSA DE REGULARIZAÇÃO</v>
          </cell>
          <cell r="D2064" t="str">
            <v>M2</v>
          </cell>
          <cell r="E2064">
            <v>38.81</v>
          </cell>
          <cell r="F2064" t="str">
            <v>SIURB-E JAN/24</v>
          </cell>
        </row>
        <row r="2065">
          <cell r="A2065">
            <v>135010</v>
          </cell>
          <cell r="B2065">
            <v>13050010</v>
          </cell>
          <cell r="C2065" t="str">
            <v>DEMOLIÇÃO DE TACOS DE MADEIRA, INCLUSIVE ARGAMASSA DE ASSENTAMENTO</v>
          </cell>
          <cell r="D2065" t="str">
            <v>M2</v>
          </cell>
          <cell r="E2065">
            <v>25.87</v>
          </cell>
          <cell r="F2065" t="str">
            <v>SIURB-E JAN/24</v>
          </cell>
        </row>
        <row r="2066">
          <cell r="A2066">
            <v>135012</v>
          </cell>
          <cell r="B2066">
            <v>13050012</v>
          </cell>
          <cell r="C2066" t="str">
            <v>DEMOLIÇÃO DE SOALHO DE MADEIRA, EXCLUSIVE VIGAMENTO</v>
          </cell>
          <cell r="D2066" t="str">
            <v>M2</v>
          </cell>
          <cell r="E2066">
            <v>25.87</v>
          </cell>
          <cell r="F2066" t="str">
            <v>SIURB-E JAN/24</v>
          </cell>
        </row>
        <row r="2067">
          <cell r="A2067">
            <v>135014</v>
          </cell>
          <cell r="B2067">
            <v>13050014</v>
          </cell>
          <cell r="C2067" t="str">
            <v>DEMOLIÇÃO DE SOALHO DE MADEIRA, INCLUSIVE VIGAMENTO</v>
          </cell>
          <cell r="D2067" t="str">
            <v>M2</v>
          </cell>
          <cell r="E2067">
            <v>31.05</v>
          </cell>
          <cell r="F2067" t="str">
            <v>SIURB-E JAN/24</v>
          </cell>
        </row>
        <row r="2068">
          <cell r="A2068">
            <v>135020</v>
          </cell>
          <cell r="B2068">
            <v>13050020</v>
          </cell>
          <cell r="C2068" t="str">
            <v>DEMOLIÇÃO DE FIBRO-VINIL OU BORRACHA SINTÉTICA, INCLUSIVE ARGAMASSA DE REGULARIZAÇÃO</v>
          </cell>
          <cell r="D2068" t="str">
            <v>M2</v>
          </cell>
          <cell r="E2068">
            <v>23.29</v>
          </cell>
          <cell r="F2068" t="str">
            <v>SIURB-E JAN/24</v>
          </cell>
        </row>
        <row r="2069">
          <cell r="A2069">
            <v>135030</v>
          </cell>
          <cell r="B2069">
            <v>13050030</v>
          </cell>
          <cell r="C2069" t="str">
            <v>DEMOLIÇÃO DE RODAPÉS EM GERAL, INCLUSIVE ARGAMASSA DE ASSENTAMENTO</v>
          </cell>
          <cell r="D2069" t="str">
            <v>M</v>
          </cell>
          <cell r="E2069">
            <v>3.36</v>
          </cell>
          <cell r="F2069" t="str">
            <v>SIURB-E JAN/24</v>
          </cell>
        </row>
        <row r="2070">
          <cell r="A2070">
            <v>135040</v>
          </cell>
          <cell r="B2070">
            <v>13050040</v>
          </cell>
          <cell r="C2070" t="str">
            <v>DEMOLIÇÃO DE DEGRAUS EM GERAL, INCLUSIVE ARGAMASSA DE ASSENTAMENTO</v>
          </cell>
          <cell r="D2070" t="str">
            <v>M</v>
          </cell>
          <cell r="E2070">
            <v>10.35</v>
          </cell>
          <cell r="F2070" t="str">
            <v>SIURB-E JAN/24</v>
          </cell>
        </row>
        <row r="2071">
          <cell r="A2071">
            <v>136000</v>
          </cell>
          <cell r="B2071">
            <v>13060000</v>
          </cell>
          <cell r="C2071" t="str">
            <v>RETIRADAS</v>
          </cell>
          <cell r="D2071" t="str">
            <v>.</v>
          </cell>
          <cell r="E2071" t="str">
            <v>.</v>
          </cell>
          <cell r="F2071" t="str">
            <v>SIURB-E JAN/24</v>
          </cell>
        </row>
        <row r="2072">
          <cell r="A2072">
            <v>136002</v>
          </cell>
          <cell r="B2072">
            <v>13060002</v>
          </cell>
          <cell r="C2072" t="str">
            <v>RETIRADA DE FORRAS DE PEDRAS NATURAIS - GRANITO OU MÁRMORE</v>
          </cell>
          <cell r="D2072" t="str">
            <v>M2</v>
          </cell>
          <cell r="E2072">
            <v>36.22</v>
          </cell>
          <cell r="F2072" t="str">
            <v>SIURB-E JAN/24</v>
          </cell>
        </row>
        <row r="2073">
          <cell r="A2073">
            <v>136010</v>
          </cell>
          <cell r="B2073">
            <v>13060010</v>
          </cell>
          <cell r="C2073" t="str">
            <v>RETIRADA DE TACOS DE MADEIRA</v>
          </cell>
          <cell r="D2073" t="str">
            <v>M2</v>
          </cell>
          <cell r="E2073">
            <v>38.81</v>
          </cell>
          <cell r="F2073" t="str">
            <v>SIURB-E JAN/24</v>
          </cell>
        </row>
        <row r="2074">
          <cell r="A2074">
            <v>136012</v>
          </cell>
          <cell r="B2074">
            <v>13060012</v>
          </cell>
          <cell r="C2074" t="str">
            <v>RETIRADA DE SOALHO DE MADEIRA, EXCLUSIVE VIGAMENTO</v>
          </cell>
          <cell r="D2074" t="str">
            <v>M2</v>
          </cell>
          <cell r="E2074">
            <v>37.31</v>
          </cell>
          <cell r="F2074" t="str">
            <v>SIURB-E JAN/24</v>
          </cell>
        </row>
        <row r="2075">
          <cell r="A2075">
            <v>136014</v>
          </cell>
          <cell r="B2075">
            <v>13060014</v>
          </cell>
          <cell r="C2075" t="str">
            <v>RETIRADA DE SOALHO DE MADEIRA, INCLUSIVE VIGAMENTO</v>
          </cell>
          <cell r="D2075" t="str">
            <v>M2</v>
          </cell>
          <cell r="E2075">
            <v>44.77</v>
          </cell>
          <cell r="F2075" t="str">
            <v>SIURB-E JAN/24</v>
          </cell>
        </row>
        <row r="2076">
          <cell r="A2076">
            <v>136020</v>
          </cell>
          <cell r="B2076">
            <v>13060020</v>
          </cell>
          <cell r="C2076" t="str">
            <v>RETIRADA DE FIBRO-VINIL</v>
          </cell>
          <cell r="D2076" t="str">
            <v>M2</v>
          </cell>
          <cell r="E2076">
            <v>36.76</v>
          </cell>
          <cell r="F2076" t="str">
            <v>SIURB-E JAN/24</v>
          </cell>
        </row>
        <row r="2077">
          <cell r="A2077">
            <v>136030</v>
          </cell>
          <cell r="B2077">
            <v>13060030</v>
          </cell>
          <cell r="C2077" t="str">
            <v>RETIRADA DE RODAPÉS DE MADEIRA, INCLUSIVE CORDÃO</v>
          </cell>
          <cell r="D2077" t="str">
            <v>M</v>
          </cell>
          <cell r="E2077">
            <v>6.47</v>
          </cell>
          <cell r="F2077" t="str">
            <v>SIURB-E JAN/24</v>
          </cell>
        </row>
        <row r="2078">
          <cell r="A2078">
            <v>137000</v>
          </cell>
          <cell r="B2078">
            <v>13070000</v>
          </cell>
          <cell r="C2078" t="str">
            <v>RECOLOCAÇÕES</v>
          </cell>
          <cell r="D2078" t="str">
            <v>.</v>
          </cell>
          <cell r="E2078" t="str">
            <v>.</v>
          </cell>
          <cell r="F2078" t="str">
            <v>SIURB-E JAN/24</v>
          </cell>
        </row>
        <row r="2079">
          <cell r="A2079">
            <v>137010</v>
          </cell>
          <cell r="B2079">
            <v>13070010</v>
          </cell>
          <cell r="C2079" t="str">
            <v>RECOLOCAÇÃO DE TACOS DE MADEIRA</v>
          </cell>
          <cell r="D2079" t="str">
            <v>M2</v>
          </cell>
          <cell r="E2079">
            <v>103.36</v>
          </cell>
          <cell r="F2079" t="str">
            <v>SIURB-E JAN/24</v>
          </cell>
        </row>
        <row r="2080">
          <cell r="A2080">
            <v>137012</v>
          </cell>
          <cell r="B2080">
            <v>13070012</v>
          </cell>
          <cell r="C2080" t="str">
            <v>RECOLOCAÇÃO DE SOALHO DE MADEIRA, EXCLUSIVE VIGAMENTO</v>
          </cell>
          <cell r="D2080" t="str">
            <v>M2</v>
          </cell>
          <cell r="E2080">
            <v>28.66</v>
          </cell>
          <cell r="F2080" t="str">
            <v>SIURB-E JAN/24</v>
          </cell>
        </row>
        <row r="2081">
          <cell r="A2081">
            <v>137014</v>
          </cell>
          <cell r="B2081">
            <v>13070014</v>
          </cell>
          <cell r="C2081" t="str">
            <v>RECOLOCAÇÃO DE SOALHO DE MADEIRA, INCLUSIVE VIGAMENTO</v>
          </cell>
          <cell r="D2081" t="str">
            <v>M2</v>
          </cell>
          <cell r="E2081">
            <v>80.23</v>
          </cell>
          <cell r="F2081" t="str">
            <v>SIURB-E JAN/24</v>
          </cell>
        </row>
        <row r="2082">
          <cell r="A2082">
            <v>137020</v>
          </cell>
          <cell r="B2082">
            <v>13070020</v>
          </cell>
          <cell r="C2082" t="str">
            <v>RECOLOCAÇÃO DE FIBRO-VINIL</v>
          </cell>
          <cell r="D2082" t="str">
            <v>M2</v>
          </cell>
          <cell r="E2082">
            <v>15.32</v>
          </cell>
          <cell r="F2082" t="str">
            <v>SIURB-E JAN/24</v>
          </cell>
        </row>
        <row r="2083">
          <cell r="A2083">
            <v>137030</v>
          </cell>
          <cell r="B2083">
            <v>13070030</v>
          </cell>
          <cell r="C2083" t="str">
            <v>RECOLOCAÇÃO DE RODAPÉS DE MADEIRA, INCLUSIVE CORDÃO</v>
          </cell>
          <cell r="D2083" t="str">
            <v>M</v>
          </cell>
          <cell r="E2083">
            <v>23.6</v>
          </cell>
          <cell r="F2083" t="str">
            <v>SIURB-E JAN/24</v>
          </cell>
        </row>
        <row r="2084">
          <cell r="A2084">
            <v>138000</v>
          </cell>
          <cell r="B2084">
            <v>13080000</v>
          </cell>
          <cell r="C2084" t="str">
            <v>SERVIÇOS PARCIAIS</v>
          </cell>
          <cell r="D2084" t="str">
            <v>.</v>
          </cell>
          <cell r="E2084" t="str">
            <v>.</v>
          </cell>
          <cell r="F2084" t="str">
            <v>SIURB-E JAN/24</v>
          </cell>
        </row>
        <row r="2085">
          <cell r="A2085">
            <v>138015</v>
          </cell>
          <cell r="B2085">
            <v>13080015</v>
          </cell>
          <cell r="C2085" t="str">
            <v>COLAGEM DE TACOS SOLTOS - COM FORNECIMENTO DE TACOS</v>
          </cell>
          <cell r="D2085" t="str">
            <v>M2</v>
          </cell>
          <cell r="E2085">
            <v>366.55</v>
          </cell>
          <cell r="F2085" t="str">
            <v>SIURB-E JAN/24</v>
          </cell>
        </row>
        <row r="2086">
          <cell r="A2086">
            <v>138016</v>
          </cell>
          <cell r="B2086">
            <v>13080016</v>
          </cell>
          <cell r="C2086" t="str">
            <v>COLAGEM DE TACOS SOLTOS - SEM FORNECIMENTO DE TACOS</v>
          </cell>
          <cell r="D2086" t="str">
            <v>M2</v>
          </cell>
          <cell r="E2086">
            <v>34.68</v>
          </cell>
          <cell r="F2086" t="str">
            <v>SIURB-E JAN/24</v>
          </cell>
        </row>
        <row r="2087">
          <cell r="A2087">
            <v>138017</v>
          </cell>
          <cell r="B2087">
            <v>13080017</v>
          </cell>
          <cell r="C2087" t="str">
            <v>REPREGAMENTO DE ASSOALHO DE MADEIRA</v>
          </cell>
          <cell r="D2087" t="str">
            <v>M2</v>
          </cell>
          <cell r="E2087">
            <v>8.23</v>
          </cell>
          <cell r="F2087" t="str">
            <v>SIURB-E JAN/24</v>
          </cell>
        </row>
        <row r="2088">
          <cell r="A2088">
            <v>138018</v>
          </cell>
          <cell r="B2088">
            <v>13080018</v>
          </cell>
          <cell r="C2088" t="str">
            <v>TABUAS DE MADEIRA MACIÇA PARA ASSOALHO - CUMARU</v>
          </cell>
          <cell r="D2088" t="str">
            <v>M2</v>
          </cell>
          <cell r="E2088">
            <v>520.86</v>
          </cell>
          <cell r="F2088" t="str">
            <v>SIURB-E JAN/24</v>
          </cell>
        </row>
        <row r="2089">
          <cell r="A2089">
            <v>138041</v>
          </cell>
          <cell r="B2089">
            <v>13080041</v>
          </cell>
          <cell r="C2089" t="str">
            <v>TESTEIRA DE BORRACHA SINTÉTICA PARA DEGRAUS</v>
          </cell>
          <cell r="D2089" t="str">
            <v>M</v>
          </cell>
          <cell r="E2089">
            <v>24.45</v>
          </cell>
          <cell r="F2089" t="str">
            <v>SIURB-E JAN/24</v>
          </cell>
        </row>
        <row r="2090">
          <cell r="A2090">
            <v>138061</v>
          </cell>
          <cell r="B2090">
            <v>13080061</v>
          </cell>
          <cell r="C2090" t="str">
            <v>POLIMENTO DE PISO DE GRANILITE OU ARGAMASSA DE ALTA RESISTÊNCIA</v>
          </cell>
          <cell r="D2090" t="str">
            <v>M2</v>
          </cell>
          <cell r="E2090">
            <v>6.87</v>
          </cell>
          <cell r="F2090" t="str">
            <v>SIURB-E JAN/24</v>
          </cell>
        </row>
        <row r="2091">
          <cell r="A2091">
            <v>138062</v>
          </cell>
          <cell r="B2091">
            <v>13080062</v>
          </cell>
          <cell r="C2091" t="str">
            <v>POLIMENTO DE PISO DE MÁRMORE</v>
          </cell>
          <cell r="D2091" t="str">
            <v>M2</v>
          </cell>
          <cell r="E2091">
            <v>6.87</v>
          </cell>
          <cell r="F2091" t="str">
            <v>SIURB-E JAN/24</v>
          </cell>
        </row>
        <row r="2092">
          <cell r="A2092">
            <v>138070</v>
          </cell>
          <cell r="B2092">
            <v>13080070</v>
          </cell>
          <cell r="C2092" t="str">
            <v>RESINA ACRÍLICA PARA PISO GRANILITE</v>
          </cell>
          <cell r="D2092" t="str">
            <v>M2</v>
          </cell>
          <cell r="E2092">
            <v>36.369999999999997</v>
          </cell>
          <cell r="F2092" t="str">
            <v>SIURB-E JAN/24</v>
          </cell>
        </row>
        <row r="2093">
          <cell r="A2093">
            <v>138071</v>
          </cell>
          <cell r="B2093">
            <v>13080071</v>
          </cell>
          <cell r="C2093" t="str">
            <v>RESINA EPÓXI PARA PISO GRANILITE</v>
          </cell>
          <cell r="D2093" t="str">
            <v>M2</v>
          </cell>
          <cell r="E2093">
            <v>50.99</v>
          </cell>
          <cell r="F2093" t="str">
            <v>SIURB-E JAN/24</v>
          </cell>
        </row>
        <row r="2094">
          <cell r="A2094">
            <v>138072</v>
          </cell>
          <cell r="B2094">
            <v>13080072</v>
          </cell>
          <cell r="C2094" t="str">
            <v>RESINA POLIURETANO PARA PISO GRANILITE</v>
          </cell>
          <cell r="D2094" t="str">
            <v>M2</v>
          </cell>
          <cell r="E2094">
            <v>53.54</v>
          </cell>
          <cell r="F2094" t="str">
            <v>SIURB-E JAN/24</v>
          </cell>
        </row>
        <row r="2095">
          <cell r="A2095">
            <v>138073</v>
          </cell>
          <cell r="B2095">
            <v>13080073</v>
          </cell>
          <cell r="C2095" t="str">
            <v>RESINA ACRÍLICA PARA DEGRAU DE GRANILITE</v>
          </cell>
          <cell r="D2095" t="str">
            <v>M</v>
          </cell>
          <cell r="E2095">
            <v>18.82</v>
          </cell>
          <cell r="F2095" t="str">
            <v>SIURB-E JAN/24</v>
          </cell>
        </row>
        <row r="2096">
          <cell r="A2096">
            <v>138074</v>
          </cell>
          <cell r="B2096">
            <v>13080074</v>
          </cell>
          <cell r="C2096" t="str">
            <v>RESINA EPÓXI PARA DEGRAU DE GRANILITE</v>
          </cell>
          <cell r="D2096" t="str">
            <v>M</v>
          </cell>
          <cell r="E2096">
            <v>26.39</v>
          </cell>
          <cell r="F2096" t="str">
            <v>SIURB-E JAN/24</v>
          </cell>
        </row>
        <row r="2097">
          <cell r="A2097">
            <v>138075</v>
          </cell>
          <cell r="B2097">
            <v>13080075</v>
          </cell>
          <cell r="C2097" t="str">
            <v>RESINA POLIURETANO PARA DEGRAU DE GRANILITE</v>
          </cell>
          <cell r="D2097" t="str">
            <v>M</v>
          </cell>
          <cell r="E2097">
            <v>27.54</v>
          </cell>
          <cell r="F2097" t="str">
            <v>SIURB-E JAN/24</v>
          </cell>
        </row>
        <row r="2098">
          <cell r="A2098">
            <v>138076</v>
          </cell>
          <cell r="B2098">
            <v>13080076</v>
          </cell>
          <cell r="C2098" t="str">
            <v>LIMPEZA POR HIDROJATEAMENTO E REJUNTAMENTO DE PISO CERÂMICO TIPO GAIL OU SIMILAR</v>
          </cell>
          <cell r="D2098" t="str">
            <v>M2</v>
          </cell>
          <cell r="E2098">
            <v>14.49</v>
          </cell>
          <cell r="F2098" t="str">
            <v>SIURB-E JAN/24</v>
          </cell>
        </row>
        <row r="2099">
          <cell r="A2099" t="str">
            <v>-</v>
          </cell>
          <cell r="B2099">
            <v>13102005</v>
          </cell>
          <cell r="C2099" t="str">
            <v>RECOLOCAÇÃO DE PLACAS DE PISO ELEVADO EM ÁREA INTERNA OU EXTERNA</v>
          </cell>
          <cell r="D2099" t="str">
            <v>M2</v>
          </cell>
          <cell r="E2099">
            <v>28.45</v>
          </cell>
          <cell r="F2099" t="str">
            <v>SIURB-E JAN/24</v>
          </cell>
        </row>
        <row r="2100">
          <cell r="A2100">
            <v>140000</v>
          </cell>
          <cell r="B2100">
            <v>14000000</v>
          </cell>
          <cell r="C2100" t="str">
            <v>VIDROS</v>
          </cell>
          <cell r="F2100" t="str">
            <v>SIURB-E JAN/24</v>
          </cell>
        </row>
        <row r="2101">
          <cell r="A2101">
            <v>140100</v>
          </cell>
          <cell r="B2101">
            <v>14001000</v>
          </cell>
          <cell r="C2101" t="str">
            <v>VIDROS ENCAIXILHADOS E ESPELHOS</v>
          </cell>
          <cell r="D2101" t="str">
            <v>.</v>
          </cell>
          <cell r="E2101" t="str">
            <v>.</v>
          </cell>
          <cell r="F2101" t="str">
            <v>SIURB-E JAN/24</v>
          </cell>
        </row>
        <row r="2102">
          <cell r="A2102">
            <v>140103</v>
          </cell>
          <cell r="B2102">
            <v>14001003</v>
          </cell>
          <cell r="C2102" t="str">
            <v>VIDRO LISO COMUM, TRANSPARENTE INCOLOR - ESPESSURA 4MM</v>
          </cell>
          <cell r="D2102" t="str">
            <v>M2</v>
          </cell>
          <cell r="E2102">
            <v>160.87</v>
          </cell>
          <cell r="F2102" t="str">
            <v>SIURB-E JAN/24</v>
          </cell>
        </row>
        <row r="2103">
          <cell r="A2103">
            <v>140104</v>
          </cell>
          <cell r="B2103">
            <v>14001004</v>
          </cell>
          <cell r="C2103" t="str">
            <v>VIDRO LISO COMUM, TRANSPARENTE INCOLOR - ESPESSURA 5MM</v>
          </cell>
          <cell r="D2103" t="str">
            <v>M2</v>
          </cell>
          <cell r="E2103">
            <v>180.02</v>
          </cell>
          <cell r="F2103" t="str">
            <v>SIURB-E JAN/24</v>
          </cell>
        </row>
        <row r="2104">
          <cell r="A2104">
            <v>140105</v>
          </cell>
          <cell r="B2104">
            <v>14001005</v>
          </cell>
          <cell r="C2104" t="str">
            <v>VIDRO LISO COMUM, TRANSPARENTE INCOLOR - ESPESSURA 6MM</v>
          </cell>
          <cell r="D2104" t="str">
            <v>M2</v>
          </cell>
          <cell r="E2104">
            <v>192.26</v>
          </cell>
          <cell r="F2104" t="str">
            <v>SIURB-E JAN/24</v>
          </cell>
        </row>
        <row r="2105">
          <cell r="A2105">
            <v>140111</v>
          </cell>
          <cell r="B2105">
            <v>14001011</v>
          </cell>
          <cell r="C2105" t="str">
            <v>VIDRO IMPRESSO COMUM, TRANSLÚCIDO INCOLOR - TIPO CANELADO, 4MM</v>
          </cell>
          <cell r="D2105" t="str">
            <v>M2</v>
          </cell>
          <cell r="E2105">
            <v>163.52000000000001</v>
          </cell>
          <cell r="F2105" t="str">
            <v>SIURB-E JAN/24</v>
          </cell>
        </row>
        <row r="2106">
          <cell r="A2106">
            <v>140130</v>
          </cell>
          <cell r="B2106">
            <v>14001030</v>
          </cell>
          <cell r="C2106" t="str">
            <v>VIDRO LISO DE SEGURANÇA, LAMINADO INCOLOR - ESPESSURA 6MM</v>
          </cell>
          <cell r="D2106" t="str">
            <v>M2</v>
          </cell>
          <cell r="E2106">
            <v>409.99</v>
          </cell>
          <cell r="F2106" t="str">
            <v>SIURB-E JAN/24</v>
          </cell>
        </row>
        <row r="2107">
          <cell r="A2107">
            <v>140137</v>
          </cell>
          <cell r="B2107">
            <v>14001037</v>
          </cell>
          <cell r="C2107" t="str">
            <v>VIDRO LISO DE SEGURANÇA, LAMINADO LEITOSO - ESPESSURA 6MM</v>
          </cell>
          <cell r="D2107" t="str">
            <v>M2</v>
          </cell>
          <cell r="E2107">
            <v>589.02</v>
          </cell>
          <cell r="F2107" t="str">
            <v>SIURB-E JAN/24</v>
          </cell>
        </row>
        <row r="2108">
          <cell r="A2108">
            <v>140150</v>
          </cell>
          <cell r="B2108">
            <v>14001050</v>
          </cell>
          <cell r="C2108" t="str">
            <v>VIDRO LISO DE SEGURANÇA, TEMPERADO INCOLOR - ESPESSURA 6MM</v>
          </cell>
          <cell r="D2108" t="str">
            <v>M2</v>
          </cell>
          <cell r="E2108">
            <v>363.2</v>
          </cell>
          <cell r="F2108" t="str">
            <v>SIURB-E JAN/24</v>
          </cell>
        </row>
        <row r="2109">
          <cell r="A2109">
            <v>140152</v>
          </cell>
          <cell r="B2109">
            <v>14001052</v>
          </cell>
          <cell r="C2109" t="str">
            <v>VIDRO LISO DE SEGURANÇA, TEMPERADO INCOLOR - ESPESSURA 10MM</v>
          </cell>
          <cell r="D2109" t="str">
            <v>M2</v>
          </cell>
          <cell r="E2109">
            <v>436.3</v>
          </cell>
          <cell r="F2109" t="str">
            <v>SIURB-E JAN/24</v>
          </cell>
        </row>
        <row r="2110">
          <cell r="A2110">
            <v>140170</v>
          </cell>
          <cell r="B2110">
            <v>14001070</v>
          </cell>
          <cell r="C2110" t="str">
            <v>ESPELHO COMUM - ESPESSURA 3MM</v>
          </cell>
          <cell r="D2110" t="str">
            <v>M2</v>
          </cell>
          <cell r="E2110">
            <v>203.64</v>
          </cell>
          <cell r="F2110" t="str">
            <v>SIURB-E JAN/24</v>
          </cell>
        </row>
        <row r="2111">
          <cell r="A2111">
            <v>140172</v>
          </cell>
          <cell r="B2111">
            <v>14001072</v>
          </cell>
          <cell r="C2111" t="str">
            <v>ESPELHO E=3MM COM MOLDURA DE ALUMÍNIO</v>
          </cell>
          <cell r="D2111" t="str">
            <v>M2</v>
          </cell>
          <cell r="E2111">
            <v>823.13</v>
          </cell>
          <cell r="F2111" t="str">
            <v>SIURB-E JAN/24</v>
          </cell>
        </row>
        <row r="2112">
          <cell r="A2112">
            <v>145000</v>
          </cell>
          <cell r="B2112">
            <v>14050000</v>
          </cell>
          <cell r="C2112" t="str">
            <v>DEMOLIÇÕES</v>
          </cell>
          <cell r="D2112" t="str">
            <v>.</v>
          </cell>
          <cell r="E2112" t="str">
            <v>.</v>
          </cell>
          <cell r="F2112" t="str">
            <v>SIURB-E JAN/24</v>
          </cell>
        </row>
        <row r="2113">
          <cell r="A2113">
            <v>145001</v>
          </cell>
          <cell r="B2113">
            <v>14050001</v>
          </cell>
          <cell r="C2113" t="str">
            <v>DEMOLIÇÃO DE VIDROS ENCAIXILHADOS EM GERAL, INCLUSIVE LIMPEZA DO CAIXILHO</v>
          </cell>
          <cell r="D2113" t="str">
            <v>M2</v>
          </cell>
          <cell r="E2113">
            <v>93.18</v>
          </cell>
          <cell r="F2113" t="str">
            <v>SIURB-E JAN/24</v>
          </cell>
        </row>
        <row r="2114">
          <cell r="A2114">
            <v>146000</v>
          </cell>
          <cell r="B2114">
            <v>14060000</v>
          </cell>
          <cell r="C2114" t="str">
            <v>RETIRADAS</v>
          </cell>
          <cell r="D2114" t="str">
            <v>.</v>
          </cell>
          <cell r="E2114" t="str">
            <v>.</v>
          </cell>
          <cell r="F2114" t="str">
            <v>SIURB-E JAN/24</v>
          </cell>
        </row>
        <row r="2115">
          <cell r="A2115">
            <v>146001</v>
          </cell>
          <cell r="B2115">
            <v>14060001</v>
          </cell>
          <cell r="C2115" t="str">
            <v>RETIRADA DE VIDROS ENCAIXILHADOS EM GERAL, INCLUSIVE LIMPEZA DO JANELA</v>
          </cell>
          <cell r="D2115" t="str">
            <v>M2</v>
          </cell>
          <cell r="E2115">
            <v>85.26</v>
          </cell>
          <cell r="F2115" t="str">
            <v>SIURB-E JAN/24</v>
          </cell>
        </row>
        <row r="2116">
          <cell r="A2116">
            <v>147000</v>
          </cell>
          <cell r="B2116">
            <v>14070000</v>
          </cell>
          <cell r="C2116" t="str">
            <v>RECOLOCAÇÕES</v>
          </cell>
          <cell r="D2116" t="str">
            <v>.</v>
          </cell>
          <cell r="E2116" t="str">
            <v>.</v>
          </cell>
          <cell r="F2116" t="str">
            <v>SIURB-E JAN/24</v>
          </cell>
        </row>
        <row r="2117">
          <cell r="A2117">
            <v>147001</v>
          </cell>
          <cell r="B2117">
            <v>14070001</v>
          </cell>
          <cell r="C2117" t="str">
            <v>RECOLOCAÇÃO DE VIDROS ENCAIXILHADOS EM GERAL</v>
          </cell>
          <cell r="D2117" t="str">
            <v>M2</v>
          </cell>
          <cell r="E2117">
            <v>101.98</v>
          </cell>
          <cell r="F2117" t="str">
            <v>SIURB-E JAN/24</v>
          </cell>
        </row>
        <row r="2118">
          <cell r="A2118">
            <v>150000</v>
          </cell>
          <cell r="B2118">
            <v>15000000</v>
          </cell>
          <cell r="C2118" t="str">
            <v>PINTURA</v>
          </cell>
          <cell r="F2118" t="str">
            <v>SIURB-E JAN/24</v>
          </cell>
        </row>
        <row r="2119">
          <cell r="A2119">
            <v>150100</v>
          </cell>
          <cell r="B2119">
            <v>15001000</v>
          </cell>
          <cell r="C2119" t="str">
            <v>PINTURA EM ALVENARIA E CONCRETO</v>
          </cell>
          <cell r="D2119" t="str">
            <v>.</v>
          </cell>
          <cell r="E2119" t="str">
            <v>.</v>
          </cell>
          <cell r="F2119" t="str">
            <v>SIURB-E JAN/24</v>
          </cell>
        </row>
        <row r="2120">
          <cell r="A2120">
            <v>150101</v>
          </cell>
          <cell r="B2120">
            <v>15001001</v>
          </cell>
          <cell r="C2120" t="str">
            <v>AGUADA DE CAL - CONCRETO OU REBOCO SEM MASSA CORRIDA, INTERIOR</v>
          </cell>
          <cell r="D2120" t="str">
            <v>M2</v>
          </cell>
          <cell r="E2120">
            <v>8.43</v>
          </cell>
          <cell r="F2120" t="str">
            <v>SIURB-E JAN/24</v>
          </cell>
        </row>
        <row r="2121">
          <cell r="A2121">
            <v>150102</v>
          </cell>
          <cell r="B2121">
            <v>15001002</v>
          </cell>
          <cell r="C2121" t="str">
            <v>AGUADA DE CAL - CONCRETO OU REBOCO SEM MASSA CORRIDA, EXTERIOR</v>
          </cell>
          <cell r="D2121" t="str">
            <v>M2</v>
          </cell>
          <cell r="E2121">
            <v>11.52</v>
          </cell>
          <cell r="F2121" t="str">
            <v>SIURB-E JAN/24</v>
          </cell>
        </row>
        <row r="2122">
          <cell r="A2122">
            <v>150108</v>
          </cell>
          <cell r="B2122">
            <v>15001008</v>
          </cell>
          <cell r="C2122" t="str">
            <v>TINTA HIDROFUGA A BASE DE CIMENTO - CONCRETO OU REBOCO SEM MASSA CORRIDA</v>
          </cell>
          <cell r="D2122" t="str">
            <v>M2</v>
          </cell>
          <cell r="E2122">
            <v>13.02</v>
          </cell>
          <cell r="F2122" t="str">
            <v>SIURB-E JAN/24</v>
          </cell>
        </row>
        <row r="2123">
          <cell r="A2123">
            <v>150110</v>
          </cell>
          <cell r="B2123">
            <v>15001010</v>
          </cell>
          <cell r="C2123" t="str">
            <v>TINTA PVA (LÁTEX) - CONCRETO OU REBOCO SEM MASSA CORRIDA</v>
          </cell>
          <cell r="D2123" t="str">
            <v>M2</v>
          </cell>
          <cell r="E2123">
            <v>17.28</v>
          </cell>
          <cell r="F2123" t="str">
            <v>SIURB-E JAN/24</v>
          </cell>
        </row>
        <row r="2124">
          <cell r="A2124">
            <v>150111</v>
          </cell>
          <cell r="B2124">
            <v>15001011</v>
          </cell>
          <cell r="C2124" t="str">
            <v>TINTA PVA (LÁTEX) - REBOCO COM MASSA CORRIDA</v>
          </cell>
          <cell r="D2124" t="str">
            <v>M2</v>
          </cell>
          <cell r="E2124">
            <v>40.619999999999997</v>
          </cell>
          <cell r="F2124" t="str">
            <v>SIURB-E JAN/24</v>
          </cell>
        </row>
        <row r="2125">
          <cell r="A2125">
            <v>150115</v>
          </cell>
          <cell r="B2125">
            <v>15001015</v>
          </cell>
          <cell r="C2125" t="str">
            <v>TINTA ACRÍLICA - CONCRETO OU REBOCO SEM MASSA CORRIDA</v>
          </cell>
          <cell r="D2125" t="str">
            <v>M2</v>
          </cell>
          <cell r="E2125">
            <v>18.02</v>
          </cell>
          <cell r="F2125" t="str">
            <v>SIURB-E JAN/24</v>
          </cell>
        </row>
        <row r="2126">
          <cell r="A2126">
            <v>150116</v>
          </cell>
          <cell r="B2126">
            <v>15001016</v>
          </cell>
          <cell r="C2126" t="str">
            <v>TINTA ACRÍLICA - REBOCO COM MASSA CORRIDA</v>
          </cell>
          <cell r="D2126" t="str">
            <v>M2</v>
          </cell>
          <cell r="E2126">
            <v>44.96</v>
          </cell>
          <cell r="F2126" t="str">
            <v>SIURB-E JAN/24</v>
          </cell>
        </row>
        <row r="2127">
          <cell r="A2127">
            <v>150118</v>
          </cell>
          <cell r="B2127">
            <v>15001018</v>
          </cell>
          <cell r="C2127" t="str">
            <v>TINTA ACRÍLICA COR DE CONCRETO COM MASSA TEXTURA ACRÍLICA</v>
          </cell>
          <cell r="D2127" t="str">
            <v>M2</v>
          </cell>
          <cell r="E2127">
            <v>83.23</v>
          </cell>
          <cell r="F2127" t="str">
            <v>SIURB-E JAN/24</v>
          </cell>
        </row>
        <row r="2128">
          <cell r="A2128">
            <v>150119</v>
          </cell>
          <cell r="B2128">
            <v>15001019</v>
          </cell>
          <cell r="C2128" t="str">
            <v>TINTA ACRÍLICA TEXTURADA</v>
          </cell>
          <cell r="D2128" t="str">
            <v>M2</v>
          </cell>
          <cell r="E2128">
            <v>31.14</v>
          </cell>
          <cell r="F2128" t="str">
            <v>SIURB-E JAN/24</v>
          </cell>
        </row>
        <row r="2129">
          <cell r="A2129">
            <v>150123</v>
          </cell>
          <cell r="B2129">
            <v>15001023</v>
          </cell>
          <cell r="C2129" t="str">
            <v>TINTA ESMALTE SINTÉTICO - CONCRETO OU REBOCO SEM MASSA CORRIDA</v>
          </cell>
          <cell r="D2129" t="str">
            <v>M2</v>
          </cell>
          <cell r="E2129">
            <v>20.62</v>
          </cell>
          <cell r="F2129" t="str">
            <v>SIURB-E JAN/24</v>
          </cell>
        </row>
        <row r="2130">
          <cell r="A2130">
            <v>150124</v>
          </cell>
          <cell r="B2130">
            <v>15001024</v>
          </cell>
          <cell r="C2130" t="str">
            <v>TINTA ESMALTE SINTÉTICO - CONCRETO OU REBOCO COM MASSA CORRIDA</v>
          </cell>
          <cell r="D2130" t="str">
            <v>M2</v>
          </cell>
          <cell r="E2130">
            <v>59.73</v>
          </cell>
          <cell r="F2130" t="str">
            <v>SIURB-E JAN/24</v>
          </cell>
        </row>
        <row r="2131">
          <cell r="A2131">
            <v>150125</v>
          </cell>
          <cell r="B2131">
            <v>15001025</v>
          </cell>
          <cell r="C2131" t="str">
            <v>APLICAÇÃO DE TINTA ANTI-PICHAÇÃO - BASE SOLVENTE - 2 DEMÃOS (REMOÇÃO DA PICHAÇÃO SOMENTE A SECO OU COM ÁGUA E SABÃO)</v>
          </cell>
          <cell r="D2131" t="str">
            <v>M2</v>
          </cell>
          <cell r="E2131">
            <v>75.989999999999995</v>
          </cell>
          <cell r="F2131" t="str">
            <v>SIURB-E JAN/24</v>
          </cell>
        </row>
        <row r="2132">
          <cell r="A2132">
            <v>150136</v>
          </cell>
          <cell r="B2132">
            <v>15001036</v>
          </cell>
          <cell r="C2132" t="str">
            <v>TINTA EPÓXI - REBOCO COM MASSA BASE EPÓXI</v>
          </cell>
          <cell r="D2132" t="str">
            <v>M2</v>
          </cell>
          <cell r="E2132">
            <v>195.41</v>
          </cell>
          <cell r="F2132" t="str">
            <v>SIURB-E JAN/24</v>
          </cell>
        </row>
        <row r="2133">
          <cell r="A2133">
            <v>150170</v>
          </cell>
          <cell r="B2133">
            <v>15001070</v>
          </cell>
          <cell r="C2133" t="str">
            <v>HIDRO-REPELENTE A BASE DE SILICONE - CONCRETO OU ALVENARIA APARENTE (2 DEMÃOS)</v>
          </cell>
          <cell r="D2133" t="str">
            <v>M2</v>
          </cell>
          <cell r="E2133">
            <v>129.02000000000001</v>
          </cell>
          <cell r="F2133" t="str">
            <v>SIURB-E JAN/24</v>
          </cell>
        </row>
        <row r="2134">
          <cell r="A2134">
            <v>150176</v>
          </cell>
          <cell r="B2134">
            <v>15001076</v>
          </cell>
          <cell r="C2134" t="str">
            <v>VERNIZ ACRÍLICO - CONCRETO APARENTE/ ALVENARIA</v>
          </cell>
          <cell r="D2134" t="str">
            <v>M2</v>
          </cell>
          <cell r="E2134">
            <v>33.28</v>
          </cell>
          <cell r="F2134" t="str">
            <v>SIURB-E JAN/24</v>
          </cell>
        </row>
        <row r="2135">
          <cell r="A2135">
            <v>150177</v>
          </cell>
          <cell r="B2135">
            <v>15001077</v>
          </cell>
          <cell r="C2135" t="str">
            <v>APLICAÇÃO DE VERNIZ ANTI-PICHAÇÃO - BASE SOLVENTE - 2 DEMÃOS (REMOÇÃO DA PICHAÇÃO SOMENTE A SECO OU COM ÁGUA E SABÃO)</v>
          </cell>
          <cell r="D2135" t="str">
            <v>M2</v>
          </cell>
          <cell r="E2135">
            <v>40.26</v>
          </cell>
          <cell r="F2135" t="str">
            <v>SIURB-E JAN/24</v>
          </cell>
        </row>
        <row r="2136">
          <cell r="A2136">
            <v>150200</v>
          </cell>
          <cell r="B2136">
            <v>15002000</v>
          </cell>
          <cell r="C2136" t="str">
            <v>PINTURA EM MADEIRA</v>
          </cell>
          <cell r="D2136" t="str">
            <v>.</v>
          </cell>
          <cell r="E2136" t="str">
            <v>.</v>
          </cell>
          <cell r="F2136" t="str">
            <v>SIURB-E JAN/24</v>
          </cell>
        </row>
        <row r="2137">
          <cell r="A2137">
            <v>150210</v>
          </cell>
          <cell r="B2137">
            <v>15002010</v>
          </cell>
          <cell r="C2137" t="str">
            <v>ESMALTE SINTÉTICO - ESQUADRIAS E PEÇAS DE MARCENARIA, SEM EMASSAMENTO</v>
          </cell>
          <cell r="D2137" t="str">
            <v>M2</v>
          </cell>
          <cell r="E2137">
            <v>33.89</v>
          </cell>
          <cell r="F2137" t="str">
            <v>SIURB-E JAN/24</v>
          </cell>
        </row>
        <row r="2138">
          <cell r="A2138">
            <v>150211</v>
          </cell>
          <cell r="B2138">
            <v>15002011</v>
          </cell>
          <cell r="C2138" t="str">
            <v>ESMALTE SINTÉTICO - ESQUADRIAS E PEÇAS DE MARCENARIA, COM EMASSAMENTO</v>
          </cell>
          <cell r="D2138" t="str">
            <v>M2</v>
          </cell>
          <cell r="E2138">
            <v>56.85</v>
          </cell>
          <cell r="F2138" t="str">
            <v>SIURB-E JAN/24</v>
          </cell>
        </row>
        <row r="2139">
          <cell r="A2139">
            <v>150212</v>
          </cell>
          <cell r="B2139">
            <v>15002012</v>
          </cell>
          <cell r="C2139" t="str">
            <v>ESMALTE SINTÉTICO - ESTRUTURAS DE MADEIRA, SEM EMASSAMENTO</v>
          </cell>
          <cell r="D2139" t="str">
            <v>M2</v>
          </cell>
          <cell r="E2139">
            <v>17.260000000000002</v>
          </cell>
          <cell r="F2139" t="str">
            <v>SIURB-E JAN/24</v>
          </cell>
        </row>
        <row r="2140">
          <cell r="A2140">
            <v>150214</v>
          </cell>
          <cell r="B2140">
            <v>15002014</v>
          </cell>
          <cell r="C2140" t="str">
            <v>ESMALTE SINTÉTICO - RODAPÉS, GUARNIÇÕES E MOLDURAS DE MADEIRA</v>
          </cell>
          <cell r="D2140" t="str">
            <v>M</v>
          </cell>
          <cell r="E2140">
            <v>6.12</v>
          </cell>
          <cell r="F2140" t="str">
            <v>SIURB-E JAN/24</v>
          </cell>
        </row>
        <row r="2141">
          <cell r="A2141">
            <v>150240</v>
          </cell>
          <cell r="B2141">
            <v>15002040</v>
          </cell>
          <cell r="C2141" t="str">
            <v>LÍQUIDO IMUNIZANTE PARA MADEIRA A BASE DE PIRETROIDE DISSOLVIDO EM ISOPARAFINA - COM APLICAÇÃO</v>
          </cell>
          <cell r="D2141" t="str">
            <v>M2</v>
          </cell>
          <cell r="E2141">
            <v>23.99</v>
          </cell>
          <cell r="F2141" t="str">
            <v>SIURB-E JAN/24</v>
          </cell>
        </row>
        <row r="2142">
          <cell r="A2142">
            <v>150260</v>
          </cell>
          <cell r="B2142">
            <v>15002060</v>
          </cell>
          <cell r="C2142" t="str">
            <v>VERNIZ A BASE DE POLIURETANO TIPO "MARÍTIMO" - ESQUADRIAS E PEÇAS DE MARCENARIA</v>
          </cell>
          <cell r="D2142" t="str">
            <v>M2</v>
          </cell>
          <cell r="E2142">
            <v>28.49</v>
          </cell>
          <cell r="F2142" t="str">
            <v>SIURB-E JAN/24</v>
          </cell>
        </row>
        <row r="2143">
          <cell r="A2143">
            <v>150300</v>
          </cell>
          <cell r="B2143">
            <v>15003000</v>
          </cell>
          <cell r="C2143" t="str">
            <v>PINTURA EM METAL</v>
          </cell>
          <cell r="D2143" t="str">
            <v>.</v>
          </cell>
          <cell r="E2143" t="str">
            <v>.</v>
          </cell>
          <cell r="F2143" t="str">
            <v>SIURB-E JAN/24</v>
          </cell>
        </row>
        <row r="2144">
          <cell r="A2144">
            <v>150304</v>
          </cell>
          <cell r="B2144">
            <v>15003004</v>
          </cell>
          <cell r="C2144" t="str">
            <v>TINTA BETUMINOSA - INTERIOR DE CALHAS, RUFOS E RINCÕES METÁLICOS</v>
          </cell>
          <cell r="D2144" t="str">
            <v>M</v>
          </cell>
          <cell r="E2144">
            <v>11.3</v>
          </cell>
          <cell r="F2144" t="str">
            <v>SIURB-E JAN/24</v>
          </cell>
        </row>
        <row r="2145">
          <cell r="A2145">
            <v>150310</v>
          </cell>
          <cell r="B2145">
            <v>15003010</v>
          </cell>
          <cell r="C2145" t="str">
            <v>ESMALTE SINTÉTICO - ESQUADRIAS E PEÇAS DE SERRALHERIA</v>
          </cell>
          <cell r="D2145" t="str">
            <v>M2</v>
          </cell>
          <cell r="E2145">
            <v>50.39</v>
          </cell>
          <cell r="F2145" t="str">
            <v>SIURB-E JAN/24</v>
          </cell>
        </row>
        <row r="2146">
          <cell r="A2146">
            <v>150312</v>
          </cell>
          <cell r="B2146">
            <v>15003012</v>
          </cell>
          <cell r="C2146" t="str">
            <v>ESMALTE SINTÉTICO - ESTRUTURAS METÁLICAS</v>
          </cell>
          <cell r="D2146" t="str">
            <v>M2</v>
          </cell>
          <cell r="E2146">
            <v>29.38</v>
          </cell>
          <cell r="F2146" t="str">
            <v>SIURB-E JAN/24</v>
          </cell>
        </row>
        <row r="2147">
          <cell r="A2147">
            <v>150314</v>
          </cell>
          <cell r="B2147">
            <v>15003014</v>
          </cell>
          <cell r="C2147" t="str">
            <v>ESMALTE SINTÉTICO - EXTERIOR DE CALHAS, RUFOS E CONDUTORES</v>
          </cell>
          <cell r="D2147" t="str">
            <v>M</v>
          </cell>
          <cell r="E2147">
            <v>17.670000000000002</v>
          </cell>
          <cell r="F2147" t="str">
            <v>SIURB-E JAN/24</v>
          </cell>
        </row>
        <row r="2148">
          <cell r="A2148">
            <v>155000</v>
          </cell>
          <cell r="B2148">
            <v>15050000</v>
          </cell>
          <cell r="C2148" t="str">
            <v>DEMOLIÇÕES</v>
          </cell>
          <cell r="D2148" t="str">
            <v>.</v>
          </cell>
          <cell r="E2148" t="str">
            <v>.</v>
          </cell>
          <cell r="F2148" t="str">
            <v>SIURB-E JAN/24</v>
          </cell>
        </row>
        <row r="2149">
          <cell r="A2149">
            <v>155001</v>
          </cell>
          <cell r="B2149">
            <v>15050001</v>
          </cell>
          <cell r="C2149" t="str">
            <v>REMOÇÃO DE AGUADA DE CAL OU TINTA A BASE DE CIMENTO - ESCOVA DE AÇO</v>
          </cell>
          <cell r="D2149" t="str">
            <v>M2</v>
          </cell>
          <cell r="E2149">
            <v>3.09</v>
          </cell>
          <cell r="F2149" t="str">
            <v>SIURB-E JAN/24</v>
          </cell>
        </row>
        <row r="2150">
          <cell r="A2150">
            <v>155003</v>
          </cell>
          <cell r="B2150">
            <v>15050003</v>
          </cell>
          <cell r="C2150" t="str">
            <v>REMOÇÃO DE PINTURA EM ALVENARIA E CONCRETO - LIXA</v>
          </cell>
          <cell r="D2150" t="str">
            <v>M2</v>
          </cell>
          <cell r="E2150">
            <v>6.99</v>
          </cell>
          <cell r="F2150" t="str">
            <v>SIURB-E JAN/24</v>
          </cell>
        </row>
        <row r="2151">
          <cell r="A2151">
            <v>155004</v>
          </cell>
          <cell r="B2151">
            <v>15050004</v>
          </cell>
          <cell r="C2151" t="str">
            <v>REMOÇÃO DE PINTURA EM ALVENARIA E CONCRETO - REMOVEDOR</v>
          </cell>
          <cell r="D2151" t="str">
            <v>M2</v>
          </cell>
          <cell r="E2151">
            <v>13.49</v>
          </cell>
          <cell r="F2151" t="str">
            <v>SIURB-E JAN/24</v>
          </cell>
        </row>
        <row r="2152">
          <cell r="A2152">
            <v>155005</v>
          </cell>
          <cell r="B2152">
            <v>15050005</v>
          </cell>
          <cell r="C2152" t="str">
            <v>REMOÇÃO DE PINTURA EM CONCRETO - JATEAMENTO</v>
          </cell>
          <cell r="D2152" t="str">
            <v>M2</v>
          </cell>
          <cell r="E2152">
            <v>120.63</v>
          </cell>
          <cell r="F2152" t="str">
            <v>SIURB-E JAN/24</v>
          </cell>
        </row>
        <row r="2153">
          <cell r="A2153">
            <v>155010</v>
          </cell>
          <cell r="B2153">
            <v>15050010</v>
          </cell>
          <cell r="C2153" t="str">
            <v>REMOÇÃO DE PINTURA EM ESQUADRIAS E FORROS DE MADEIRA - LIXA</v>
          </cell>
          <cell r="D2153" t="str">
            <v>M2</v>
          </cell>
          <cell r="E2153">
            <v>9.6</v>
          </cell>
          <cell r="F2153" t="str">
            <v>SIURB-E JAN/24</v>
          </cell>
        </row>
        <row r="2154">
          <cell r="A2154">
            <v>155011</v>
          </cell>
          <cell r="B2154">
            <v>15050011</v>
          </cell>
          <cell r="C2154" t="str">
            <v>REMOÇÃO DE PINTURA EM ESQUADRIAS E FORROS DE MADEIRA - REMOVEDOR</v>
          </cell>
          <cell r="D2154" t="str">
            <v>M2</v>
          </cell>
          <cell r="E2154">
            <v>16.579999999999998</v>
          </cell>
          <cell r="F2154" t="str">
            <v>SIURB-E JAN/24</v>
          </cell>
        </row>
        <row r="2155">
          <cell r="A2155">
            <v>155013</v>
          </cell>
          <cell r="B2155">
            <v>15050013</v>
          </cell>
          <cell r="C2155" t="str">
            <v>REMOÇÃO DE PINTURA EM RODAPÉS E MOLDURAS DE MADEIRA - LIXA</v>
          </cell>
          <cell r="D2155" t="str">
            <v>M</v>
          </cell>
          <cell r="E2155">
            <v>1.61</v>
          </cell>
          <cell r="F2155" t="str">
            <v>SIURB-E JAN/24</v>
          </cell>
        </row>
        <row r="2156">
          <cell r="A2156">
            <v>155014</v>
          </cell>
          <cell r="B2156">
            <v>15050014</v>
          </cell>
          <cell r="C2156" t="str">
            <v>REMOÇÃO DE PINTURA EM RODAPÉS E MOLDURAS DE MADEIRA - REMOVEDOR</v>
          </cell>
          <cell r="D2156" t="str">
            <v>M</v>
          </cell>
          <cell r="E2156">
            <v>2.39</v>
          </cell>
          <cell r="F2156" t="str">
            <v>SIURB-E JAN/24</v>
          </cell>
        </row>
        <row r="2157">
          <cell r="A2157">
            <v>155020</v>
          </cell>
          <cell r="B2157">
            <v>15050020</v>
          </cell>
          <cell r="C2157" t="str">
            <v>REMOÇÃO DE PINTURA EM ESQUADRIAS E PEÇAS DE SERRALHERIA - LIXA</v>
          </cell>
          <cell r="D2157" t="str">
            <v>M2</v>
          </cell>
          <cell r="E2157">
            <v>9.2899999999999991</v>
          </cell>
          <cell r="F2157" t="str">
            <v>SIURB-E JAN/24</v>
          </cell>
        </row>
        <row r="2158">
          <cell r="A2158">
            <v>155021</v>
          </cell>
          <cell r="B2158">
            <v>15050021</v>
          </cell>
          <cell r="C2158" t="str">
            <v>REMOÇÃO DE PINTURA EM ESQUADRIAS E PEÇAS DE SERRALHERIA - REMOVEDOR</v>
          </cell>
          <cell r="D2158" t="str">
            <v>M2</v>
          </cell>
          <cell r="E2158">
            <v>15.03</v>
          </cell>
          <cell r="F2158" t="str">
            <v>SIURB-E JAN/24</v>
          </cell>
        </row>
        <row r="2159">
          <cell r="A2159">
            <v>155023</v>
          </cell>
          <cell r="B2159">
            <v>15050023</v>
          </cell>
          <cell r="C2159" t="str">
            <v>REMOÇÃO DE PINTURA EM ESTRUTURAS METÁLICAS - JATEAMENTO</v>
          </cell>
          <cell r="D2159" t="str">
            <v>M2</v>
          </cell>
          <cell r="E2159">
            <v>120.63</v>
          </cell>
          <cell r="F2159" t="str">
            <v>SIURB-E JAN/24</v>
          </cell>
        </row>
        <row r="2160">
          <cell r="A2160">
            <v>158000</v>
          </cell>
          <cell r="B2160">
            <v>15080000</v>
          </cell>
          <cell r="C2160" t="str">
            <v>SERVIÇOS PARCIAIS</v>
          </cell>
          <cell r="D2160" t="str">
            <v>.</v>
          </cell>
          <cell r="E2160" t="str">
            <v>.</v>
          </cell>
          <cell r="F2160" t="str">
            <v>SIURB-E JAN/24</v>
          </cell>
        </row>
        <row r="2161">
          <cell r="A2161">
            <v>158001</v>
          </cell>
          <cell r="B2161">
            <v>15080001</v>
          </cell>
          <cell r="C2161" t="str">
            <v>PVA (LÁTEX) - REPINTURA DE ALVENARIA E CONCRETO, COM RETOQUES DE MASSA</v>
          </cell>
          <cell r="D2161" t="str">
            <v>M2</v>
          </cell>
          <cell r="E2161">
            <v>22.14</v>
          </cell>
          <cell r="F2161" t="str">
            <v>SIURB-E JAN/24</v>
          </cell>
        </row>
        <row r="2162">
          <cell r="A2162">
            <v>158005</v>
          </cell>
          <cell r="B2162">
            <v>15080005</v>
          </cell>
          <cell r="C2162" t="str">
            <v>TINTA ACRÍLICA - REPINTURA DE ALVENARIA E CONCRETO COM RETOQUE DE MASSA</v>
          </cell>
          <cell r="D2162" t="str">
            <v>M2</v>
          </cell>
          <cell r="E2162">
            <v>23.42</v>
          </cell>
          <cell r="F2162" t="str">
            <v>SIURB-E JAN/24</v>
          </cell>
        </row>
        <row r="2163">
          <cell r="A2163">
            <v>158030</v>
          </cell>
          <cell r="B2163">
            <v>15080030</v>
          </cell>
          <cell r="C2163" t="str">
            <v>ESMALTE SINTÉTICO - REPINTURA DE ESQUADRIAS DE MADEIRA</v>
          </cell>
          <cell r="D2163" t="str">
            <v>M2</v>
          </cell>
          <cell r="E2163">
            <v>21.37</v>
          </cell>
          <cell r="F2163" t="str">
            <v>SIURB-E JAN/24</v>
          </cell>
        </row>
        <row r="2164">
          <cell r="A2164">
            <v>158031</v>
          </cell>
          <cell r="B2164">
            <v>15080031</v>
          </cell>
          <cell r="C2164" t="str">
            <v>ESMALTE SINTÉTICO - REPINTURA DE ESTRUTURAS DE MADEIRA</v>
          </cell>
          <cell r="D2164" t="str">
            <v>M2</v>
          </cell>
          <cell r="E2164">
            <v>14.58</v>
          </cell>
          <cell r="F2164" t="str">
            <v>SIURB-E JAN/24</v>
          </cell>
        </row>
        <row r="2165">
          <cell r="A2165">
            <v>158032</v>
          </cell>
          <cell r="B2165">
            <v>15080032</v>
          </cell>
          <cell r="C2165" t="str">
            <v>ESMALTE SINTÉTICO - REPINTURA DE FORROS DE MADEIRA</v>
          </cell>
          <cell r="D2165" t="str">
            <v>M2</v>
          </cell>
          <cell r="E2165">
            <v>22.64</v>
          </cell>
          <cell r="F2165" t="str">
            <v>SIURB-E JAN/24</v>
          </cell>
        </row>
        <row r="2166">
          <cell r="A2166">
            <v>158033</v>
          </cell>
          <cell r="B2166">
            <v>15080033</v>
          </cell>
          <cell r="C2166" t="str">
            <v>ESMALTE SINTÉTICO - REPINTURA DE RODAPÉS E MOLDURAS DE MADEIRA</v>
          </cell>
          <cell r="D2166" t="str">
            <v>M</v>
          </cell>
          <cell r="E2166">
            <v>3.83</v>
          </cell>
          <cell r="F2166" t="str">
            <v>SIURB-E JAN/24</v>
          </cell>
        </row>
        <row r="2167">
          <cell r="A2167">
            <v>158034</v>
          </cell>
          <cell r="B2167">
            <v>15080034</v>
          </cell>
          <cell r="C2167" t="str">
            <v>ESMALTE SINTÉTICO - REPINTURA DE ESQUADRIAS METÁLICAS</v>
          </cell>
          <cell r="D2167" t="str">
            <v>M2</v>
          </cell>
          <cell r="E2167">
            <v>25.33</v>
          </cell>
          <cell r="F2167" t="str">
            <v>SIURB-E JAN/24</v>
          </cell>
        </row>
        <row r="2168">
          <cell r="A2168">
            <v>170000</v>
          </cell>
          <cell r="B2168">
            <v>17000000</v>
          </cell>
          <cell r="C2168" t="str">
            <v>SERV.COMPLEMENTARES</v>
          </cell>
          <cell r="F2168" t="str">
            <v>SIURB-E JAN/24</v>
          </cell>
        </row>
        <row r="2169">
          <cell r="A2169">
            <v>170100</v>
          </cell>
          <cell r="B2169">
            <v>17001000</v>
          </cell>
          <cell r="C2169" t="str">
            <v>FECHAMENTOS</v>
          </cell>
          <cell r="D2169" t="str">
            <v>.</v>
          </cell>
          <cell r="E2169" t="str">
            <v>.</v>
          </cell>
          <cell r="F2169" t="str">
            <v>SIURB-E JAN/24</v>
          </cell>
        </row>
        <row r="2170">
          <cell r="A2170">
            <v>170127</v>
          </cell>
          <cell r="B2170">
            <v>17001027</v>
          </cell>
          <cell r="C2170" t="str">
            <v>FP.04 - ALAMBRADO EM TUBO GALVANIZADO E TELA GALVANIZADA H=2,00M</v>
          </cell>
          <cell r="D2170" t="str">
            <v>M</v>
          </cell>
          <cell r="E2170">
            <v>537.65</v>
          </cell>
          <cell r="F2170" t="str">
            <v>SIURB-E JAN/24</v>
          </cell>
        </row>
        <row r="2171">
          <cell r="A2171">
            <v>170128</v>
          </cell>
          <cell r="B2171">
            <v>17001028</v>
          </cell>
          <cell r="C2171" t="str">
            <v>FP.05 - ALAMBRADO EM TUBO GALVANIZADO E TELA GALVANIZADA H=1,00M</v>
          </cell>
          <cell r="D2171" t="str">
            <v>M</v>
          </cell>
          <cell r="E2171">
            <v>219.03</v>
          </cell>
          <cell r="F2171" t="str">
            <v>SIURB-E JAN/24</v>
          </cell>
        </row>
        <row r="2172">
          <cell r="A2172">
            <v>170129</v>
          </cell>
          <cell r="B2172">
            <v>17001029</v>
          </cell>
          <cell r="C2172" t="str">
            <v>FP.03 - ALAMBRADO PARA QUADRAS DE ESPORTE - GP.6/EDIF - TG/4,5M</v>
          </cell>
          <cell r="D2172" t="str">
            <v>M</v>
          </cell>
          <cell r="E2172">
            <v>789.52</v>
          </cell>
          <cell r="F2172" t="str">
            <v>SIURB-E JAN/24</v>
          </cell>
        </row>
        <row r="2173">
          <cell r="A2173">
            <v>170130</v>
          </cell>
          <cell r="B2173">
            <v>17001030</v>
          </cell>
          <cell r="C2173" t="str">
            <v>FP.07 - GRADIL DE FERRO PERFILADO - GE-1/EDIF</v>
          </cell>
          <cell r="D2173" t="str">
            <v>M</v>
          </cell>
          <cell r="E2173">
            <v>859.45</v>
          </cell>
          <cell r="F2173" t="str">
            <v>SIURB-E JAN/24</v>
          </cell>
        </row>
        <row r="2174">
          <cell r="A2174">
            <v>170131</v>
          </cell>
          <cell r="B2174">
            <v>17001031</v>
          </cell>
          <cell r="C2174" t="str">
            <v>FP.01 - GRADIL DE FERRO PERFILADO, TIPO PARQUE SEM MURETA - GP-5/DEPAVE</v>
          </cell>
          <cell r="D2174" t="str">
            <v>M</v>
          </cell>
          <cell r="E2174">
            <v>1401.82</v>
          </cell>
          <cell r="F2174" t="str">
            <v>SIURB-E JAN/24</v>
          </cell>
        </row>
        <row r="2175">
          <cell r="A2175">
            <v>170132</v>
          </cell>
          <cell r="B2175">
            <v>17001032</v>
          </cell>
          <cell r="C2175" t="str">
            <v>FP.02 - GRADIL DE FERRO PERFILADO, TIPO PARQUE COM MURETA - GPM-1/DEPAVE</v>
          </cell>
          <cell r="D2175" t="str">
            <v>M</v>
          </cell>
          <cell r="E2175">
            <v>1514.88</v>
          </cell>
          <cell r="F2175" t="str">
            <v>SIURB-E JAN/24</v>
          </cell>
        </row>
        <row r="2176">
          <cell r="A2176">
            <v>170133</v>
          </cell>
          <cell r="B2176">
            <v>17001033</v>
          </cell>
          <cell r="C2176" t="str">
            <v>FP.06 - GRADIL/PEITORIL DE FERRO PERFILADO H=1,00M</v>
          </cell>
          <cell r="D2176" t="str">
            <v>M</v>
          </cell>
          <cell r="E2176">
            <v>333.49</v>
          </cell>
          <cell r="F2176" t="str">
            <v>SIURB-E JAN/24</v>
          </cell>
        </row>
        <row r="2177">
          <cell r="A2177">
            <v>170134</v>
          </cell>
          <cell r="B2177">
            <v>17001034</v>
          </cell>
          <cell r="C2177" t="str">
            <v>PP.37/39 - PORTÃO DE FERRO PERFILADO, TIPO PARQUE (GP.5/GPM1) 2,00M, 1 FOLHA</v>
          </cell>
          <cell r="D2177" t="str">
            <v>UN</v>
          </cell>
          <cell r="E2177">
            <v>3920.61</v>
          </cell>
          <cell r="F2177" t="str">
            <v>SIURB-E JAN/24</v>
          </cell>
        </row>
        <row r="2178">
          <cell r="A2178">
            <v>170135</v>
          </cell>
          <cell r="B2178">
            <v>17001035</v>
          </cell>
          <cell r="C2178" t="str">
            <v>PP.37/39 - PORTÃO DE FERRO PERFILADO, TIPO PARQUE (GP.5/GPM.1) 1,50M, 1 FOLHA</v>
          </cell>
          <cell r="D2178" t="str">
            <v>UN</v>
          </cell>
          <cell r="E2178">
            <v>3378.07</v>
          </cell>
          <cell r="F2178" t="str">
            <v>SIURB-E JAN/24</v>
          </cell>
        </row>
        <row r="2179">
          <cell r="A2179">
            <v>170136</v>
          </cell>
          <cell r="B2179">
            <v>17001036</v>
          </cell>
          <cell r="C2179" t="str">
            <v>PP.37/39 - PORTÃO DE FERRO PERFILADO TIPO PARQUE (GP.5/GPM1) 3,0M, 1 OU 2 FOLHAS</v>
          </cell>
          <cell r="D2179" t="str">
            <v>UN</v>
          </cell>
          <cell r="E2179">
            <v>5310.84</v>
          </cell>
          <cell r="F2179" t="str">
            <v>SIURB-E JAN/24</v>
          </cell>
        </row>
        <row r="2180">
          <cell r="A2180">
            <v>170137</v>
          </cell>
          <cell r="B2180">
            <v>17001037</v>
          </cell>
          <cell r="C2180" t="str">
            <v>PP.40/42 - PORTÃO DE FERRO PERFILADO, TIPO PARQUE (GP-5/GPM-1) 4,00M, 2 FOLHAS</v>
          </cell>
          <cell r="D2180" t="str">
            <v>UN</v>
          </cell>
          <cell r="E2180">
            <v>6373.57</v>
          </cell>
          <cell r="F2180" t="str">
            <v>SIURB-E JAN/24</v>
          </cell>
        </row>
        <row r="2181">
          <cell r="A2181">
            <v>170138</v>
          </cell>
          <cell r="B2181">
            <v>17001038</v>
          </cell>
          <cell r="C2181" t="str">
            <v>PP.40/42 - PORTÃO DE FERRO PERFILADO, TIPO PARQUE (GP-5/GPM-1) 6,00M, 2 FOLHAS</v>
          </cell>
          <cell r="D2181" t="str">
            <v>UN</v>
          </cell>
          <cell r="E2181">
            <v>8672.0400000000009</v>
          </cell>
          <cell r="F2181" t="str">
            <v>SIURB-E JAN/24</v>
          </cell>
        </row>
        <row r="2182">
          <cell r="A2182">
            <v>170140</v>
          </cell>
          <cell r="B2182">
            <v>17001040</v>
          </cell>
          <cell r="C2182" t="str">
            <v>PP.15/24 - PORTÃO EM FERRO PERFILADO COM CHAPA, 1 FOLHA</v>
          </cell>
          <cell r="D2182" t="str">
            <v>M2</v>
          </cell>
          <cell r="E2182">
            <v>670.45</v>
          </cell>
          <cell r="F2182" t="str">
            <v>SIURB-E JAN/24</v>
          </cell>
        </row>
        <row r="2183">
          <cell r="A2183">
            <v>170141</v>
          </cell>
          <cell r="B2183">
            <v>17001041</v>
          </cell>
          <cell r="C2183" t="str">
            <v>PP.15/24 - PORTÃO EM FERRO PERFILADO COM TELA, 1 FOLHA</v>
          </cell>
          <cell r="D2183" t="str">
            <v>M2</v>
          </cell>
          <cell r="E2183">
            <v>515.01</v>
          </cell>
          <cell r="F2183" t="str">
            <v>SIURB-E JAN/24</v>
          </cell>
        </row>
        <row r="2184">
          <cell r="A2184">
            <v>170142</v>
          </cell>
          <cell r="B2184">
            <v>17001042</v>
          </cell>
          <cell r="C2184" t="str">
            <v>PP.25/34 - PORTÃO EM FERRO PERFILADO COM CHAPA, 2 FOLHAS</v>
          </cell>
          <cell r="D2184" t="str">
            <v>M2</v>
          </cell>
          <cell r="E2184">
            <v>665.71</v>
          </cell>
          <cell r="F2184" t="str">
            <v>SIURB-E JAN/24</v>
          </cell>
        </row>
        <row r="2185">
          <cell r="A2185">
            <v>170143</v>
          </cell>
          <cell r="B2185">
            <v>17001043</v>
          </cell>
          <cell r="C2185" t="str">
            <v>PP.25/34 - PORTÃO EM FERRO PERFILADO COM TELA, 2 FOLHAS</v>
          </cell>
          <cell r="D2185" t="str">
            <v>M2</v>
          </cell>
          <cell r="E2185">
            <v>508.31</v>
          </cell>
          <cell r="F2185" t="str">
            <v>SIURB-E JAN/24</v>
          </cell>
        </row>
        <row r="2186">
          <cell r="A2186">
            <v>170144</v>
          </cell>
          <cell r="B2186">
            <v>17001044</v>
          </cell>
          <cell r="C2186" t="str">
            <v>PP.43/46 - PORTÃO EM FERRO PERFILADO COM CHAPA, 1 FOLHA, H=1,00M</v>
          </cell>
          <cell r="D2186" t="str">
            <v>M2</v>
          </cell>
          <cell r="E2186">
            <v>695.03</v>
          </cell>
          <cell r="F2186" t="str">
            <v>SIURB-E JAN/24</v>
          </cell>
        </row>
        <row r="2187">
          <cell r="A2187">
            <v>170145</v>
          </cell>
          <cell r="B2187">
            <v>17001045</v>
          </cell>
          <cell r="C2187" t="str">
            <v>PP.43/46 - PORTÃO EM FERRO PERFILADO COM TELA, 1 FOLHA, H=1,00M</v>
          </cell>
          <cell r="D2187" t="str">
            <v>M2</v>
          </cell>
          <cell r="E2187">
            <v>541.44000000000005</v>
          </cell>
          <cell r="F2187" t="str">
            <v>SIURB-E JAN/24</v>
          </cell>
        </row>
        <row r="2188">
          <cell r="A2188">
            <v>170164</v>
          </cell>
          <cell r="B2188">
            <v>17001064</v>
          </cell>
          <cell r="C2188" t="str">
            <v>FV.15/16 - MURO DE FECHO EM BLOCOS E ESTRUTURA DE CONCRETO, FUNDAÇÃO COM BROCAS</v>
          </cell>
          <cell r="D2188" t="str">
            <v>M</v>
          </cell>
          <cell r="E2188">
            <v>807.85</v>
          </cell>
          <cell r="F2188" t="str">
            <v>SIURB-E JAN/24</v>
          </cell>
        </row>
        <row r="2189">
          <cell r="A2189">
            <v>170170</v>
          </cell>
          <cell r="B2189">
            <v>17001070</v>
          </cell>
          <cell r="C2189" t="str">
            <v>MURO DE ARRIMO H=1,40M, COM DRENAGEM</v>
          </cell>
          <cell r="D2189" t="str">
            <v>M</v>
          </cell>
          <cell r="E2189">
            <v>2426.85</v>
          </cell>
          <cell r="F2189" t="str">
            <v>SIURB-E JAN/24</v>
          </cell>
        </row>
        <row r="2190">
          <cell r="A2190">
            <v>170171</v>
          </cell>
          <cell r="B2190">
            <v>17001071</v>
          </cell>
          <cell r="C2190" t="str">
            <v>MURO DE ARRIMO H=2,50M, COM DRENAGEM</v>
          </cell>
          <cell r="D2190" t="str">
            <v>M</v>
          </cell>
          <cell r="E2190">
            <v>4190.3500000000004</v>
          </cell>
          <cell r="F2190" t="str">
            <v>SIURB-E JAN/24</v>
          </cell>
        </row>
        <row r="2191">
          <cell r="A2191">
            <v>170172</v>
          </cell>
          <cell r="B2191">
            <v>17001072</v>
          </cell>
          <cell r="C2191" t="str">
            <v>MURO DE ARRIMO H=3,50M, COM DRENAGEM</v>
          </cell>
          <cell r="D2191" t="str">
            <v>M</v>
          </cell>
          <cell r="E2191">
            <v>7841.25</v>
          </cell>
          <cell r="F2191" t="str">
            <v>SIURB-E JAN/24</v>
          </cell>
        </row>
        <row r="2192">
          <cell r="A2192">
            <v>170173</v>
          </cell>
          <cell r="B2192">
            <v>17001073</v>
          </cell>
          <cell r="C2192" t="str">
            <v>MURO DE ARRIMO H=4,50M, COM DRENAGEM</v>
          </cell>
          <cell r="D2192" t="str">
            <v>M</v>
          </cell>
          <cell r="E2192">
            <v>9248.4599999999991</v>
          </cell>
          <cell r="F2192" t="str">
            <v>SIURB-E JAN/24</v>
          </cell>
        </row>
        <row r="2193">
          <cell r="A2193">
            <v>170176</v>
          </cell>
          <cell r="B2193">
            <v>17001076</v>
          </cell>
          <cell r="C2193" t="str">
            <v>FV.08 - MURETA DE BLOCOS DE CONCRETO</v>
          </cell>
          <cell r="D2193" t="str">
            <v>M</v>
          </cell>
          <cell r="E2193">
            <v>443.08</v>
          </cell>
          <cell r="F2193" t="str">
            <v>SIURB-E JAN/24</v>
          </cell>
        </row>
        <row r="2194">
          <cell r="A2194">
            <v>170180</v>
          </cell>
          <cell r="B2194">
            <v>17001080</v>
          </cell>
          <cell r="C2194" t="str">
            <v>FV.12/14 - MURETA DE ARRIMO EM BLOCOS DE CONCRETO, H=1,00 M</v>
          </cell>
          <cell r="D2194" t="str">
            <v>M</v>
          </cell>
          <cell r="E2194">
            <v>1108.74</v>
          </cell>
          <cell r="F2194" t="str">
            <v>SIURB-E JAN/24</v>
          </cell>
        </row>
        <row r="2195">
          <cell r="A2195">
            <v>170181</v>
          </cell>
          <cell r="B2195">
            <v>17001081</v>
          </cell>
          <cell r="C2195" t="str">
            <v>FV.12/14 - MURETA DE ARRIMO EM BLOCOS DE CONCRETO H=1,00M - CHAPISCADO</v>
          </cell>
          <cell r="D2195" t="str">
            <v>M</v>
          </cell>
          <cell r="E2195">
            <v>1120.1500000000001</v>
          </cell>
          <cell r="F2195" t="str">
            <v>SIURB-E JAN/24</v>
          </cell>
        </row>
        <row r="2196">
          <cell r="A2196">
            <v>170182</v>
          </cell>
          <cell r="B2196">
            <v>17001082</v>
          </cell>
          <cell r="C2196" t="str">
            <v>FV15/16 - MURO FECHO EM BLOCO E ESTRUT. CONCRETO FUND. EM BROCAS (H=2,5M)</v>
          </cell>
          <cell r="D2196" t="str">
            <v>M</v>
          </cell>
          <cell r="E2196">
            <v>1020.36</v>
          </cell>
          <cell r="F2196" t="str">
            <v>SIURB-E JAN/24</v>
          </cell>
        </row>
        <row r="2197">
          <cell r="A2197">
            <v>170183</v>
          </cell>
          <cell r="B2197">
            <v>17001083</v>
          </cell>
          <cell r="C2197" t="str">
            <v>MURETA EM BLOCOS DE CONCRETO H=0,50M (REVESTIDO)</v>
          </cell>
          <cell r="D2197" t="str">
            <v>M</v>
          </cell>
          <cell r="E2197">
            <v>203.09</v>
          </cell>
          <cell r="F2197" t="str">
            <v>SIURB-E JAN/24</v>
          </cell>
        </row>
        <row r="2198">
          <cell r="A2198">
            <v>170190</v>
          </cell>
          <cell r="B2198">
            <v>17001090</v>
          </cell>
          <cell r="C2198" t="str">
            <v>GRADIL DE FERRO GALVANIZADO ELETROFUNDIDO - BARRA 25X2MM - MALHA 65X132MM - MONTANTE COM DISTÂNCIA DE 1650MM - SEM PINTURA</v>
          </cell>
          <cell r="D2198" t="str">
            <v>M2</v>
          </cell>
          <cell r="E2198">
            <v>309.54000000000002</v>
          </cell>
          <cell r="F2198" t="str">
            <v>SIURB-E JAN/24</v>
          </cell>
        </row>
        <row r="2199">
          <cell r="A2199">
            <v>170191</v>
          </cell>
          <cell r="B2199">
            <v>17001091</v>
          </cell>
          <cell r="C2199" t="str">
            <v>GRADIL DE FERRO GALVANIZADO ELETROFUNDIDO - BARRA 25X2MM - MALHA 65X132MM - MONTANTE COM DISTÂNCIA DE 1650MM - COM PINTURA</v>
          </cell>
          <cell r="D2199" t="str">
            <v>M2</v>
          </cell>
          <cell r="E2199">
            <v>319.83</v>
          </cell>
          <cell r="F2199" t="str">
            <v>SIURB-E JAN/24</v>
          </cell>
        </row>
        <row r="2200">
          <cell r="A2200">
            <v>170192</v>
          </cell>
          <cell r="B2200">
            <v>17001092</v>
          </cell>
          <cell r="C2200" t="str">
            <v>PORTÃO EM FERRO GALVANIZADO ELETROFUNDIDO, MALHA 65X132MM, DE ABRIR, 1 FOLHA, SEM PINTURA</v>
          </cell>
          <cell r="D2200" t="str">
            <v>M2</v>
          </cell>
          <cell r="E2200">
            <v>953.06</v>
          </cell>
          <cell r="F2200" t="str">
            <v>SIURB-E JAN/24</v>
          </cell>
        </row>
        <row r="2201">
          <cell r="A2201">
            <v>170193</v>
          </cell>
          <cell r="B2201">
            <v>17001093</v>
          </cell>
          <cell r="C2201" t="str">
            <v>PORTÃO EM FERRO GALVANIZADO ELETROFUNDIDO MALHA 65X132MM, DE ABRIR, 1 FOLHA, COM PINTURA ELETROLÍTICA</v>
          </cell>
          <cell r="D2201" t="str">
            <v>M2</v>
          </cell>
          <cell r="E2201">
            <v>1227.3</v>
          </cell>
          <cell r="F2201" t="str">
            <v>SIURB-E JAN/24</v>
          </cell>
        </row>
        <row r="2202">
          <cell r="A2202">
            <v>170194</v>
          </cell>
          <cell r="B2202">
            <v>17001094</v>
          </cell>
          <cell r="C2202" t="str">
            <v>PORTÃO EM FERRO GALVANIZADO ELETROFUNDIDO MALHA 65X132MM, DE ABRIR, 2 FOLHAS, SEM PINTURA</v>
          </cell>
          <cell r="D2202" t="str">
            <v>M2</v>
          </cell>
          <cell r="E2202">
            <v>864.18</v>
          </cell>
          <cell r="F2202" t="str">
            <v>SIURB-E JAN/24</v>
          </cell>
        </row>
        <row r="2203">
          <cell r="A2203">
            <v>170195</v>
          </cell>
          <cell r="B2203">
            <v>17001095</v>
          </cell>
          <cell r="C2203" t="str">
            <v>PORTÃO EM FERRO GALVANIZADO ELETROFUNDIDO MALHA 65X132MM, DE ABRIR, 2 FOLHAS, COM PINTURA ELETROLÍTICA</v>
          </cell>
          <cell r="D2203" t="str">
            <v>M2</v>
          </cell>
          <cell r="E2203">
            <v>1083.04</v>
          </cell>
          <cell r="F2203" t="str">
            <v>SIURB-E JAN/24</v>
          </cell>
        </row>
        <row r="2204">
          <cell r="A2204">
            <v>170196</v>
          </cell>
          <cell r="B2204">
            <v>17001096</v>
          </cell>
          <cell r="C2204" t="str">
            <v>PORTÃO EM FERRO GALVANIZADO ELETROFUNDIDO MALHA 65X132MM, DE CORRER, SEM PINTURA</v>
          </cell>
          <cell r="D2204" t="str">
            <v>M2</v>
          </cell>
          <cell r="E2204">
            <v>1056.9000000000001</v>
          </cell>
          <cell r="F2204" t="str">
            <v>SIURB-E JAN/24</v>
          </cell>
        </row>
        <row r="2205">
          <cell r="A2205">
            <v>170197</v>
          </cell>
          <cell r="B2205">
            <v>17001097</v>
          </cell>
          <cell r="C2205" t="str">
            <v>PORTÃO EM FERRO GALVANIZADO ELETROFUNDIDO MALHA 65X132MM, DE CORRER, COM PINTURA ELETROLÍTICA</v>
          </cell>
          <cell r="D2205" t="str">
            <v>M2</v>
          </cell>
          <cell r="E2205">
            <v>1500.78</v>
          </cell>
          <cell r="F2205" t="str">
            <v>SIURB-E JAN/24</v>
          </cell>
        </row>
        <row r="2206">
          <cell r="A2206">
            <v>170200</v>
          </cell>
          <cell r="B2206">
            <v>17002000</v>
          </cell>
          <cell r="C2206" t="str">
            <v>PAVIMENTAÇÃO</v>
          </cell>
          <cell r="D2206" t="str">
            <v>.</v>
          </cell>
          <cell r="E2206" t="str">
            <v>.</v>
          </cell>
          <cell r="F2206" t="str">
            <v>SIURB-E JAN/24</v>
          </cell>
        </row>
        <row r="2207">
          <cell r="A2207">
            <v>170201</v>
          </cell>
          <cell r="B2207">
            <v>17002001</v>
          </cell>
          <cell r="C2207" t="str">
            <v>NC.01/02 - CONCRETO SIMPLES DESEMPENADO E RIPADO, 200KG CIM/M3</v>
          </cell>
          <cell r="D2207" t="str">
            <v>M3</v>
          </cell>
          <cell r="E2207">
            <v>877.9</v>
          </cell>
          <cell r="F2207" t="str">
            <v>SIURB-E JAN/24</v>
          </cell>
        </row>
        <row r="2208">
          <cell r="A2208">
            <v>170202</v>
          </cell>
          <cell r="B2208">
            <v>17002002</v>
          </cell>
          <cell r="C2208" t="str">
            <v>NC.01/02 - CONCRETO DESEMPENADO E RIPADO (PMSP-DL.1009/47), 335KG CIM/M3 - 7CM</v>
          </cell>
          <cell r="D2208" t="str">
            <v>M2</v>
          </cell>
          <cell r="E2208">
            <v>68.28</v>
          </cell>
          <cell r="F2208" t="str">
            <v>SIURB-E JAN/24</v>
          </cell>
        </row>
        <row r="2209">
          <cell r="A2209">
            <v>170210</v>
          </cell>
          <cell r="B2209">
            <v>17002010</v>
          </cell>
          <cell r="C2209" t="str">
            <v>NC.10/12 - PISO DE CONCRETO INTERTRAVADO, ESPESSURA 6CM</v>
          </cell>
          <cell r="D2209" t="str">
            <v>M2</v>
          </cell>
          <cell r="E2209">
            <v>104.44</v>
          </cell>
          <cell r="F2209" t="str">
            <v>SIURB-E JAN/24</v>
          </cell>
        </row>
        <row r="2210">
          <cell r="A2210">
            <v>170211</v>
          </cell>
          <cell r="B2210">
            <v>17002011</v>
          </cell>
          <cell r="C2210" t="str">
            <v>NC.10/12 -PISO DE CONCRETO INTERTRAVADO, ESPESSURA 8CM</v>
          </cell>
          <cell r="D2210" t="str">
            <v>M2</v>
          </cell>
          <cell r="E2210">
            <v>107.43</v>
          </cell>
          <cell r="F2210" t="str">
            <v>SIURB-E JAN/24</v>
          </cell>
        </row>
        <row r="2211">
          <cell r="A2211">
            <v>170212</v>
          </cell>
          <cell r="B2211">
            <v>17002012</v>
          </cell>
          <cell r="C2211" t="str">
            <v>NC.10/12 - PISO DE CONCRETO INTERTRAVADO, ESPESSURA 10CM</v>
          </cell>
          <cell r="D2211" t="str">
            <v>M2</v>
          </cell>
          <cell r="E2211">
            <v>136.62</v>
          </cell>
          <cell r="F2211" t="str">
            <v>SIURB-E JAN/24</v>
          </cell>
        </row>
        <row r="2212">
          <cell r="A2212">
            <v>170213</v>
          </cell>
          <cell r="B2212">
            <v>17002013</v>
          </cell>
          <cell r="C2212" t="str">
            <v>CONCRETO SIMPLES COM AGREGADO RECICLADO, DESEMPENADO E RIPADO -200KG CIM/M3</v>
          </cell>
          <cell r="D2212" t="str">
            <v>M3</v>
          </cell>
          <cell r="E2212">
            <v>819.83</v>
          </cell>
          <cell r="F2212" t="str">
            <v>SIURB-E JAN/24</v>
          </cell>
        </row>
        <row r="2213">
          <cell r="A2213">
            <v>170214</v>
          </cell>
          <cell r="B2213">
            <v>17002014</v>
          </cell>
          <cell r="C2213" t="str">
            <v>CONCRETO COM AGREGADO RECICLADO DESEMPENADO E RIPADO, TIPO PMSP -DL1009/47,335KGCIM/M3-7CM</v>
          </cell>
          <cell r="D2213" t="str">
            <v>M2</v>
          </cell>
          <cell r="E2213">
            <v>64.5</v>
          </cell>
          <cell r="F2213" t="str">
            <v>SIURB-E JAN/24</v>
          </cell>
        </row>
        <row r="2214">
          <cell r="A2214">
            <v>170215</v>
          </cell>
          <cell r="B2214">
            <v>17002015</v>
          </cell>
          <cell r="C2214" t="str">
            <v>NC.15 - LAJOTA PRÉ-MOLDADA DE CONCRETO E=7CM - JUNTA DE GRAMA</v>
          </cell>
          <cell r="D2214" t="str">
            <v>M2</v>
          </cell>
          <cell r="E2214">
            <v>73.86</v>
          </cell>
          <cell r="F2214" t="str">
            <v>SIURB-E JAN/24</v>
          </cell>
        </row>
        <row r="2215">
          <cell r="A2215">
            <v>170218</v>
          </cell>
          <cell r="B2215">
            <v>17002018</v>
          </cell>
          <cell r="C2215" t="str">
            <v>NC.18/19 - LAJOTA DE CONCRETO MOLDADA "IN LOCO", TIPO PMSP E=7CM JUNTA DE PEDRISCO</v>
          </cell>
          <cell r="D2215" t="str">
            <v>M2</v>
          </cell>
          <cell r="E2215">
            <v>68.22</v>
          </cell>
          <cell r="F2215" t="str">
            <v>SIURB-E JAN/24</v>
          </cell>
        </row>
        <row r="2216">
          <cell r="A2216">
            <v>170219</v>
          </cell>
          <cell r="B2216">
            <v>17002019</v>
          </cell>
          <cell r="C2216" t="str">
            <v>NC.18/19 - LAJOTA DE CONCRETO MOLDADA "IN LOCO", TIPO PMSP E=7CM - JUNTA DE ARGAMASSA</v>
          </cell>
          <cell r="D2216" t="str">
            <v>M2</v>
          </cell>
          <cell r="E2216">
            <v>70.209999999999994</v>
          </cell>
          <cell r="F2216" t="str">
            <v>SIURB-E JAN/24</v>
          </cell>
        </row>
        <row r="2217">
          <cell r="A2217">
            <v>170225</v>
          </cell>
          <cell r="B2217">
            <v>17002025</v>
          </cell>
          <cell r="C2217" t="str">
            <v>NR.05/06 - MOSAICO PORTUGUÊS, UMA OU DUAS CORES, SOBRE BASE DE AREIA</v>
          </cell>
          <cell r="D2217" t="str">
            <v>M2</v>
          </cell>
          <cell r="E2217">
            <v>245.45</v>
          </cell>
          <cell r="F2217" t="str">
            <v>SIURB-E JAN/24</v>
          </cell>
        </row>
        <row r="2218">
          <cell r="A2218">
            <v>170226</v>
          </cell>
          <cell r="B2218">
            <v>17002026</v>
          </cell>
          <cell r="C2218" t="str">
            <v>NR.05/06 - MOSAICO PORTUGUÊS, UMA OU DUAS CORES, SOBRE BASE DE CONCRETO</v>
          </cell>
          <cell r="D2218" t="str">
            <v>M2</v>
          </cell>
          <cell r="E2218">
            <v>220.5</v>
          </cell>
          <cell r="F2218" t="str">
            <v>SIURB-E JAN/24</v>
          </cell>
        </row>
        <row r="2219">
          <cell r="A2219">
            <v>170229</v>
          </cell>
          <cell r="B2219">
            <v>17002029</v>
          </cell>
          <cell r="C2219" t="str">
            <v>PEDRISCO - FORNECIMENTO E ESPALHAMENTO COM COMPACTAÇÃO MECÂNICA</v>
          </cell>
          <cell r="D2219" t="str">
            <v>M3</v>
          </cell>
          <cell r="E2219">
            <v>247.82</v>
          </cell>
          <cell r="F2219" t="str">
            <v>SIURB-E JAN/24</v>
          </cell>
        </row>
        <row r="2220">
          <cell r="A2220">
            <v>170230</v>
          </cell>
          <cell r="B2220">
            <v>17002030</v>
          </cell>
          <cell r="C2220" t="str">
            <v>PEDRISCO COM COMPACTAÇÃO MANUAL - ESPESSURA 5CM</v>
          </cell>
          <cell r="D2220" t="str">
            <v>M2</v>
          </cell>
          <cell r="E2220">
            <v>14.05</v>
          </cell>
          <cell r="F2220" t="str">
            <v>SIURB-E JAN/24</v>
          </cell>
        </row>
        <row r="2221">
          <cell r="A2221">
            <v>170231</v>
          </cell>
          <cell r="B2221">
            <v>17002031</v>
          </cell>
          <cell r="C2221" t="str">
            <v>PÓ DE BRITA COM COMPACTAÇÃO MECÂNICA - ESPESSURA 10CM</v>
          </cell>
          <cell r="D2221" t="str">
            <v>M2</v>
          </cell>
          <cell r="E2221">
            <v>31.02</v>
          </cell>
          <cell r="F2221" t="str">
            <v>SIURB-E JAN/24</v>
          </cell>
        </row>
        <row r="2222">
          <cell r="A2222">
            <v>170232</v>
          </cell>
          <cell r="B2222">
            <v>17002032</v>
          </cell>
          <cell r="C2222" t="str">
            <v>PEDRA BRITADA N.2 COM COMPACTAÇÃO MANUAL - 5CM</v>
          </cell>
          <cell r="D2222" t="str">
            <v>M2</v>
          </cell>
          <cell r="E2222">
            <v>13.75</v>
          </cell>
          <cell r="F2222" t="str">
            <v>SIURB-E JAN/24</v>
          </cell>
        </row>
        <row r="2223">
          <cell r="A2223">
            <v>170233</v>
          </cell>
          <cell r="B2223">
            <v>17002033</v>
          </cell>
          <cell r="C2223" t="str">
            <v>PEDRISCO RECICLADO, FORNECIMENTO E ESPALHAMENTO COM  COMPACTAÇÃO MECÂNICA</v>
          </cell>
          <cell r="D2223" t="str">
            <v>M3</v>
          </cell>
          <cell r="E2223">
            <v>122.67</v>
          </cell>
          <cell r="F2223" t="str">
            <v>SIURB-E JAN/24</v>
          </cell>
        </row>
        <row r="2224">
          <cell r="A2224">
            <v>170234</v>
          </cell>
          <cell r="B2224">
            <v>17002034</v>
          </cell>
          <cell r="C2224" t="str">
            <v>PEDRISCO RECICLADO COM COMPACTAÇÃO MANUAL - ESPESSURA 5CM</v>
          </cell>
          <cell r="D2224" t="str">
            <v>M2</v>
          </cell>
          <cell r="E2224">
            <v>6.07</v>
          </cell>
          <cell r="F2224" t="str">
            <v>SIURB-E JAN/24</v>
          </cell>
        </row>
        <row r="2225">
          <cell r="A2225">
            <v>170235</v>
          </cell>
          <cell r="B2225">
            <v>17002035</v>
          </cell>
          <cell r="C2225" t="str">
            <v>AGREGADO RECICLADO FINO COMPACTAÇÃO MECÂNICA - ESPESSURA 10CM</v>
          </cell>
          <cell r="D2225" t="str">
            <v>M2</v>
          </cell>
          <cell r="E2225">
            <v>12.27</v>
          </cell>
          <cell r="F2225" t="str">
            <v>SIURB-E JAN/24</v>
          </cell>
        </row>
        <row r="2226">
          <cell r="A2226">
            <v>170236</v>
          </cell>
          <cell r="B2226">
            <v>17002036</v>
          </cell>
          <cell r="C2226" t="str">
            <v>AGREGADO RECICLADO N.2 COM COMPACTAÇÃO MANUAL - 5CM</v>
          </cell>
          <cell r="D2226" t="str">
            <v>M2</v>
          </cell>
          <cell r="E2226">
            <v>6.41</v>
          </cell>
          <cell r="F2226" t="str">
            <v>SIURB-E JAN/24</v>
          </cell>
        </row>
        <row r="2227">
          <cell r="A2227">
            <v>170238</v>
          </cell>
          <cell r="B2227">
            <v>17002038</v>
          </cell>
          <cell r="C2227" t="str">
            <v>MOSAICO PORTUGUÊS UMA OU DUAS CORES, SOBRE BASE DE CONCRETO COM AGREGADO RECICLADO</v>
          </cell>
          <cell r="D2227" t="str">
            <v>M2</v>
          </cell>
          <cell r="E2227">
            <v>205.76</v>
          </cell>
          <cell r="F2227" t="str">
            <v>SIURB-E JAN/24</v>
          </cell>
        </row>
        <row r="2228">
          <cell r="A2228">
            <v>170240</v>
          </cell>
          <cell r="B2228">
            <v>17002040</v>
          </cell>
          <cell r="C2228" t="str">
            <v>PAVIMENTAÇÃO ASFÁLTICA PARA TRÁFEGO MÉDIO (POR PENETRAÇÃO)</v>
          </cell>
          <cell r="D2228" t="str">
            <v>M2</v>
          </cell>
          <cell r="E2228">
            <v>62.01</v>
          </cell>
          <cell r="F2228" t="str">
            <v>SIURB-E JAN/24</v>
          </cell>
        </row>
        <row r="2229">
          <cell r="A2229">
            <v>170242</v>
          </cell>
          <cell r="B2229">
            <v>17002042</v>
          </cell>
          <cell r="C2229" t="str">
            <v>NC.27 - PASSEIO DE CONCRETO, FCK=25MPA, INCLUINDO PREPARO DA CAIXA E LASTRO DE BRITA</v>
          </cell>
          <cell r="D2229" t="str">
            <v>M3</v>
          </cell>
          <cell r="E2229">
            <v>807.3</v>
          </cell>
          <cell r="F2229" t="str">
            <v>SIURB-E JAN/24</v>
          </cell>
        </row>
        <row r="2230">
          <cell r="A2230">
            <v>170243</v>
          </cell>
          <cell r="B2230">
            <v>17002043</v>
          </cell>
          <cell r="C2230" t="str">
            <v>NC.27 - PASSEIO DE CONCRETO ARMADO, FCK=25MPA, INCLUINDO PREPARO DA CAIXA E LASTRO DE BRITA</v>
          </cell>
          <cell r="D2230" t="str">
            <v>M3</v>
          </cell>
          <cell r="E2230">
            <v>1143.03</v>
          </cell>
          <cell r="F2230" t="str">
            <v>SIURB-E JAN/24</v>
          </cell>
        </row>
        <row r="2231">
          <cell r="A2231">
            <v>170244</v>
          </cell>
          <cell r="B2231">
            <v>17002044</v>
          </cell>
          <cell r="C2231" t="str">
            <v>NC.27 - PASSEIO DE CONCRETO, FCK=30MPA, INCLUINDO PREPARO DA CAIXA E LASTRO DE BRITA</v>
          </cell>
          <cell r="D2231" t="str">
            <v>M3</v>
          </cell>
          <cell r="E2231">
            <v>830.35</v>
          </cell>
          <cell r="F2231" t="str">
            <v>SIURB-E JAN/24</v>
          </cell>
        </row>
        <row r="2232">
          <cell r="A2232">
            <v>170245</v>
          </cell>
          <cell r="B2232">
            <v>17002045</v>
          </cell>
          <cell r="C2232" t="str">
            <v>NC.27 - PASSEIO DE CONCRETO ARMADO, FCK=30MPA, INCLUINDO PREPARO DA CAIXA E LASTRO DE BRITA</v>
          </cell>
          <cell r="D2232" t="str">
            <v>M3</v>
          </cell>
          <cell r="E2232">
            <v>1166.0899999999999</v>
          </cell>
          <cell r="F2232" t="str">
            <v>SIURB-E JAN/24</v>
          </cell>
        </row>
        <row r="2233">
          <cell r="A2233">
            <v>170246</v>
          </cell>
          <cell r="B2233">
            <v>17002046</v>
          </cell>
          <cell r="C2233" t="str">
            <v>NC.27 - PISO/ PASSEIO DE CONCRETO, INCLUINDO O PREPARO DA CAIXA, LASTRO DE BRITA E A MÃO DE OBRA REFERENTE AOS SERVIÇOS NO CONCRETO: LANÇAMENTO E ACABAMENTO (RIPADO E DESEMPENADO) EXCLUSIVE O FORNECIMENTO DO CONCRETO</v>
          </cell>
          <cell r="D2233" t="str">
            <v>M3</v>
          </cell>
          <cell r="E2233">
            <v>332.82</v>
          </cell>
          <cell r="F2233" t="str">
            <v>SIURB-E JAN/24</v>
          </cell>
        </row>
        <row r="2234">
          <cell r="A2234">
            <v>170247</v>
          </cell>
          <cell r="B2234">
            <v>17002047</v>
          </cell>
          <cell r="C2234" t="str">
            <v>NC.27 - PISO/ PASSEIO DE CONCRETO ARMADO, INCLUINDO O PREPARO DA CAIXA, LASTRO DE BRITA, TELA METÁLICA E A MÃO DE OBRA REFERENTE AOS SERVIÇOS NO CONCRETO: LANÇAMENTO E ACABAMENTO (RIPADO E DESEMPENADO), EXCLUSIVE O FORNECIMENTO DO CONCRETO</v>
          </cell>
          <cell r="D2234" t="str">
            <v>M3</v>
          </cell>
          <cell r="E2234">
            <v>668.56</v>
          </cell>
          <cell r="F2234" t="str">
            <v>SIURB-E JAN/24</v>
          </cell>
        </row>
        <row r="2235">
          <cell r="A2235">
            <v>170250</v>
          </cell>
          <cell r="B2235">
            <v>17002050</v>
          </cell>
          <cell r="C2235" t="str">
            <v>NC.20/22 - GUIA DE CONCRETO RETA OU CURVA, TIPO PMSP</v>
          </cell>
          <cell r="D2235" t="str">
            <v>M</v>
          </cell>
          <cell r="E2235">
            <v>92.29</v>
          </cell>
          <cell r="F2235" t="str">
            <v>SIURB-E JAN/24</v>
          </cell>
        </row>
        <row r="2236">
          <cell r="A2236">
            <v>170251</v>
          </cell>
          <cell r="B2236">
            <v>17002051</v>
          </cell>
          <cell r="C2236" t="str">
            <v>NC.20/22 - GUIA DE CONCRETO COM AGREGADO RECICLADO, RETA OU CURVA TIPO PMSP</v>
          </cell>
          <cell r="D2236" t="str">
            <v>M</v>
          </cell>
          <cell r="E2236">
            <v>91.71</v>
          </cell>
          <cell r="F2236" t="str">
            <v>SIURB-E JAN/24</v>
          </cell>
        </row>
        <row r="2237">
          <cell r="A2237">
            <v>170252</v>
          </cell>
          <cell r="B2237">
            <v>17002052</v>
          </cell>
          <cell r="C2237" t="str">
            <v>NC.20/22 - SARJETA DE CONCRETO, INCLUSIVE PREPARO DE CAIXA</v>
          </cell>
          <cell r="D2237" t="str">
            <v>M3</v>
          </cell>
          <cell r="E2237">
            <v>762.72</v>
          </cell>
          <cell r="F2237" t="str">
            <v>SIURB-E JAN/24</v>
          </cell>
        </row>
        <row r="2238">
          <cell r="A2238">
            <v>170254</v>
          </cell>
          <cell r="B2238">
            <v>17002054</v>
          </cell>
          <cell r="C2238" t="str">
            <v>REBAIXAMENTO DE GUIA</v>
          </cell>
          <cell r="D2238" t="str">
            <v>M</v>
          </cell>
          <cell r="E2238">
            <v>37.840000000000003</v>
          </cell>
          <cell r="F2238" t="str">
            <v>SIURB-E JAN/24</v>
          </cell>
        </row>
        <row r="2239">
          <cell r="A2239">
            <v>170255</v>
          </cell>
          <cell r="B2239">
            <v>17002055</v>
          </cell>
          <cell r="C2239" t="str">
            <v>REBAIXAMENTO DE GUIA COM CONCRETO RECICLADO</v>
          </cell>
          <cell r="D2239" t="str">
            <v>M</v>
          </cell>
          <cell r="E2239">
            <v>36.99</v>
          </cell>
          <cell r="F2239" t="str">
            <v>SIURB-E JAN/24</v>
          </cell>
        </row>
        <row r="2240">
          <cell r="A2240">
            <v>170260</v>
          </cell>
          <cell r="B2240">
            <v>17002060</v>
          </cell>
          <cell r="C2240" t="str">
            <v>NC.28 - PISO DE CONCRETO INTERTRAVADO DRENANTE, ESPESSURA 6CM</v>
          </cell>
          <cell r="D2240" t="str">
            <v>M2</v>
          </cell>
          <cell r="E2240">
            <v>108.67</v>
          </cell>
          <cell r="F2240" t="str">
            <v>SIURB-E JAN/24</v>
          </cell>
        </row>
        <row r="2241">
          <cell r="A2241">
            <v>170261</v>
          </cell>
          <cell r="B2241">
            <v>17002061</v>
          </cell>
          <cell r="C2241" t="str">
            <v>NC.28 - PISO DE CONCRETO INTERTRAVADO DRENANTE, ESPESSURA 8CM</v>
          </cell>
          <cell r="D2241" t="str">
            <v>M2</v>
          </cell>
          <cell r="E2241">
            <v>137.66999999999999</v>
          </cell>
          <cell r="F2241" t="str">
            <v>SIURB-E JAN/24</v>
          </cell>
        </row>
        <row r="2242">
          <cell r="A2242">
            <v>170265</v>
          </cell>
          <cell r="B2242">
            <v>17002065</v>
          </cell>
          <cell r="C2242" t="str">
            <v>NC.28 - PAVIMENTOS PERMEÁVEIS - PERFIL PARA CALÇADAS E PASSEIOS COM PISO DE CONCRETO PRÉ-MOLDADO INTERTRAVADO DRENANTE COM INFILTRAÇÃO TOTAL</v>
          </cell>
          <cell r="D2242" t="str">
            <v>M2</v>
          </cell>
          <cell r="E2242">
            <v>167.56</v>
          </cell>
          <cell r="F2242" t="str">
            <v>SIURB-E JAN/24</v>
          </cell>
        </row>
        <row r="2243">
          <cell r="A2243">
            <v>170266</v>
          </cell>
          <cell r="B2243">
            <v>17002066</v>
          </cell>
          <cell r="C2243" t="str">
            <v>NC.28 - PAVIMENTOS PERMEÁVEIS - PERFIL PARA ESTACIONAMENTO DE VEÍCULOS LEVES COM PISOS DE CONCRETO PRÉ-MOLDADO INTERTRAVADO DRENANTE COM INFILTRAÇÃO TOTAL</v>
          </cell>
          <cell r="D2243" t="str">
            <v>M2</v>
          </cell>
          <cell r="E2243">
            <v>169.67</v>
          </cell>
          <cell r="F2243" t="str">
            <v>SIURB-E JAN/24</v>
          </cell>
        </row>
        <row r="2244">
          <cell r="A2244">
            <v>170300</v>
          </cell>
          <cell r="B2244">
            <v>17003000</v>
          </cell>
          <cell r="C2244" t="str">
            <v>DIVERSOS</v>
          </cell>
          <cell r="D2244" t="str">
            <v>.</v>
          </cell>
          <cell r="E2244" t="str">
            <v>.</v>
          </cell>
          <cell r="F2244" t="str">
            <v>SIURB-E JAN/24</v>
          </cell>
        </row>
        <row r="2245">
          <cell r="A2245">
            <v>170319</v>
          </cell>
          <cell r="B2245">
            <v>17003019</v>
          </cell>
          <cell r="C2245" t="str">
            <v>IP.03/04 - PLATAFORMA COM 3 MASTROS DE BANDEIRA H.LIVRE=7,00M (EXCLUSIVE ENGASTAMENTO)</v>
          </cell>
          <cell r="D2245" t="str">
            <v>UN</v>
          </cell>
          <cell r="E2245">
            <v>6662.67</v>
          </cell>
          <cell r="F2245" t="str">
            <v>SIURB-E JAN/24</v>
          </cell>
        </row>
        <row r="2246">
          <cell r="A2246">
            <v>170320</v>
          </cell>
          <cell r="B2246">
            <v>17003020</v>
          </cell>
          <cell r="C2246" t="str">
            <v>IP.03/04 - PLATAFORMA COM 3 MASTROS DE BANDEIRA H LIVRE=9,00M (EXCLUSIVE ENGASTAMENTO)</v>
          </cell>
          <cell r="D2246" t="str">
            <v>UN</v>
          </cell>
          <cell r="E2246">
            <v>9143.39</v>
          </cell>
          <cell r="F2246" t="str">
            <v>SIURB-E JAN/24</v>
          </cell>
        </row>
        <row r="2247">
          <cell r="A2247">
            <v>170351</v>
          </cell>
          <cell r="B2247">
            <v>17003051</v>
          </cell>
          <cell r="C2247" t="str">
            <v>QC.02 - QUADRA POLIESPORTIVA - PISO ARMADO</v>
          </cell>
          <cell r="D2247" t="str">
            <v>M2</v>
          </cell>
          <cell r="E2247">
            <v>134.81</v>
          </cell>
          <cell r="F2247" t="str">
            <v>SIURB-E JAN/24</v>
          </cell>
        </row>
        <row r="2248">
          <cell r="A2248">
            <v>170354</v>
          </cell>
          <cell r="B2248">
            <v>17003054</v>
          </cell>
          <cell r="C2248" t="str">
            <v>QC.02 - QUADRA POLIESPORTIVA PISO ARMADO COM AGREGADO RECICLADO</v>
          </cell>
          <cell r="D2248" t="str">
            <v>M2</v>
          </cell>
          <cell r="E2248">
            <v>124.2</v>
          </cell>
          <cell r="F2248" t="str">
            <v>SIURB-E JAN/24</v>
          </cell>
        </row>
        <row r="2249">
          <cell r="A2249">
            <v>170355</v>
          </cell>
          <cell r="B2249">
            <v>17003055</v>
          </cell>
          <cell r="C2249" t="str">
            <v>QD.01/03 - DEMARCAÇÃO DE QUADRA COM TINTA A BASE DE BORRACHA CLORADA - VOLEIBOL</v>
          </cell>
          <cell r="D2249" t="str">
            <v>UN</v>
          </cell>
          <cell r="E2249">
            <v>277.82</v>
          </cell>
          <cell r="F2249" t="str">
            <v>SIURB-E JAN/24</v>
          </cell>
        </row>
        <row r="2250">
          <cell r="A2250">
            <v>170356</v>
          </cell>
          <cell r="B2250">
            <v>17003056</v>
          </cell>
          <cell r="C2250" t="str">
            <v>QD.01/03 - DEMARCAÇÃO DE QUADRA COM TINTA A BASE DE BORRACHA. CLORADA - FUTEBOL DE SALÃO</v>
          </cell>
          <cell r="D2250" t="str">
            <v>UN</v>
          </cell>
          <cell r="E2250">
            <v>514.48</v>
          </cell>
          <cell r="F2250" t="str">
            <v>SIURB-E JAN/24</v>
          </cell>
        </row>
        <row r="2251">
          <cell r="A2251">
            <v>170357</v>
          </cell>
          <cell r="B2251">
            <v>17003057</v>
          </cell>
          <cell r="C2251" t="str">
            <v>QD.01/03 - DEMARCAÇÃO DE QUADRA COM TINTA A BASE DE BORRACHA CLORADA - BASQUETE</v>
          </cell>
          <cell r="D2251" t="str">
            <v>UN</v>
          </cell>
          <cell r="E2251">
            <v>685.97</v>
          </cell>
          <cell r="F2251" t="str">
            <v>SIURB-E JAN/24</v>
          </cell>
        </row>
        <row r="2252">
          <cell r="A2252">
            <v>170358</v>
          </cell>
          <cell r="B2252">
            <v>17003058</v>
          </cell>
          <cell r="C2252" t="str">
            <v>QD.05 - DEMARCAÇÃO DE QUADRA COM TINTA A BASE DE BORRACHA CLORADA - HANDBOL</v>
          </cell>
          <cell r="D2252" t="str">
            <v>UN</v>
          </cell>
          <cell r="E2252">
            <v>380.81</v>
          </cell>
          <cell r="F2252" t="str">
            <v>SIURB-E JAN/24</v>
          </cell>
        </row>
        <row r="2253">
          <cell r="A2253">
            <v>170359</v>
          </cell>
          <cell r="B2253">
            <v>17003059</v>
          </cell>
          <cell r="C2253" t="str">
            <v>DEMARCAÇÃO DE VAGA DE ESTACIONAMENTO PARA PORTADORES DE DEFICIÊNCIA FÍSICA</v>
          </cell>
          <cell r="D2253" t="str">
            <v>UN</v>
          </cell>
          <cell r="E2253">
            <v>291.37</v>
          </cell>
          <cell r="F2253" t="str">
            <v>SIURB-E JAN/24</v>
          </cell>
        </row>
        <row r="2254">
          <cell r="A2254">
            <v>170360</v>
          </cell>
          <cell r="B2254">
            <v>17003060</v>
          </cell>
          <cell r="C2254" t="str">
            <v>QD.04 - POSTES PARA VOLEIBOL, INCLUSIVE PINTURA E REDE</v>
          </cell>
          <cell r="D2254" t="str">
            <v>UN</v>
          </cell>
          <cell r="E2254">
            <v>3994.06</v>
          </cell>
          <cell r="F2254" t="str">
            <v>SIURB-E JAN/24</v>
          </cell>
        </row>
        <row r="2255">
          <cell r="A2255">
            <v>170361</v>
          </cell>
          <cell r="B2255">
            <v>17003061</v>
          </cell>
          <cell r="C2255" t="str">
            <v>QD.04 - TRAVE PARA FUTEBOL DE SALÃO, INCLUSIVE PINTURA E REDE</v>
          </cell>
          <cell r="D2255" t="str">
            <v>UN</v>
          </cell>
          <cell r="E2255">
            <v>3316.31</v>
          </cell>
          <cell r="F2255" t="str">
            <v>SIURB-E JAN/24</v>
          </cell>
        </row>
        <row r="2256">
          <cell r="A2256">
            <v>170363</v>
          </cell>
          <cell r="B2256">
            <v>17003063</v>
          </cell>
          <cell r="C2256" t="str">
            <v>TABELA PARA BASQUETE, ENGLOBANDO DESDE FUNDAÇÃO ATÉ A CESTA DE NYLON</v>
          </cell>
          <cell r="D2256" t="str">
            <v>UN</v>
          </cell>
          <cell r="E2256">
            <v>6607.2</v>
          </cell>
          <cell r="F2256" t="str">
            <v>SIURB-E JAN/24</v>
          </cell>
        </row>
        <row r="2257">
          <cell r="A2257">
            <v>170365</v>
          </cell>
          <cell r="B2257">
            <v>17003065</v>
          </cell>
          <cell r="C2257" t="str">
            <v>TELA DE NYLON PARA COBERTURA DE QUADRA</v>
          </cell>
          <cell r="D2257" t="str">
            <v>M2</v>
          </cell>
          <cell r="E2257">
            <v>16.260000000000002</v>
          </cell>
          <cell r="F2257" t="str">
            <v>SIURB-E JAN/24</v>
          </cell>
        </row>
        <row r="2258">
          <cell r="A2258">
            <v>170370</v>
          </cell>
          <cell r="B2258">
            <v>17003070</v>
          </cell>
          <cell r="C2258" t="str">
            <v>RD.04/05 - DEMARCAÇÃO E PINTURA DE SUPERFÍCIES - BORRACHA CLORADA</v>
          </cell>
          <cell r="D2258" t="str">
            <v>M2</v>
          </cell>
          <cell r="E2258">
            <v>33.64</v>
          </cell>
          <cell r="F2258" t="str">
            <v>SIURB-E JAN/24</v>
          </cell>
        </row>
        <row r="2259">
          <cell r="A2259">
            <v>170371</v>
          </cell>
          <cell r="B2259">
            <v>17003071</v>
          </cell>
          <cell r="C2259" t="str">
            <v>RD.06 - DEMARCAÇÃO E PINTURA DE SUPERFÍCIES - EPÓXI</v>
          </cell>
          <cell r="D2259" t="str">
            <v>M2</v>
          </cell>
          <cell r="E2259">
            <v>42.83</v>
          </cell>
          <cell r="F2259" t="str">
            <v>SIURB-E JAN/24</v>
          </cell>
        </row>
        <row r="2260">
          <cell r="A2260">
            <v>170372</v>
          </cell>
          <cell r="B2260">
            <v>17003072</v>
          </cell>
          <cell r="C2260" t="str">
            <v>RD.04/05 - DEMARCAÇÃO E PINTURA DE FAIXAS ATÉ 10CM - BORRACHA CLORADA</v>
          </cell>
          <cell r="D2260" t="str">
            <v>M</v>
          </cell>
          <cell r="E2260">
            <v>7.95</v>
          </cell>
          <cell r="F2260" t="str">
            <v>SIURB-E JAN/24</v>
          </cell>
        </row>
        <row r="2261">
          <cell r="A2261">
            <v>170373</v>
          </cell>
          <cell r="B2261">
            <v>17003073</v>
          </cell>
          <cell r="C2261" t="str">
            <v>RD.04/05 - DEMARCAÇÃO E PINTURA DE FAIXAS ATÉ 10CM - EPÓXI</v>
          </cell>
          <cell r="D2261" t="str">
            <v>M</v>
          </cell>
          <cell r="E2261">
            <v>9.84</v>
          </cell>
          <cell r="F2261" t="str">
            <v>SIURB-E JAN/24</v>
          </cell>
        </row>
        <row r="2262">
          <cell r="A2262">
            <v>170383</v>
          </cell>
          <cell r="B2262">
            <v>17003083</v>
          </cell>
          <cell r="C2262" t="str">
            <v>HV.20 - ABRIGO PARA LIXO EM ALVENARIA - REVESTIMENTO EXTERNO COM ARGAMASSA E INTERNO COM AZULEJOS</v>
          </cell>
          <cell r="D2262" t="str">
            <v>UN</v>
          </cell>
          <cell r="E2262">
            <v>3700.92</v>
          </cell>
          <cell r="F2262" t="str">
            <v>SIURB-E JAN/24</v>
          </cell>
        </row>
        <row r="2263">
          <cell r="A2263">
            <v>170385</v>
          </cell>
          <cell r="B2263">
            <v>17003085</v>
          </cell>
          <cell r="C2263" t="str">
            <v>IV.06 - LIXEIRA JUNTO AO ALINHAMENTO COM REVESTIMENTO INTERNO EM AZULEJOS</v>
          </cell>
          <cell r="D2263" t="str">
            <v>UN</v>
          </cell>
          <cell r="E2263">
            <v>3763.4</v>
          </cell>
          <cell r="F2263" t="str">
            <v>SIURB-E JAN/24</v>
          </cell>
        </row>
        <row r="2264">
          <cell r="A2264">
            <v>170389</v>
          </cell>
          <cell r="B2264">
            <v>17003089</v>
          </cell>
          <cell r="C2264" t="str">
            <v>BANCADA DE CONCRETO POLIDO COM BORDAS ARREDONDADAS - ESPESSURA 30MM</v>
          </cell>
          <cell r="D2264" t="str">
            <v>M2</v>
          </cell>
          <cell r="E2264">
            <v>194.74</v>
          </cell>
          <cell r="F2264" t="str">
            <v>SIURB-E JAN/24</v>
          </cell>
        </row>
        <row r="2265">
          <cell r="A2265">
            <v>170390</v>
          </cell>
          <cell r="B2265">
            <v>17003090</v>
          </cell>
          <cell r="C2265" t="str">
            <v>BANCADA DE CONCRETO POLIDO COM BORDAS ARREDONDADAS - ESPESSURA 40MM</v>
          </cell>
          <cell r="D2265" t="str">
            <v>M2</v>
          </cell>
          <cell r="E2265">
            <v>198.84</v>
          </cell>
          <cell r="F2265" t="str">
            <v>SIURB-E JAN/24</v>
          </cell>
        </row>
        <row r="2266">
          <cell r="A2266">
            <v>170391</v>
          </cell>
          <cell r="B2266">
            <v>17003091</v>
          </cell>
          <cell r="C2266" t="str">
            <v>BANCADA DE CONCRETO POLIDO COM BORDAS ARREDONDADAS - ESPESSURA 50MM</v>
          </cell>
          <cell r="D2266" t="str">
            <v>M2</v>
          </cell>
          <cell r="E2266">
            <v>202.95</v>
          </cell>
          <cell r="F2266" t="str">
            <v>SIURB-E JAN/24</v>
          </cell>
        </row>
        <row r="2267">
          <cell r="A2267">
            <v>170400</v>
          </cell>
          <cell r="B2267">
            <v>17004000</v>
          </cell>
          <cell r="C2267" t="str">
            <v>LIMPEZA</v>
          </cell>
          <cell r="D2267" t="str">
            <v>.</v>
          </cell>
          <cell r="E2267" t="str">
            <v>.</v>
          </cell>
          <cell r="F2267" t="str">
            <v>SIURB-E JAN/24</v>
          </cell>
        </row>
        <row r="2268">
          <cell r="A2268">
            <v>170401</v>
          </cell>
          <cell r="B2268">
            <v>17004001</v>
          </cell>
          <cell r="C2268" t="str">
            <v>LIMPEZA GERAL DA OBRA</v>
          </cell>
          <cell r="D2268" t="str">
            <v>M2</v>
          </cell>
          <cell r="E2268">
            <v>13.83</v>
          </cell>
          <cell r="F2268" t="str">
            <v>SIURB-E JAN/24</v>
          </cell>
        </row>
        <row r="2269">
          <cell r="A2269">
            <v>170409</v>
          </cell>
          <cell r="B2269">
            <v>17004009</v>
          </cell>
          <cell r="C2269" t="str">
            <v>LIMPEZA DE PISOS E REVESTIMENTO DE ARGAMASSA, CERÂMICA OU PEDRAS NATURAIS</v>
          </cell>
          <cell r="D2269" t="str">
            <v>M2</v>
          </cell>
          <cell r="E2269">
            <v>11.53</v>
          </cell>
          <cell r="F2269" t="str">
            <v>SIURB-E JAN/24</v>
          </cell>
        </row>
        <row r="2270">
          <cell r="A2270">
            <v>170410</v>
          </cell>
          <cell r="B2270">
            <v>17004010</v>
          </cell>
          <cell r="C2270" t="str">
            <v>LIMPEZA DE VIDROS EM GERAL, INCLUSIVE CAIXILHO</v>
          </cell>
          <cell r="D2270" t="str">
            <v>M2</v>
          </cell>
          <cell r="E2270">
            <v>17.29</v>
          </cell>
          <cell r="F2270" t="str">
            <v>SIURB-E JAN/24</v>
          </cell>
        </row>
        <row r="2271">
          <cell r="A2271">
            <v>170412</v>
          </cell>
          <cell r="B2271">
            <v>17004012</v>
          </cell>
          <cell r="C2271" t="str">
            <v>LIMPEZA E LAVAGEM DE PAREDE POR HIDROJATEAMENTO, SEM REJUNTAMENTO</v>
          </cell>
          <cell r="D2271" t="str">
            <v>M2</v>
          </cell>
          <cell r="E2271">
            <v>7.5</v>
          </cell>
          <cell r="F2271" t="str">
            <v>SIURB-E JAN/24</v>
          </cell>
        </row>
        <row r="2272">
          <cell r="A2272">
            <v>170413</v>
          </cell>
          <cell r="B2272">
            <v>17004013</v>
          </cell>
          <cell r="C2272" t="str">
            <v>LIMPEZA E LAVAGEM DE PAREDE COM REVESTIMENTO EM PASTILHA OU MATERIAL CERÂMICO POR HIDROJATEAMENTO COM REJUNTAMENTO</v>
          </cell>
          <cell r="D2272" t="str">
            <v>M2</v>
          </cell>
          <cell r="E2272">
            <v>11.27</v>
          </cell>
          <cell r="F2272" t="str">
            <v>SIURB-E JAN/24</v>
          </cell>
        </row>
        <row r="2273">
          <cell r="A2273">
            <v>170414</v>
          </cell>
          <cell r="B2273">
            <v>17004014</v>
          </cell>
          <cell r="C2273" t="str">
            <v>LIMPEZA E LAVAGEM DE PISO POR HIDROJATEAMENTO</v>
          </cell>
          <cell r="D2273" t="str">
            <v>M2</v>
          </cell>
          <cell r="E2273">
            <v>7.5</v>
          </cell>
          <cell r="F2273" t="str">
            <v>SIURB-E JAN/24</v>
          </cell>
        </row>
        <row r="2274">
          <cell r="A2274">
            <v>170420</v>
          </cell>
          <cell r="B2274">
            <v>17004020</v>
          </cell>
          <cell r="C2274" t="str">
            <v>LIMPEZA DE CAIXA D'ÁGUA - ATÉ 1000 LITROS</v>
          </cell>
          <cell r="D2274" t="str">
            <v>UN</v>
          </cell>
          <cell r="E2274">
            <v>69.150000000000006</v>
          </cell>
          <cell r="F2274" t="str">
            <v>SIURB-E JAN/24</v>
          </cell>
        </row>
        <row r="2275">
          <cell r="A2275">
            <v>170421</v>
          </cell>
          <cell r="B2275">
            <v>17004021</v>
          </cell>
          <cell r="C2275" t="str">
            <v>LIMPEZA DE CAIXA D'ÁGUA - DE 1001 À 10000 LITROS</v>
          </cell>
          <cell r="D2275" t="str">
            <v>UN</v>
          </cell>
          <cell r="E2275">
            <v>184.41</v>
          </cell>
          <cell r="F2275" t="str">
            <v>SIURB-E JAN/24</v>
          </cell>
        </row>
        <row r="2276">
          <cell r="A2276">
            <v>170422</v>
          </cell>
          <cell r="B2276">
            <v>17004022</v>
          </cell>
          <cell r="C2276" t="str">
            <v>LIMPEZA DE CAIXA D'ÁGUA - ACIMA DE 10000 LITROS</v>
          </cell>
          <cell r="D2276" t="str">
            <v>UN</v>
          </cell>
          <cell r="E2276">
            <v>414.93</v>
          </cell>
          <cell r="F2276" t="str">
            <v>SIURB-E JAN/24</v>
          </cell>
        </row>
        <row r="2277">
          <cell r="A2277">
            <v>170425</v>
          </cell>
          <cell r="B2277">
            <v>17004025</v>
          </cell>
          <cell r="C2277" t="str">
            <v>LIMPEZA DE CANALETAS DE ÁGUAS PLUVIAIS</v>
          </cell>
          <cell r="D2277" t="str">
            <v>M</v>
          </cell>
          <cell r="E2277">
            <v>3.46</v>
          </cell>
          <cell r="F2277" t="str">
            <v>SIURB-E JAN/24</v>
          </cell>
        </row>
        <row r="2278">
          <cell r="A2278">
            <v>170430</v>
          </cell>
          <cell r="B2278">
            <v>17004030</v>
          </cell>
          <cell r="C2278" t="str">
            <v>LIMPEZA DE CAIXA DE INSPEÇÃO</v>
          </cell>
          <cell r="D2278" t="str">
            <v>UN</v>
          </cell>
          <cell r="E2278">
            <v>6.92</v>
          </cell>
          <cell r="F2278" t="str">
            <v>SIURB-E JAN/24</v>
          </cell>
        </row>
        <row r="2279">
          <cell r="A2279">
            <v>170431</v>
          </cell>
          <cell r="B2279">
            <v>17004031</v>
          </cell>
          <cell r="C2279" t="str">
            <v>LIMPEZA DE FOSSA SÉPTICA</v>
          </cell>
          <cell r="D2279" t="str">
            <v>M3</v>
          </cell>
          <cell r="E2279">
            <v>207.66</v>
          </cell>
          <cell r="F2279" t="str">
            <v>SIURB-E JAN/24</v>
          </cell>
        </row>
        <row r="2280">
          <cell r="A2280">
            <v>170432</v>
          </cell>
          <cell r="B2280">
            <v>17004032</v>
          </cell>
          <cell r="C2280" t="str">
            <v>LIMPEZA DE SUMIDOURO, POR VIAGEM DE 7M3</v>
          </cell>
          <cell r="D2280" t="str">
            <v>VG</v>
          </cell>
          <cell r="E2280">
            <v>1631.52</v>
          </cell>
          <cell r="F2280" t="str">
            <v>SIURB-E JAN/24</v>
          </cell>
        </row>
        <row r="2281">
          <cell r="A2281">
            <v>170450</v>
          </cell>
          <cell r="B2281">
            <v>17004050</v>
          </cell>
          <cell r="C2281" t="str">
            <v>ENCERAMENTO E LUSTRAÇÃO DE REVESTIMENTOS E PISOS EM GERAL</v>
          </cell>
          <cell r="D2281" t="str">
            <v>M2</v>
          </cell>
          <cell r="E2281">
            <v>8.86</v>
          </cell>
          <cell r="F2281" t="str">
            <v>SIURB-E JAN/24</v>
          </cell>
        </row>
        <row r="2282">
          <cell r="A2282">
            <v>170500</v>
          </cell>
          <cell r="B2282">
            <v>17005000</v>
          </cell>
          <cell r="C2282" t="str">
            <v>COMPLEMENTOS DO EDIFÍCIO</v>
          </cell>
          <cell r="D2282" t="str">
            <v>.</v>
          </cell>
          <cell r="E2282" t="str">
            <v>.</v>
          </cell>
          <cell r="F2282" t="str">
            <v>SIURB-E JAN/24</v>
          </cell>
        </row>
        <row r="2283">
          <cell r="A2283">
            <v>170501</v>
          </cell>
          <cell r="B2283">
            <v>17005001</v>
          </cell>
          <cell r="C2283" t="str">
            <v>MG.01/04 - PRATELEIRA DE GRANILITE, ESPESSURA 30MM, EXCLUSIVE APOIO</v>
          </cell>
          <cell r="D2283" t="str">
            <v>M2</v>
          </cell>
          <cell r="E2283">
            <v>437.97</v>
          </cell>
          <cell r="F2283" t="str">
            <v>SIURB-E JAN/24</v>
          </cell>
        </row>
        <row r="2284">
          <cell r="A2284">
            <v>170502</v>
          </cell>
          <cell r="B2284">
            <v>17005002</v>
          </cell>
          <cell r="C2284" t="str">
            <v>MG.01/04 - PRATELEIRA DE GRANILITE, ESPESSURA 40MM, EXCLUSIVE APOIO</v>
          </cell>
          <cell r="D2284" t="str">
            <v>M2</v>
          </cell>
          <cell r="E2284">
            <v>460.89</v>
          </cell>
          <cell r="F2284" t="str">
            <v>SIURB-E JAN/24</v>
          </cell>
        </row>
        <row r="2285">
          <cell r="A2285">
            <v>170503</v>
          </cell>
          <cell r="B2285">
            <v>17005003</v>
          </cell>
          <cell r="C2285" t="str">
            <v>MG.01/04 - PRATELEIRA DE GRANILITE, ESPESSURA 50MM, EXCLUSIVE APOIO</v>
          </cell>
          <cell r="D2285" t="str">
            <v>M2</v>
          </cell>
          <cell r="E2285">
            <v>379.42</v>
          </cell>
          <cell r="F2285" t="str">
            <v>SIURB-E JAN/24</v>
          </cell>
        </row>
        <row r="2286">
          <cell r="A2286">
            <v>170505</v>
          </cell>
          <cell r="B2286">
            <v>17005005</v>
          </cell>
          <cell r="C2286" t="str">
            <v>MC.01/07 - PRATELEIRA DE CONCRETO, ESPESSURA 50MM, COM BORDAS ARREDONDADAS E ENVERNIZADAS, EXCLUSIVE APOIO</v>
          </cell>
          <cell r="D2286" t="str">
            <v>M2</v>
          </cell>
          <cell r="E2286">
            <v>216.76</v>
          </cell>
          <cell r="F2286" t="str">
            <v>SIURB-E JAN/24</v>
          </cell>
        </row>
        <row r="2287">
          <cell r="A2287">
            <v>170507</v>
          </cell>
          <cell r="B2287">
            <v>17005007</v>
          </cell>
          <cell r="C2287" t="str">
            <v>PRATELEIRA EM ARDÓSIA CINZA, POLIDA 2 LADOS, ESPESSURA 30MM, EXCLUSIVE APOIO</v>
          </cell>
          <cell r="D2287" t="str">
            <v>M2</v>
          </cell>
          <cell r="E2287">
            <v>633.25</v>
          </cell>
          <cell r="F2287" t="str">
            <v>SIURB-E JAN/24</v>
          </cell>
        </row>
        <row r="2288">
          <cell r="A2288">
            <v>170511</v>
          </cell>
          <cell r="B2288">
            <v>17005011</v>
          </cell>
          <cell r="C2288" t="str">
            <v>MG.14 - MÃO FRANCESA DE FERRO PERFILADO</v>
          </cell>
          <cell r="D2288" t="str">
            <v>UN</v>
          </cell>
          <cell r="E2288">
            <v>53.6</v>
          </cell>
          <cell r="F2288" t="str">
            <v>SIURB-E JAN/24</v>
          </cell>
        </row>
        <row r="2289">
          <cell r="A2289">
            <v>170512</v>
          </cell>
          <cell r="B2289">
            <v>17005012</v>
          </cell>
          <cell r="C2289" t="str">
            <v>MG.14 - MÃO FRANCESA DE FERRO PERFILADO</v>
          </cell>
          <cell r="D2289" t="str">
            <v>UN</v>
          </cell>
          <cell r="E2289">
            <v>51.1</v>
          </cell>
          <cell r="F2289" t="str">
            <v>SIURB-E JAN/24</v>
          </cell>
        </row>
        <row r="2290">
          <cell r="A2290">
            <v>170516</v>
          </cell>
          <cell r="B2290">
            <v>17005016</v>
          </cell>
          <cell r="C2290" t="str">
            <v>DM.01/04 - ESTRADO DE MADEIRA APARELHADA PARA DESPENSA</v>
          </cell>
          <cell r="D2290" t="str">
            <v>M</v>
          </cell>
          <cell r="E2290">
            <v>393.41</v>
          </cell>
          <cell r="F2290" t="str">
            <v>SIURB-E JAN/24</v>
          </cell>
        </row>
        <row r="2291">
          <cell r="A2291">
            <v>170517</v>
          </cell>
          <cell r="B2291">
            <v>17005017</v>
          </cell>
          <cell r="C2291" t="str">
            <v>DM.01/04 - ESTRADO DE MADEIRA APARELHADA PARA DESPENSA</v>
          </cell>
          <cell r="D2291" t="str">
            <v>M</v>
          </cell>
          <cell r="E2291">
            <v>281.88</v>
          </cell>
          <cell r="F2291" t="str">
            <v>SIURB-E JAN/24</v>
          </cell>
        </row>
        <row r="2292">
          <cell r="A2292">
            <v>170520</v>
          </cell>
          <cell r="B2292">
            <v>17005020</v>
          </cell>
          <cell r="C2292" t="str">
            <v>BARRA DE APOIO PARA DEFICIENTES L=45 CM (BARRAS COM DIÂMETRO ENTRE 3,0 E 4,5CM)</v>
          </cell>
          <cell r="D2292" t="str">
            <v>UN</v>
          </cell>
          <cell r="E2292">
            <v>168.86</v>
          </cell>
          <cell r="F2292" t="str">
            <v>SIURB-E JAN/24</v>
          </cell>
        </row>
        <row r="2293">
          <cell r="A2293">
            <v>170521</v>
          </cell>
          <cell r="B2293">
            <v>17005021</v>
          </cell>
          <cell r="C2293" t="str">
            <v>BARRA DE APOIO PARA DEFICIENTES L=80 CM (BARRAS COM DIÂMETRO ENTRE 3,0 E 4,5CM)</v>
          </cell>
          <cell r="D2293" t="str">
            <v>UN</v>
          </cell>
          <cell r="E2293">
            <v>203.97</v>
          </cell>
          <cell r="F2293" t="str">
            <v>SIURB-E JAN/24</v>
          </cell>
        </row>
        <row r="2294">
          <cell r="A2294">
            <v>170522</v>
          </cell>
          <cell r="B2294">
            <v>17005022</v>
          </cell>
          <cell r="C2294" t="str">
            <v>BARRA DE APOIO PARA DEFICIENTES L=90 CM (BARRAS COM DIÂMETRO ENTRE 3,0 E 4,5CM)</v>
          </cell>
          <cell r="D2294" t="str">
            <v>UN</v>
          </cell>
          <cell r="E2294">
            <v>212.35</v>
          </cell>
          <cell r="F2294" t="str">
            <v>SIURB-E JAN/24</v>
          </cell>
        </row>
        <row r="2295">
          <cell r="A2295">
            <v>170523</v>
          </cell>
          <cell r="B2295">
            <v>17005023</v>
          </cell>
          <cell r="C2295" t="str">
            <v>BARRA DE APOIO PARA CHUVEIRO PARA PORTADORES DE DEFICIÊNCIA FÍSICA (BARRAS COM DIÂMETRO ENTRE 3,0 E 4,5CM)</v>
          </cell>
          <cell r="D2295" t="str">
            <v>UN</v>
          </cell>
          <cell r="E2295">
            <v>317.91000000000003</v>
          </cell>
          <cell r="F2295" t="str">
            <v>SIURB-E JAN/24</v>
          </cell>
        </row>
        <row r="2296">
          <cell r="A2296">
            <v>170524</v>
          </cell>
          <cell r="B2296">
            <v>17005024</v>
          </cell>
          <cell r="C2296" t="str">
            <v>DP.04 - CORRIMÃO EM TUBO GALVANIZADO</v>
          </cell>
          <cell r="D2296" t="str">
            <v>M</v>
          </cell>
          <cell r="E2296">
            <v>83.62</v>
          </cell>
          <cell r="F2296" t="str">
            <v>SIURB-E JAN/24</v>
          </cell>
        </row>
        <row r="2297">
          <cell r="A2297">
            <v>170525</v>
          </cell>
          <cell r="B2297">
            <v>17005025</v>
          </cell>
          <cell r="C2297" t="str">
            <v>DP.05 - CORRIMÃO EM TUBO GALVANIZADO COM GUARDA CORPO</v>
          </cell>
          <cell r="D2297" t="str">
            <v>M</v>
          </cell>
          <cell r="E2297">
            <v>471.19</v>
          </cell>
          <cell r="F2297" t="str">
            <v>SIURB-E JAN/24</v>
          </cell>
        </row>
        <row r="2298">
          <cell r="A2298">
            <v>170526</v>
          </cell>
          <cell r="B2298">
            <v>17005026</v>
          </cell>
          <cell r="C2298" t="str">
            <v>ANEL DE TEXTURA PARA CORRIMÃO</v>
          </cell>
          <cell r="D2298" t="str">
            <v>UN</v>
          </cell>
          <cell r="E2298">
            <v>26</v>
          </cell>
          <cell r="F2298" t="str">
            <v>SIURB-E JAN/24</v>
          </cell>
        </row>
        <row r="2299">
          <cell r="A2299">
            <v>170527</v>
          </cell>
          <cell r="B2299">
            <v>17005027</v>
          </cell>
          <cell r="C2299" t="str">
            <v>BARRA DE APOIO PARA LAVATÓRIO EM "L" - PPDF</v>
          </cell>
          <cell r="D2299" t="str">
            <v>UN</v>
          </cell>
          <cell r="E2299">
            <v>420.33</v>
          </cell>
          <cell r="F2299" t="str">
            <v>SIURB-E JAN/24</v>
          </cell>
        </row>
        <row r="2300">
          <cell r="A2300">
            <v>170533</v>
          </cell>
          <cell r="B2300">
            <v>17005033</v>
          </cell>
          <cell r="C2300" t="str">
            <v>LOUSA EM LAMINADO MELAMÍNICO BRANCO SOBRE COMPENSADO</v>
          </cell>
          <cell r="D2300" t="str">
            <v>M2</v>
          </cell>
          <cell r="E2300">
            <v>379.88</v>
          </cell>
          <cell r="F2300" t="str">
            <v>SIURB-E JAN/24</v>
          </cell>
        </row>
        <row r="2301">
          <cell r="A2301">
            <v>170535</v>
          </cell>
          <cell r="B2301">
            <v>17005035</v>
          </cell>
          <cell r="C2301" t="str">
            <v>DM.07 - QUADRO DE AVISOS DE MADEIRA</v>
          </cell>
          <cell r="D2301" t="str">
            <v>M2</v>
          </cell>
          <cell r="E2301">
            <v>306.02</v>
          </cell>
          <cell r="F2301" t="str">
            <v>SIURB-E JAN/24</v>
          </cell>
        </row>
        <row r="2302">
          <cell r="A2302">
            <v>170540</v>
          </cell>
          <cell r="B2302">
            <v>17005040</v>
          </cell>
          <cell r="C2302" t="str">
            <v>DM.05 - FAIXA BATE-CARTEIRA PARA SALA DE AULA</v>
          </cell>
          <cell r="D2302" t="str">
            <v>M</v>
          </cell>
          <cell r="E2302">
            <v>184.03</v>
          </cell>
          <cell r="F2302" t="str">
            <v>SIURB-E JAN/24</v>
          </cell>
        </row>
        <row r="2303">
          <cell r="A2303">
            <v>170541</v>
          </cell>
          <cell r="B2303">
            <v>17005041</v>
          </cell>
          <cell r="C2303" t="str">
            <v>DM.06 - FIXADOR DE CARTAZES PARA SALA DE AULA</v>
          </cell>
          <cell r="D2303" t="str">
            <v>M</v>
          </cell>
          <cell r="E2303">
            <v>50.87</v>
          </cell>
          <cell r="F2303" t="str">
            <v>SIURB-E JAN/24</v>
          </cell>
        </row>
        <row r="2304">
          <cell r="A2304">
            <v>170551</v>
          </cell>
          <cell r="B2304">
            <v>17005051</v>
          </cell>
          <cell r="C2304" t="str">
            <v>DP.01 - ESCADA MARINHEIRO DE FERRO GALVANIZADO</v>
          </cell>
          <cell r="D2304" t="str">
            <v>M</v>
          </cell>
          <cell r="E2304">
            <v>197.79</v>
          </cell>
          <cell r="F2304" t="str">
            <v>SIURB-E JAN/24</v>
          </cell>
        </row>
        <row r="2305">
          <cell r="A2305">
            <v>170552</v>
          </cell>
          <cell r="B2305">
            <v>17005052</v>
          </cell>
          <cell r="C2305" t="str">
            <v>DP.02 - ESCADA MARINHEIRO DE FERRO GALVANIZADO COM GUARDA CORPO</v>
          </cell>
          <cell r="D2305" t="str">
            <v>M</v>
          </cell>
          <cell r="E2305">
            <v>417.96</v>
          </cell>
          <cell r="F2305" t="str">
            <v>SIURB-E JAN/24</v>
          </cell>
        </row>
        <row r="2306">
          <cell r="A2306">
            <v>170553</v>
          </cell>
          <cell r="B2306">
            <v>17005053</v>
          </cell>
          <cell r="C2306" t="str">
            <v>DP.03 - COMPLEMENTOS PARA ESCADA MARINHEIRO DE FERRO PERFILADO</v>
          </cell>
          <cell r="D2306" t="str">
            <v>M</v>
          </cell>
          <cell r="E2306">
            <v>173.54</v>
          </cell>
          <cell r="F2306" t="str">
            <v>SIURB-E JAN/24</v>
          </cell>
        </row>
        <row r="2307">
          <cell r="A2307">
            <v>170561</v>
          </cell>
          <cell r="B2307">
            <v>17005061</v>
          </cell>
          <cell r="C2307" t="str">
            <v>DP.06 - BATE PNEU EM TUBO DE AÇO GALVANIZADO D=3" C=2,50M</v>
          </cell>
          <cell r="D2307" t="str">
            <v>UN</v>
          </cell>
          <cell r="E2307">
            <v>799.16</v>
          </cell>
          <cell r="F2307" t="str">
            <v>SIURB-E JAN/24</v>
          </cell>
        </row>
        <row r="2308">
          <cell r="A2308">
            <v>170575</v>
          </cell>
          <cell r="B2308">
            <v>17005075</v>
          </cell>
          <cell r="C2308" t="str">
            <v>ARMÁRIO DE AÇO COM 4 PORTAS E FECHADURA L 640XP420XH1980</v>
          </cell>
          <cell r="D2308" t="str">
            <v>UN</v>
          </cell>
          <cell r="E2308">
            <v>1393.06</v>
          </cell>
          <cell r="F2308" t="str">
            <v>SIURB-E JAN/24</v>
          </cell>
        </row>
        <row r="2309">
          <cell r="A2309">
            <v>170580</v>
          </cell>
          <cell r="B2309">
            <v>17005080</v>
          </cell>
          <cell r="C2309" t="str">
            <v>MESA DE PREPARO PARA COZINHAS - EM MÁRMORE</v>
          </cell>
          <cell r="D2309" t="str">
            <v>UN</v>
          </cell>
          <cell r="E2309">
            <v>3126.48</v>
          </cell>
          <cell r="F2309" t="str">
            <v>SIURB-E JAN/24</v>
          </cell>
        </row>
        <row r="2310">
          <cell r="A2310">
            <v>170590</v>
          </cell>
          <cell r="B2310">
            <v>17005090</v>
          </cell>
          <cell r="C2310" t="str">
            <v>PORTA CORTA-FOGO P90 (0,90X2,10M) COM FERRAGENS</v>
          </cell>
          <cell r="D2310" t="str">
            <v>UN</v>
          </cell>
          <cell r="E2310">
            <v>1711.2</v>
          </cell>
          <cell r="F2310" t="str">
            <v>SIURB-E JAN/24</v>
          </cell>
        </row>
        <row r="2311">
          <cell r="A2311">
            <v>170591</v>
          </cell>
          <cell r="B2311">
            <v>17005091</v>
          </cell>
          <cell r="C2311" t="str">
            <v>PORTA CORTA-FOGO P90 - 1,05 X 2,10M, COM DOBRADIÇAS E MOLAS SEM FERRAGEM</v>
          </cell>
          <cell r="D2311" t="str">
            <v>UN</v>
          </cell>
          <cell r="E2311">
            <v>1737.06</v>
          </cell>
          <cell r="F2311" t="str">
            <v>SIURB-E JAN/24</v>
          </cell>
        </row>
        <row r="2312">
          <cell r="A2312">
            <v>170592</v>
          </cell>
          <cell r="B2312">
            <v>17005092</v>
          </cell>
          <cell r="C2312" t="str">
            <v>PEDESTAL SINALIZADOR PARA ESTACIONAMENTO P/ DEFICIENTE</v>
          </cell>
          <cell r="D2312" t="str">
            <v>UN</v>
          </cell>
          <cell r="E2312">
            <v>831.72</v>
          </cell>
          <cell r="F2312" t="str">
            <v>SIURB-E JAN/24</v>
          </cell>
        </row>
        <row r="2313">
          <cell r="A2313">
            <v>170593</v>
          </cell>
          <cell r="B2313">
            <v>17005093</v>
          </cell>
          <cell r="C2313" t="str">
            <v>PLACA DE IDENTIFICAÇÃO COM NÚMERO PAVIMENTO EM BRAILE</v>
          </cell>
          <cell r="D2313" t="str">
            <v>UN</v>
          </cell>
          <cell r="E2313">
            <v>54.86</v>
          </cell>
          <cell r="F2313" t="str">
            <v>SIURB-E JAN/24</v>
          </cell>
        </row>
        <row r="2314">
          <cell r="A2314">
            <v>170594</v>
          </cell>
          <cell r="B2314">
            <v>17005094</v>
          </cell>
          <cell r="C2314" t="str">
            <v>PLACA DE IDENTIFICAÇÃO DE WC EM BRAILE FEM./ MASC.</v>
          </cell>
          <cell r="D2314" t="str">
            <v>UN</v>
          </cell>
          <cell r="E2314">
            <v>147.27000000000001</v>
          </cell>
          <cell r="F2314" t="str">
            <v>SIURB-E JAN/24</v>
          </cell>
        </row>
        <row r="2315">
          <cell r="A2315">
            <v>170595</v>
          </cell>
          <cell r="B2315">
            <v>17005095</v>
          </cell>
          <cell r="C2315" t="str">
            <v>PLACA DE IDENTIFICAÇÃO EM BRAILE "INÍCIO E FINAL" P/ CORRIMÃO</v>
          </cell>
          <cell r="D2315" t="str">
            <v>UN</v>
          </cell>
          <cell r="E2315">
            <v>16.82</v>
          </cell>
          <cell r="F2315" t="str">
            <v>SIURB-E JAN/24</v>
          </cell>
        </row>
        <row r="2316">
          <cell r="A2316">
            <v>170596</v>
          </cell>
          <cell r="B2316">
            <v>17005096</v>
          </cell>
          <cell r="C2316" t="str">
            <v>PLACA DE IDENTIFICAÇÃO EM BRAILE DE PAVIMENTO P/ CORRIMÃO</v>
          </cell>
          <cell r="D2316" t="str">
            <v>UN</v>
          </cell>
          <cell r="E2316">
            <v>17.059999999999999</v>
          </cell>
          <cell r="F2316" t="str">
            <v>SIURB-E JAN/24</v>
          </cell>
        </row>
        <row r="2317">
          <cell r="A2317">
            <v>170597</v>
          </cell>
          <cell r="B2317">
            <v>17005097</v>
          </cell>
          <cell r="C2317" t="str">
            <v>PLACA PARA PORTA WC C/ DESENHO UNIVERSAL ACESSIBILIDADE</v>
          </cell>
          <cell r="D2317" t="str">
            <v>UN</v>
          </cell>
          <cell r="E2317">
            <v>34.9</v>
          </cell>
          <cell r="F2317" t="str">
            <v>SIURB-E JAN/24</v>
          </cell>
        </row>
        <row r="2318">
          <cell r="A2318">
            <v>170598</v>
          </cell>
          <cell r="B2318">
            <v>17005098</v>
          </cell>
          <cell r="C2318" t="str">
            <v>SINALIZAÇÃO VISUAL DE DEGRAUS PARA DEFICIENTE VISUAL</v>
          </cell>
          <cell r="D2318" t="str">
            <v>UN</v>
          </cell>
          <cell r="E2318">
            <v>6.34</v>
          </cell>
          <cell r="F2318" t="str">
            <v>SIURB-E JAN/24</v>
          </cell>
        </row>
        <row r="2319">
          <cell r="A2319">
            <v>171000</v>
          </cell>
          <cell r="B2319">
            <v>17010000</v>
          </cell>
          <cell r="C2319" t="str">
            <v>EQUIPAMENTOS DIVERSOS</v>
          </cell>
          <cell r="D2319" t="str">
            <v>.</v>
          </cell>
          <cell r="E2319" t="str">
            <v>.</v>
          </cell>
          <cell r="F2319" t="str">
            <v>SIURB-E JAN/24</v>
          </cell>
        </row>
        <row r="2320">
          <cell r="A2320">
            <v>171001</v>
          </cell>
          <cell r="B2320">
            <v>17010001</v>
          </cell>
          <cell r="C2320" t="str">
            <v>ELEVADOR ELÉTRICO SEM CASA DE MÁQUINAS - 2 PARADAS</v>
          </cell>
          <cell r="D2320" t="str">
            <v>UN</v>
          </cell>
          <cell r="E2320">
            <v>165418.76999999999</v>
          </cell>
          <cell r="F2320" t="str">
            <v>SIURB-E JAN/24</v>
          </cell>
        </row>
        <row r="2321">
          <cell r="A2321">
            <v>171002</v>
          </cell>
          <cell r="B2321">
            <v>17010002</v>
          </cell>
          <cell r="C2321" t="str">
            <v>ELEVADOR ELÉTRICO SEM CASA DE MÁQUINAS - 3 PARADAS</v>
          </cell>
          <cell r="D2321" t="str">
            <v>UN</v>
          </cell>
          <cell r="E2321">
            <v>173550.41</v>
          </cell>
          <cell r="F2321" t="str">
            <v>SIURB-E JAN/24</v>
          </cell>
        </row>
        <row r="2322">
          <cell r="A2322">
            <v>171003</v>
          </cell>
          <cell r="B2322">
            <v>17010003</v>
          </cell>
          <cell r="C2322" t="str">
            <v>ELEVADOR EL[ETRICO SEM CASA DE MÁQUINAS - 4 PARADAS</v>
          </cell>
          <cell r="D2322" t="str">
            <v>UN</v>
          </cell>
          <cell r="E2322">
            <v>181755.98</v>
          </cell>
          <cell r="F2322" t="str">
            <v>SIURB-E JAN/24</v>
          </cell>
        </row>
        <row r="2323">
          <cell r="A2323">
            <v>171004</v>
          </cell>
          <cell r="B2323">
            <v>17010004</v>
          </cell>
          <cell r="C2323" t="str">
            <v>ELEVADOR ELÉTRICO SEM CASA DE MÁQUINAS - 5 PARADAS</v>
          </cell>
          <cell r="D2323" t="str">
            <v>UN</v>
          </cell>
          <cell r="E2323">
            <v>196910.8</v>
          </cell>
          <cell r="F2323" t="str">
            <v>SIURB-E JAN/24</v>
          </cell>
        </row>
        <row r="2324">
          <cell r="A2324">
            <v>171011</v>
          </cell>
          <cell r="B2324">
            <v>17010011</v>
          </cell>
          <cell r="C2324" t="str">
            <v>DX.01/06 - COIFA EM CHAPA DE AÇO GALVANIZADO PARA FOGÃO DE 3 OU 4 BOCAS</v>
          </cell>
          <cell r="D2324" t="str">
            <v>UN</v>
          </cell>
          <cell r="E2324">
            <v>2276.39</v>
          </cell>
          <cell r="F2324" t="str">
            <v>SIURB-E JAN/24</v>
          </cell>
        </row>
        <row r="2325">
          <cell r="A2325">
            <v>171012</v>
          </cell>
          <cell r="B2325">
            <v>17010012</v>
          </cell>
          <cell r="C2325" t="str">
            <v>DX.01/06 - COIFA EM CHAPA DE AÇO GALVANIZADO PARA FOGÃO DE 6 BOCAS</v>
          </cell>
          <cell r="D2325" t="str">
            <v>UN</v>
          </cell>
          <cell r="E2325">
            <v>3042.01</v>
          </cell>
          <cell r="F2325" t="str">
            <v>SIURB-E JAN/24</v>
          </cell>
        </row>
        <row r="2326">
          <cell r="A2326">
            <v>171017</v>
          </cell>
          <cell r="B2326">
            <v>17010017</v>
          </cell>
          <cell r="C2326" t="str">
            <v>CHAPÉU CHINÊS PARA DUTO GALVANIZADO 35CM BIT.22 PARA EXAUSTÃO DE AR</v>
          </cell>
          <cell r="D2326" t="str">
            <v>UN</v>
          </cell>
          <cell r="E2326">
            <v>215.46</v>
          </cell>
          <cell r="F2326" t="str">
            <v>SIURB-E JAN/24</v>
          </cell>
        </row>
        <row r="2327">
          <cell r="A2327">
            <v>171018</v>
          </cell>
          <cell r="B2327">
            <v>17010018</v>
          </cell>
          <cell r="C2327" t="str">
            <v>DX.01/06 - DUTO EM CHAPA DE AÇO GALVANIZADO N.22 - DIÂMETRO 35CM</v>
          </cell>
          <cell r="D2327" t="str">
            <v>M</v>
          </cell>
          <cell r="E2327">
            <v>306.70999999999998</v>
          </cell>
          <cell r="F2327" t="str">
            <v>SIURB-E JAN/24</v>
          </cell>
        </row>
        <row r="2328">
          <cell r="A2328">
            <v>171019</v>
          </cell>
          <cell r="B2328">
            <v>17010019</v>
          </cell>
          <cell r="C2328" t="str">
            <v>DX.01/06 - CURVA PARA DUTO EM CHAPA GALVANIZADA 35CM BIT.22 PARA EXAUSTÃO AR RECRAVADA A CADA 10GRAUS</v>
          </cell>
          <cell r="D2328" t="str">
            <v>UN</v>
          </cell>
          <cell r="E2328">
            <v>348.9</v>
          </cell>
          <cell r="F2328" t="str">
            <v>SIURB-E JAN/24</v>
          </cell>
        </row>
        <row r="2329">
          <cell r="A2329">
            <v>171025</v>
          </cell>
          <cell r="B2329">
            <v>17010025</v>
          </cell>
          <cell r="C2329" t="str">
            <v>DX.01/06 - EXAUSTOR 1/2 HP PARA COIFAS</v>
          </cell>
          <cell r="D2329" t="str">
            <v>UN</v>
          </cell>
          <cell r="E2329">
            <v>1877.75</v>
          </cell>
          <cell r="F2329" t="str">
            <v>SIURB-E JAN/24</v>
          </cell>
        </row>
        <row r="2330">
          <cell r="A2330">
            <v>171031</v>
          </cell>
          <cell r="B2330">
            <v>17010031</v>
          </cell>
          <cell r="C2330" t="str">
            <v>FOGÃO INDUSTRIAL 4 BOCAS COM FORNO E 2 QUEIMADORES DUPLOS</v>
          </cell>
          <cell r="D2330" t="str">
            <v>UN</v>
          </cell>
          <cell r="E2330">
            <v>2470.33</v>
          </cell>
          <cell r="F2330" t="str">
            <v>SIURB-E JAN/24</v>
          </cell>
        </row>
        <row r="2331">
          <cell r="A2331">
            <v>171032</v>
          </cell>
          <cell r="B2331">
            <v>17010032</v>
          </cell>
          <cell r="C2331" t="str">
            <v>FOGÃO INDUSTRIAL 6 BOCAS COM FORNO E 2 QUEIMADORES DUPLOS</v>
          </cell>
          <cell r="D2331" t="str">
            <v>UN</v>
          </cell>
          <cell r="E2331">
            <v>2931.82</v>
          </cell>
          <cell r="F2331" t="str">
            <v>SIURB-E JAN/24</v>
          </cell>
        </row>
        <row r="2332">
          <cell r="A2332">
            <v>171070</v>
          </cell>
          <cell r="B2332">
            <v>17010070</v>
          </cell>
          <cell r="C2332" t="str">
            <v>AUTOCLAVE - CAPACIDADE 54 LITROS</v>
          </cell>
          <cell r="D2332" t="str">
            <v>UN</v>
          </cell>
          <cell r="E2332">
            <v>22582.14</v>
          </cell>
          <cell r="F2332" t="str">
            <v>SIURB-E JAN/24</v>
          </cell>
        </row>
        <row r="2333">
          <cell r="A2333">
            <v>171071</v>
          </cell>
          <cell r="B2333">
            <v>17010071</v>
          </cell>
          <cell r="C2333" t="str">
            <v>VENTILADOR DE PAREDE, DIÂM. MÍN.=65CM</v>
          </cell>
          <cell r="D2333" t="str">
            <v>UN</v>
          </cell>
          <cell r="E2333">
            <v>777.54</v>
          </cell>
          <cell r="F2333" t="str">
            <v>SIURB-E JAN/24</v>
          </cell>
        </row>
        <row r="2334">
          <cell r="A2334">
            <v>171073</v>
          </cell>
          <cell r="B2334">
            <v>17010073</v>
          </cell>
          <cell r="C2334" t="str">
            <v>PORTA DE VIDRO TEMPERADO 10MM OPACO COM FERRAGENS 82X210CM</v>
          </cell>
          <cell r="D2334" t="str">
            <v>UN</v>
          </cell>
          <cell r="E2334">
            <v>1893.6</v>
          </cell>
          <cell r="F2334" t="str">
            <v>SIURB-E JAN/24</v>
          </cell>
        </row>
        <row r="2335">
          <cell r="A2335">
            <v>171074</v>
          </cell>
          <cell r="B2335">
            <v>17010074</v>
          </cell>
          <cell r="C2335" t="str">
            <v>POSTO DE CONSUMO DE O2 OU AR VÁCUO OU N2O</v>
          </cell>
          <cell r="D2335" t="str">
            <v>UN</v>
          </cell>
          <cell r="E2335">
            <v>102.73</v>
          </cell>
          <cell r="F2335" t="str">
            <v>SIURB-E JAN/24</v>
          </cell>
        </row>
        <row r="2336">
          <cell r="A2336">
            <v>171075</v>
          </cell>
          <cell r="B2336">
            <v>17010075</v>
          </cell>
          <cell r="C2336" t="str">
            <v>ESTAÇÃO DE CHAMADA DE ENFERMEIRA</v>
          </cell>
          <cell r="D2336" t="str">
            <v>UN</v>
          </cell>
          <cell r="E2336">
            <v>327.64</v>
          </cell>
          <cell r="F2336" t="str">
            <v>SIURB-E JAN/24</v>
          </cell>
        </row>
        <row r="2337">
          <cell r="A2337">
            <v>171076</v>
          </cell>
          <cell r="B2337">
            <v>17010076</v>
          </cell>
          <cell r="C2337" t="str">
            <v>PAINEL DE ALARME PARA O2 OU AR OU VÁCUO OU N2O, INSTALADO</v>
          </cell>
          <cell r="D2337" t="str">
            <v>UN</v>
          </cell>
          <cell r="E2337">
            <v>588.99</v>
          </cell>
          <cell r="F2337" t="str">
            <v>SIURB-E JAN/24</v>
          </cell>
        </row>
        <row r="2338">
          <cell r="A2338">
            <v>173000</v>
          </cell>
          <cell r="B2338">
            <v>17030000</v>
          </cell>
          <cell r="C2338" t="str">
            <v>PLACAS DE OBRA</v>
          </cell>
          <cell r="D2338" t="str">
            <v>.</v>
          </cell>
          <cell r="E2338" t="str">
            <v>.</v>
          </cell>
          <cell r="F2338" t="str">
            <v>SIURB-E JAN/24</v>
          </cell>
        </row>
        <row r="2339">
          <cell r="A2339">
            <v>173001</v>
          </cell>
          <cell r="B2339">
            <v>17030001</v>
          </cell>
          <cell r="C2339" t="str">
            <v>PLACA INAUGURAL - 600X500X3MM - CHAPA DE  AÇO INOX EM BAIXO RELEVO</v>
          </cell>
          <cell r="D2339" t="str">
            <v>UN</v>
          </cell>
          <cell r="E2339">
            <v>3598.31</v>
          </cell>
          <cell r="F2339" t="str">
            <v>SIURB-E JAN/24</v>
          </cell>
        </row>
        <row r="2340">
          <cell r="A2340">
            <v>173002</v>
          </cell>
          <cell r="B2340">
            <v>17030002</v>
          </cell>
          <cell r="C2340" t="str">
            <v>PLACA DE OBRA EM CHAPA DE AÇO GALVANIZADO</v>
          </cell>
          <cell r="D2340" t="str">
            <v>M2</v>
          </cell>
          <cell r="E2340">
            <v>388.52</v>
          </cell>
          <cell r="F2340" t="str">
            <v>SIURB-E JAN/24</v>
          </cell>
        </row>
        <row r="2341">
          <cell r="A2341">
            <v>174000</v>
          </cell>
          <cell r="B2341">
            <v>17040000</v>
          </cell>
          <cell r="C2341" t="str">
            <v>SISTEMA DE AQUECIMENTO SOLAR</v>
          </cell>
          <cell r="D2341" t="str">
            <v>.</v>
          </cell>
          <cell r="E2341" t="str">
            <v>.</v>
          </cell>
          <cell r="F2341" t="str">
            <v>SIURB-E JAN/24</v>
          </cell>
        </row>
        <row r="2342">
          <cell r="A2342">
            <v>174001</v>
          </cell>
          <cell r="B2342">
            <v>17040001</v>
          </cell>
          <cell r="C2342" t="str">
            <v>SISTEMA DE AQUECIMENTO SOLAR ATÉ 1000L - COLETOR SOLAR PLANO FECHADO (SELO "A" DO INMETRO)</v>
          </cell>
          <cell r="D2342" t="str">
            <v>M2</v>
          </cell>
          <cell r="E2342">
            <v>2818.04</v>
          </cell>
          <cell r="F2342" t="str">
            <v>SIURB-E JAN/24</v>
          </cell>
        </row>
        <row r="2343">
          <cell r="A2343">
            <v>174002</v>
          </cell>
          <cell r="B2343">
            <v>17040002</v>
          </cell>
          <cell r="C2343" t="str">
            <v>SISTEMA DE AQUECIMENTO SOLAR ACIMA DE 1000L - FORNECIMENTO DE COLETOR SOLAR PLANO FECHADO (SELO "A" INMETRO) - SEM INSTALAÇÃO</v>
          </cell>
          <cell r="D2343" t="str">
            <v>M2</v>
          </cell>
          <cell r="E2343">
            <v>1008.12</v>
          </cell>
          <cell r="F2343" t="str">
            <v>SIURB-E JAN/24</v>
          </cell>
        </row>
        <row r="2344">
          <cell r="A2344">
            <v>174003</v>
          </cell>
          <cell r="B2344">
            <v>17040003</v>
          </cell>
          <cell r="C2344" t="str">
            <v>SISTEMA DE AQUECIMENTO SOLAR, FORNECIMENTO DE RESERVATÓRIO TÉRMICO ATÉ 1000L, BAIXA PRESSÃO (APROVAÇÃO INMETRO) - SEM INSTALAÇÃO</v>
          </cell>
          <cell r="D2344" t="str">
            <v>L</v>
          </cell>
          <cell r="E2344">
            <v>11.07</v>
          </cell>
          <cell r="F2344" t="str">
            <v>SIURB-E JAN/24</v>
          </cell>
        </row>
        <row r="2345">
          <cell r="A2345">
            <v>174005</v>
          </cell>
          <cell r="B2345">
            <v>17040005</v>
          </cell>
          <cell r="C2345" t="str">
            <v>SISTEMA DE AQUECIMENTO SOLAR, FORNECIMENTO DE RESERVATÓRIO TÉRMICO ATÉ 1000L, ALTA PRESSÃO (APROVAÇÃO INMETRO) - SEM INSTALAÇÃO</v>
          </cell>
          <cell r="D2345" t="str">
            <v>L</v>
          </cell>
          <cell r="E2345">
            <v>16.16</v>
          </cell>
          <cell r="F2345" t="str">
            <v>SIURB-E JAN/24</v>
          </cell>
        </row>
        <row r="2346">
          <cell r="A2346">
            <v>174006</v>
          </cell>
          <cell r="B2346">
            <v>17040006</v>
          </cell>
          <cell r="C2346" t="str">
            <v>SISTEMA DE AQUECIMENTO SOLAR, INSTALAÇÃO DE RESERVATÓRIO TÉRMICO ATÉ 1000L</v>
          </cell>
          <cell r="D2346" t="str">
            <v>UN</v>
          </cell>
          <cell r="E2346">
            <v>3878.4</v>
          </cell>
          <cell r="F2346" t="str">
            <v>SIURB-E JAN/24</v>
          </cell>
        </row>
        <row r="2347">
          <cell r="A2347">
            <v>174007</v>
          </cell>
          <cell r="B2347">
            <v>17040007</v>
          </cell>
          <cell r="C2347" t="str">
            <v>SISTEMA DE AQUECIMENTO SOLAR, FORNECIMENTO DE RESERVATÓRIO TÉRMICO ACIMA DE 1000L, BAIXA PRESSÃO (APROVAÇÃO INMETRO) - SEM INSTALAÇÃO</v>
          </cell>
          <cell r="D2347" t="str">
            <v>L</v>
          </cell>
          <cell r="E2347">
            <v>15.95</v>
          </cell>
          <cell r="F2347" t="str">
            <v>SIURB-E JAN/24</v>
          </cell>
        </row>
        <row r="2348">
          <cell r="A2348">
            <v>174008</v>
          </cell>
          <cell r="B2348">
            <v>17040008</v>
          </cell>
          <cell r="C2348" t="str">
            <v>SISTEMA DE AQUECIMENTO SOLAR, FORNECIMENTO DE RESERVATÓRIO TÉRMICO ACIMA DE 1000L, ALTA PRESSÃO (APROVAÇÃO INMETRO) - SEM INSTALAÇÃO</v>
          </cell>
          <cell r="D2348" t="str">
            <v>L</v>
          </cell>
          <cell r="E2348">
            <v>15.36</v>
          </cell>
          <cell r="F2348" t="str">
            <v>SIURB-E JAN/24</v>
          </cell>
        </row>
        <row r="2349">
          <cell r="A2349">
            <v>174010</v>
          </cell>
          <cell r="B2349">
            <v>17040010</v>
          </cell>
          <cell r="C2349" t="str">
            <v>SISTEMA DE AQUECIMENTO SOLAR (CIRCULAÇÃO FORÇADA), BOMBA HIDRÁULICA DE CIRCULAÇÃO DE ÁGUA NOS COLETORES SOLARES</v>
          </cell>
          <cell r="D2349" t="str">
            <v>UN</v>
          </cell>
          <cell r="E2349">
            <v>2611</v>
          </cell>
          <cell r="F2349" t="str">
            <v>SIURB-E JAN/24</v>
          </cell>
        </row>
        <row r="2350">
          <cell r="A2350">
            <v>174011</v>
          </cell>
          <cell r="B2350">
            <v>17040011</v>
          </cell>
          <cell r="C2350" t="str">
            <v>SISTEMA DE AQUECIMENTO SOLAR (CIRCULAÇÃO FORÇADA), CONJUNTO DIGITAL PARA ACIONAMENTOS PROGRAMADOS DE EQUIPAMENTOS</v>
          </cell>
          <cell r="D2350" t="str">
            <v>UN</v>
          </cell>
          <cell r="E2350">
            <v>1888.44</v>
          </cell>
          <cell r="F2350" t="str">
            <v>SIURB-E JAN/24</v>
          </cell>
        </row>
        <row r="2351">
          <cell r="A2351">
            <v>174013</v>
          </cell>
          <cell r="B2351">
            <v>17040013</v>
          </cell>
          <cell r="C2351" t="str">
            <v>SISTEMA DE AQUECIMENTO SOLAR PARA PISCINA, FORNECIMENTO DE COLETOR SOLAR ABERTO (SELO "A" INMETRO) - SEM INSTALAÇÃO</v>
          </cell>
          <cell r="D2351" t="str">
            <v>M2</v>
          </cell>
          <cell r="E2351">
            <v>343.13</v>
          </cell>
          <cell r="F2351" t="str">
            <v>SIURB-E JAN/24</v>
          </cell>
        </row>
        <row r="2352">
          <cell r="A2352">
            <v>174501</v>
          </cell>
          <cell r="B2352">
            <v>17045001</v>
          </cell>
          <cell r="C2352" t="str">
            <v>ANDAIMES METÁLICOS - FORNECIMENTO</v>
          </cell>
          <cell r="D2352" t="str">
            <v>M3xMÊS</v>
          </cell>
          <cell r="E2352">
            <v>10.79</v>
          </cell>
          <cell r="F2352" t="str">
            <v>SIURB-E JAN/24</v>
          </cell>
        </row>
        <row r="2353">
          <cell r="A2353">
            <v>174502</v>
          </cell>
          <cell r="B2353">
            <v>17045002</v>
          </cell>
          <cell r="C2353" t="str">
            <v>ANDAIMES METÁLICOS - MONTAGEM E DESMONTAGEM</v>
          </cell>
          <cell r="D2353" t="str">
            <v>M3</v>
          </cell>
          <cell r="E2353">
            <v>4.49</v>
          </cell>
          <cell r="F2353" t="str">
            <v>SIURB-E JAN/24</v>
          </cell>
        </row>
        <row r="2354">
          <cell r="A2354">
            <v>175000</v>
          </cell>
          <cell r="B2354">
            <v>17050000</v>
          </cell>
          <cell r="C2354" t="str">
            <v>DEMOLIÇÕES</v>
          </cell>
          <cell r="D2354" t="str">
            <v>.</v>
          </cell>
          <cell r="E2354" t="str">
            <v>.</v>
          </cell>
          <cell r="F2354" t="str">
            <v>SIURB-E JAN/24</v>
          </cell>
        </row>
        <row r="2355">
          <cell r="A2355">
            <v>175001</v>
          </cell>
          <cell r="B2355">
            <v>17050001</v>
          </cell>
          <cell r="C2355" t="str">
            <v>DEMOLIÇÃO DE MURO DE ALVENARIA - H=1,80 À 2,00M</v>
          </cell>
          <cell r="D2355" t="str">
            <v>M</v>
          </cell>
          <cell r="E2355">
            <v>57.63</v>
          </cell>
          <cell r="F2355" t="str">
            <v>SIURB-E JAN/24</v>
          </cell>
        </row>
        <row r="2356">
          <cell r="A2356">
            <v>175015</v>
          </cell>
          <cell r="B2356">
            <v>17050015</v>
          </cell>
          <cell r="C2356" t="str">
            <v>DEMOLIÇÃO DE ALAMBRADO DE TELA GALVANIZADA</v>
          </cell>
          <cell r="D2356" t="str">
            <v>M2</v>
          </cell>
          <cell r="E2356">
            <v>2.56</v>
          </cell>
          <cell r="F2356" t="str">
            <v>SIURB-E JAN/24</v>
          </cell>
        </row>
        <row r="2357">
          <cell r="A2357">
            <v>175020</v>
          </cell>
          <cell r="B2357">
            <v>17050020</v>
          </cell>
          <cell r="C2357" t="str">
            <v>DEMOLIÇÃO MANUAL DE CONCRETO SIMPLES</v>
          </cell>
          <cell r="D2357" t="str">
            <v>M3</v>
          </cell>
          <cell r="E2357">
            <v>253.57</v>
          </cell>
          <cell r="F2357" t="str">
            <v>SIURB-E JAN/24</v>
          </cell>
        </row>
        <row r="2358">
          <cell r="A2358">
            <v>175021</v>
          </cell>
          <cell r="B2358">
            <v>17050021</v>
          </cell>
          <cell r="C2358" t="str">
            <v>DEMOLIÇÃO MANUAL DE CONCRETO ARMADO</v>
          </cell>
          <cell r="D2358" t="str">
            <v>M3</v>
          </cell>
          <cell r="E2358">
            <v>461.03</v>
          </cell>
          <cell r="F2358" t="str">
            <v>SIURB-E JAN/24</v>
          </cell>
        </row>
        <row r="2359">
          <cell r="A2359">
            <v>175022</v>
          </cell>
          <cell r="B2359">
            <v>17050022</v>
          </cell>
          <cell r="C2359" t="str">
            <v>DEMOLIÇÃO MECANIZADA DE CONCRETO SIMPLES</v>
          </cell>
          <cell r="D2359" t="str">
            <v>M3</v>
          </cell>
          <cell r="E2359">
            <v>201.87</v>
          </cell>
          <cell r="F2359" t="str">
            <v>SIURB-E JAN/24</v>
          </cell>
        </row>
        <row r="2360">
          <cell r="A2360">
            <v>175023</v>
          </cell>
          <cell r="B2360">
            <v>17050023</v>
          </cell>
          <cell r="C2360" t="str">
            <v>DEMOLIÇÃO MECANIZADA DE CONCRETO ARMADO</v>
          </cell>
          <cell r="D2360" t="str">
            <v>M3</v>
          </cell>
          <cell r="E2360">
            <v>403.74</v>
          </cell>
          <cell r="F2360" t="str">
            <v>SIURB-E JAN/24</v>
          </cell>
        </row>
        <row r="2361">
          <cell r="A2361">
            <v>175025</v>
          </cell>
          <cell r="B2361">
            <v>17050025</v>
          </cell>
          <cell r="C2361" t="str">
            <v>DEMOLIÇÃO DE LADRILHOS HIDRÁULICOS, INCLUSIVE ARGAMASSA DE REGULARIZAÇÃO</v>
          </cell>
          <cell r="D2361" t="str">
            <v>M2</v>
          </cell>
          <cell r="E2361">
            <v>14.75</v>
          </cell>
          <cell r="F2361" t="str">
            <v>SIURB-E JAN/24</v>
          </cell>
        </row>
        <row r="2362">
          <cell r="A2362">
            <v>175030</v>
          </cell>
          <cell r="B2362">
            <v>17050030</v>
          </cell>
          <cell r="C2362" t="str">
            <v>DEMOLIÇÃO DE LAJOTAS DE CONCRETO</v>
          </cell>
          <cell r="D2362" t="str">
            <v>M2</v>
          </cell>
          <cell r="E2362">
            <v>11.53</v>
          </cell>
          <cell r="F2362" t="str">
            <v>SIURB-E JAN/24</v>
          </cell>
        </row>
        <row r="2363">
          <cell r="A2363">
            <v>175040</v>
          </cell>
          <cell r="B2363">
            <v>17050040</v>
          </cell>
          <cell r="C2363" t="str">
            <v>DEMOLIÇÃO DE PAVIMENTAÇÃO ASFÁLTICA, CAPA E BASE - MANUAL</v>
          </cell>
          <cell r="D2363" t="str">
            <v>M2</v>
          </cell>
          <cell r="E2363">
            <v>34.58</v>
          </cell>
          <cell r="F2363" t="str">
            <v>SIURB-E JAN/24</v>
          </cell>
        </row>
        <row r="2364">
          <cell r="A2364">
            <v>175045</v>
          </cell>
          <cell r="B2364">
            <v>17050045</v>
          </cell>
          <cell r="C2364" t="str">
            <v>DEMOLIÇÃO DE GUIAS DE CONCRETO</v>
          </cell>
          <cell r="D2364" t="str">
            <v>M</v>
          </cell>
          <cell r="E2364">
            <v>9.2200000000000006</v>
          </cell>
          <cell r="F2364" t="str">
            <v>SIURB-E JAN/24</v>
          </cell>
        </row>
        <row r="2365">
          <cell r="A2365">
            <v>175048</v>
          </cell>
          <cell r="B2365">
            <v>17050048</v>
          </cell>
          <cell r="C2365" t="str">
            <v>DEMOLIÇÃO DE SARJETAS DE CONCRETO</v>
          </cell>
          <cell r="D2365" t="str">
            <v>M</v>
          </cell>
          <cell r="E2365">
            <v>13.83</v>
          </cell>
          <cell r="F2365" t="str">
            <v>SIURB-E JAN/24</v>
          </cell>
        </row>
        <row r="2366">
          <cell r="A2366">
            <v>176000</v>
          </cell>
          <cell r="B2366">
            <v>17060000</v>
          </cell>
          <cell r="C2366" t="str">
            <v>RETIRADAS</v>
          </cell>
          <cell r="D2366" t="str">
            <v>.</v>
          </cell>
          <cell r="E2366" t="str">
            <v>.</v>
          </cell>
          <cell r="F2366" t="str">
            <v>SIURB-E JAN/24</v>
          </cell>
        </row>
        <row r="2367">
          <cell r="A2367">
            <v>176005</v>
          </cell>
          <cell r="B2367">
            <v>17060005</v>
          </cell>
          <cell r="C2367" t="str">
            <v>RETIRADA DE CERCA DE ARAME FARPADO, MOURÃO DE EUCALIPTO OU CONCRETO</v>
          </cell>
          <cell r="D2367" t="str">
            <v>M</v>
          </cell>
          <cell r="E2367">
            <v>11.53</v>
          </cell>
          <cell r="F2367" t="str">
            <v>SIURB-E JAN/24</v>
          </cell>
        </row>
        <row r="2368">
          <cell r="A2368">
            <v>176030</v>
          </cell>
          <cell r="B2368">
            <v>17060030</v>
          </cell>
          <cell r="C2368" t="str">
            <v>RETIRADA DE LAJOTAS PRÉ-MOLDADAS DE CONCRETO</v>
          </cell>
          <cell r="D2368" t="str">
            <v>M2</v>
          </cell>
          <cell r="E2368">
            <v>16.14</v>
          </cell>
          <cell r="F2368" t="str">
            <v>SIURB-E JAN/24</v>
          </cell>
        </row>
        <row r="2369">
          <cell r="A2369">
            <v>176032</v>
          </cell>
          <cell r="B2369">
            <v>17060032</v>
          </cell>
          <cell r="C2369" t="str">
            <v>RETIRADA DE FORRAS DE PEDRAS NATURAIS</v>
          </cell>
          <cell r="D2369" t="str">
            <v>M2</v>
          </cell>
          <cell r="E2369">
            <v>29.97</v>
          </cell>
          <cell r="F2369" t="str">
            <v>SIURB-E JAN/24</v>
          </cell>
        </row>
        <row r="2370">
          <cell r="A2370">
            <v>176035</v>
          </cell>
          <cell r="B2370">
            <v>17060035</v>
          </cell>
          <cell r="C2370" t="str">
            <v>RETIRADA DE PARALELEPÍPEDOS</v>
          </cell>
          <cell r="D2370" t="str">
            <v>M2</v>
          </cell>
          <cell r="E2370">
            <v>7.15</v>
          </cell>
          <cell r="F2370" t="str">
            <v>SIURB-E JAN/24</v>
          </cell>
        </row>
        <row r="2371">
          <cell r="A2371">
            <v>176038</v>
          </cell>
          <cell r="B2371">
            <v>17060038</v>
          </cell>
          <cell r="C2371" t="str">
            <v>RETIRADA DE MOSAICO PORTUGUÊS</v>
          </cell>
          <cell r="D2371" t="str">
            <v>M2</v>
          </cell>
          <cell r="E2371">
            <v>13.83</v>
          </cell>
          <cell r="F2371" t="str">
            <v>SIURB-E JAN/24</v>
          </cell>
        </row>
        <row r="2372">
          <cell r="A2372">
            <v>176045</v>
          </cell>
          <cell r="B2372">
            <v>17060045</v>
          </cell>
          <cell r="C2372" t="str">
            <v>RETIRADA DE GUIAS DE CONCRETO</v>
          </cell>
          <cell r="D2372" t="str">
            <v>M</v>
          </cell>
          <cell r="E2372">
            <v>6.68</v>
          </cell>
          <cell r="F2372" t="str">
            <v>SIURB-E JAN/24</v>
          </cell>
        </row>
        <row r="2373">
          <cell r="A2373">
            <v>176046</v>
          </cell>
          <cell r="B2373">
            <v>17060046</v>
          </cell>
          <cell r="C2373" t="str">
            <v>RETIRADA DE PISO INTERTRAVADO</v>
          </cell>
          <cell r="D2373" t="str">
            <v>M2</v>
          </cell>
          <cell r="E2373">
            <v>16.14</v>
          </cell>
          <cell r="F2373" t="str">
            <v>SIURB-E JAN/24</v>
          </cell>
        </row>
        <row r="2374">
          <cell r="A2374">
            <v>176050</v>
          </cell>
          <cell r="B2374">
            <v>17060050</v>
          </cell>
          <cell r="C2374" t="str">
            <v>RETIRADA DE BRINQUEDOS</v>
          </cell>
          <cell r="D2374" t="str">
            <v>UN</v>
          </cell>
          <cell r="E2374">
            <v>56.25</v>
          </cell>
          <cell r="F2374" t="str">
            <v>SIURB-E JAN/24</v>
          </cell>
        </row>
        <row r="2375">
          <cell r="A2375">
            <v>176087</v>
          </cell>
          <cell r="B2375">
            <v>17060087</v>
          </cell>
          <cell r="C2375" t="str">
            <v>RETIRADA DE PORTA-GIZ, INCLUSIVE SUPORTES</v>
          </cell>
          <cell r="D2375" t="str">
            <v>M</v>
          </cell>
          <cell r="E2375">
            <v>11.41</v>
          </cell>
          <cell r="F2375" t="str">
            <v>SIURB-E JAN/24</v>
          </cell>
        </row>
        <row r="2376">
          <cell r="A2376">
            <v>176090</v>
          </cell>
          <cell r="B2376">
            <v>17060090</v>
          </cell>
          <cell r="C2376" t="str">
            <v>RETIRADA DE COIFA E CHAPA PARA FOGÃO DE 3 OU 4 BOCAS</v>
          </cell>
          <cell r="D2376" t="str">
            <v>UN</v>
          </cell>
          <cell r="E2376">
            <v>55.82</v>
          </cell>
          <cell r="F2376" t="str">
            <v>SIURB-E JAN/24</v>
          </cell>
        </row>
        <row r="2377">
          <cell r="A2377">
            <v>176091</v>
          </cell>
          <cell r="B2377">
            <v>17060091</v>
          </cell>
          <cell r="C2377" t="str">
            <v>RETIRADA DE COIFA EM CHAPA PARA FOGÃO DE 6 BOCAS</v>
          </cell>
          <cell r="D2377" t="str">
            <v>UN</v>
          </cell>
          <cell r="E2377">
            <v>69.77</v>
          </cell>
          <cell r="F2377" t="str">
            <v>SIURB-E JAN/24</v>
          </cell>
        </row>
        <row r="2378">
          <cell r="A2378">
            <v>176092</v>
          </cell>
          <cell r="B2378">
            <v>17060092</v>
          </cell>
          <cell r="C2378" t="str">
            <v>RETIRADA DE EXAUSTOR</v>
          </cell>
          <cell r="D2378" t="str">
            <v>UN</v>
          </cell>
          <cell r="E2378">
            <v>9.65</v>
          </cell>
          <cell r="F2378" t="str">
            <v>SIURB-E JAN/24</v>
          </cell>
        </row>
        <row r="2379">
          <cell r="A2379">
            <v>176093</v>
          </cell>
          <cell r="B2379">
            <v>17060093</v>
          </cell>
          <cell r="C2379" t="str">
            <v>RETIRADA DE DUTO DE EXAUSTÃO</v>
          </cell>
          <cell r="D2379" t="str">
            <v>M</v>
          </cell>
          <cell r="E2379">
            <v>20.93</v>
          </cell>
          <cell r="F2379" t="str">
            <v>SIURB-E JAN/24</v>
          </cell>
        </row>
        <row r="2380">
          <cell r="A2380">
            <v>176094</v>
          </cell>
          <cell r="B2380">
            <v>17060094</v>
          </cell>
          <cell r="C2380" t="str">
            <v>RETIRADA DE PORTÃO DE FERRO PERFILADO TIPO PQ (GP5/GPM1)</v>
          </cell>
          <cell r="D2380" t="str">
            <v>M2</v>
          </cell>
          <cell r="E2380">
            <v>34.89</v>
          </cell>
          <cell r="F2380" t="str">
            <v>SIURB-E JAN/24</v>
          </cell>
        </row>
        <row r="2381">
          <cell r="A2381">
            <v>176095</v>
          </cell>
          <cell r="B2381">
            <v>17060095</v>
          </cell>
          <cell r="C2381" t="str">
            <v>RETIRADA DE ALAMBRADO EM TELA INCLUSIVE ESTRUTURA DE SUSTENTAÇÃO (FP.04)</v>
          </cell>
          <cell r="D2381" t="str">
            <v>M</v>
          </cell>
          <cell r="E2381">
            <v>59.34</v>
          </cell>
          <cell r="F2381" t="str">
            <v>SIURB-E JAN/24</v>
          </cell>
        </row>
        <row r="2382">
          <cell r="A2382">
            <v>176096</v>
          </cell>
          <cell r="B2382">
            <v>17060096</v>
          </cell>
          <cell r="C2382" t="str">
            <v>RETIRADA DE CERCA DE TELA GALVANIZADA E RESPECTIVOS MOURÕES (FC 04/05)</v>
          </cell>
          <cell r="D2382" t="str">
            <v>M</v>
          </cell>
          <cell r="E2382">
            <v>52.46</v>
          </cell>
          <cell r="F2382" t="str">
            <v>SIURB-E JAN/24</v>
          </cell>
        </row>
        <row r="2383">
          <cell r="A2383">
            <v>176097</v>
          </cell>
          <cell r="B2383">
            <v>17060097</v>
          </cell>
          <cell r="C2383" t="str">
            <v>RETIRADA DE PORTÃO METÁLICO</v>
          </cell>
          <cell r="D2383" t="str">
            <v>M2</v>
          </cell>
          <cell r="E2383">
            <v>76.89</v>
          </cell>
          <cell r="F2383" t="str">
            <v>SIURB-E JAN/24</v>
          </cell>
        </row>
        <row r="2384">
          <cell r="A2384" t="str">
            <v>-</v>
          </cell>
          <cell r="B2384">
            <v>17060101</v>
          </cell>
          <cell r="C2384" t="str">
            <v>RETIRADA DE PISO INTERTRAVADO</v>
          </cell>
          <cell r="D2384" t="str">
            <v>M2</v>
          </cell>
          <cell r="E2384">
            <v>1.84</v>
          </cell>
          <cell r="F2384" t="str">
            <v>SIURB-E JAN/24</v>
          </cell>
        </row>
        <row r="2385">
          <cell r="A2385" t="str">
            <v>-</v>
          </cell>
          <cell r="B2385">
            <v>17060102</v>
          </cell>
          <cell r="C2385" t="str">
            <v>RETIRADA DE GRADIL, PORTÕES E GUARDA-CORPO</v>
          </cell>
          <cell r="D2385" t="str">
            <v>M2</v>
          </cell>
          <cell r="E2385">
            <v>44.67</v>
          </cell>
          <cell r="F2385" t="str">
            <v>SIURB-E JAN/24</v>
          </cell>
        </row>
        <row r="2386">
          <cell r="A2386" t="str">
            <v>-</v>
          </cell>
          <cell r="B2386">
            <v>17060103</v>
          </cell>
          <cell r="C2386" t="str">
            <v>RETIRADA DE MINI GUIAS DE CONCRETO</v>
          </cell>
          <cell r="D2386" t="str">
            <v>M</v>
          </cell>
          <cell r="E2386">
            <v>8.99</v>
          </cell>
          <cell r="F2386" t="str">
            <v>SIURB-E JAN/24</v>
          </cell>
        </row>
        <row r="2387">
          <cell r="A2387" t="str">
            <v>-</v>
          </cell>
          <cell r="B2387">
            <v>17060104</v>
          </cell>
          <cell r="C2387" t="str">
            <v>RETIRADA DE TAPUME METÁLICO</v>
          </cell>
          <cell r="D2387" t="str">
            <v>M2</v>
          </cell>
          <cell r="E2387">
            <v>7.61</v>
          </cell>
          <cell r="F2387" t="str">
            <v>SIURB-E JAN/24</v>
          </cell>
        </row>
        <row r="2388">
          <cell r="A2388">
            <v>177000</v>
          </cell>
          <cell r="B2388">
            <v>17070000</v>
          </cell>
          <cell r="C2388" t="str">
            <v>RECOLOCAÇÕES</v>
          </cell>
          <cell r="D2388" t="str">
            <v>.</v>
          </cell>
          <cell r="E2388" t="str">
            <v>.</v>
          </cell>
          <cell r="F2388" t="str">
            <v>SIURB-E JAN/24</v>
          </cell>
        </row>
        <row r="2389">
          <cell r="A2389">
            <v>177001</v>
          </cell>
          <cell r="B2389">
            <v>17070001</v>
          </cell>
          <cell r="C2389" t="str">
            <v>RECOLOCAÇÃO DE TELA E TIRANTE EM ALAMBRADO</v>
          </cell>
          <cell r="D2389" t="str">
            <v>M2</v>
          </cell>
          <cell r="E2389">
            <v>39.75</v>
          </cell>
          <cell r="F2389" t="str">
            <v>SIURB-E JAN/24</v>
          </cell>
        </row>
        <row r="2390">
          <cell r="A2390">
            <v>177035</v>
          </cell>
          <cell r="B2390">
            <v>17070035</v>
          </cell>
          <cell r="C2390" t="str">
            <v>RECOLOCAÇÃO DE PARALELEPÍPEDOS</v>
          </cell>
          <cell r="D2390" t="str">
            <v>M2</v>
          </cell>
          <cell r="E2390">
            <v>40.869999999999997</v>
          </cell>
          <cell r="F2390" t="str">
            <v>SIURB-E JAN/24</v>
          </cell>
        </row>
        <row r="2391">
          <cell r="A2391">
            <v>177036</v>
          </cell>
          <cell r="B2391">
            <v>17070036</v>
          </cell>
          <cell r="C2391" t="str">
            <v>RECOLOCAÇÃO DE PARALELEPÍPEDO COM AREIA RECICLADA</v>
          </cell>
          <cell r="D2391" t="str">
            <v>M2</v>
          </cell>
          <cell r="E2391">
            <v>31.88</v>
          </cell>
          <cell r="F2391" t="str">
            <v>SIURB-E JAN/24</v>
          </cell>
        </row>
        <row r="2392">
          <cell r="A2392">
            <v>177038</v>
          </cell>
          <cell r="B2392">
            <v>17070038</v>
          </cell>
          <cell r="C2392" t="str">
            <v>RECOLOCAÇÃO DE MOSAICO PORTUGUÊS SOBRE BASE DE CONCRETO</v>
          </cell>
          <cell r="D2392" t="str">
            <v>M2</v>
          </cell>
          <cell r="E2392">
            <v>82.44</v>
          </cell>
          <cell r="F2392" t="str">
            <v>SIURB-E JAN/24</v>
          </cell>
        </row>
        <row r="2393">
          <cell r="A2393">
            <v>177039</v>
          </cell>
          <cell r="B2393">
            <v>17070039</v>
          </cell>
          <cell r="C2393" t="str">
            <v>RECOLOCAÇÃO DE MOSAICO PORTUGUÊS SOBRE BASE DE AREIA</v>
          </cell>
          <cell r="D2393" t="str">
            <v>M2</v>
          </cell>
          <cell r="E2393">
            <v>58.76</v>
          </cell>
          <cell r="F2393" t="str">
            <v>SIURB-E JAN/24</v>
          </cell>
        </row>
        <row r="2394">
          <cell r="A2394">
            <v>177040</v>
          </cell>
          <cell r="B2394">
            <v>17070040</v>
          </cell>
          <cell r="C2394" t="str">
            <v>RECOLOCAÇÃO DE MOSAICO PORTUGUÊS SOBRE BASE DE CONCRETO COM AGREGADO RECICLADO</v>
          </cell>
          <cell r="D2394" t="str">
            <v>M2</v>
          </cell>
          <cell r="E2394">
            <v>75.14</v>
          </cell>
          <cell r="F2394" t="str">
            <v>SIURB-E JAN/24</v>
          </cell>
        </row>
        <row r="2395">
          <cell r="A2395">
            <v>177041</v>
          </cell>
          <cell r="B2395">
            <v>17070041</v>
          </cell>
          <cell r="C2395" t="str">
            <v>RECOLOCAÇÃO DE MOSAICO PORTUGUÊS SOBRE BASE DE AREIA RECICLADA</v>
          </cell>
          <cell r="D2395" t="str">
            <v>M2</v>
          </cell>
          <cell r="E2395">
            <v>51.58</v>
          </cell>
          <cell r="F2395" t="str">
            <v>SIURB-E JAN/24</v>
          </cell>
        </row>
        <row r="2396">
          <cell r="A2396">
            <v>177045</v>
          </cell>
          <cell r="B2396">
            <v>17070045</v>
          </cell>
          <cell r="C2396" t="str">
            <v>RECOLOCAÇÃO DE GUIAS DE CONCRETO</v>
          </cell>
          <cell r="D2396" t="str">
            <v>M</v>
          </cell>
          <cell r="E2396">
            <v>65.040000000000006</v>
          </cell>
          <cell r="F2396" t="str">
            <v>SIURB-E JAN/24</v>
          </cell>
        </row>
        <row r="2397">
          <cell r="A2397">
            <v>177046</v>
          </cell>
          <cell r="B2397">
            <v>17070046</v>
          </cell>
          <cell r="C2397" t="str">
            <v>RECOLOCAÇÃO DE PISO INTERTRAVADO COM AREIA RECICLADA</v>
          </cell>
          <cell r="D2397" t="str">
            <v>M2</v>
          </cell>
          <cell r="E2397">
            <v>31.88</v>
          </cell>
          <cell r="F2397" t="str">
            <v>SIURB-E JAN/24</v>
          </cell>
        </row>
        <row r="2398">
          <cell r="A2398">
            <v>177087</v>
          </cell>
          <cell r="B2398">
            <v>17070087</v>
          </cell>
          <cell r="C2398" t="str">
            <v>RECOLOCAÇÃO DE PORTA-GIZ, INCLUSIVE SUPORTES</v>
          </cell>
          <cell r="D2398" t="str">
            <v>M</v>
          </cell>
          <cell r="E2398">
            <v>27.85</v>
          </cell>
          <cell r="F2398" t="str">
            <v>SIURB-E JAN/24</v>
          </cell>
        </row>
        <row r="2399">
          <cell r="A2399">
            <v>177090</v>
          </cell>
          <cell r="B2399">
            <v>17070090</v>
          </cell>
          <cell r="C2399" t="str">
            <v>RECOLOCAÇÃO DE COIFA EM CHAPA PARA FOGÃO DE 3 OU 4 BOCAS</v>
          </cell>
          <cell r="D2399" t="str">
            <v>UN</v>
          </cell>
          <cell r="E2399">
            <v>108.1</v>
          </cell>
          <cell r="F2399" t="str">
            <v>SIURB-E JAN/24</v>
          </cell>
        </row>
        <row r="2400">
          <cell r="A2400">
            <v>177091</v>
          </cell>
          <cell r="B2400">
            <v>17070091</v>
          </cell>
          <cell r="C2400" t="str">
            <v>RECOLOCAÇÃO DE COIFA EM CHAPA PARA FOGÃO DE 6 BOCAS</v>
          </cell>
          <cell r="D2400" t="str">
            <v>UN</v>
          </cell>
          <cell r="E2400">
            <v>142.97999999999999</v>
          </cell>
          <cell r="F2400" t="str">
            <v>SIURB-E JAN/24</v>
          </cell>
        </row>
        <row r="2401">
          <cell r="A2401">
            <v>177092</v>
          </cell>
          <cell r="B2401">
            <v>17070092</v>
          </cell>
          <cell r="C2401" t="str">
            <v>RECOLOCAÇÃO DE EXAUSTOR</v>
          </cell>
          <cell r="D2401" t="str">
            <v>UN</v>
          </cell>
          <cell r="E2401">
            <v>40.729999999999997</v>
          </cell>
          <cell r="F2401" t="str">
            <v>SIURB-E JAN/24</v>
          </cell>
        </row>
        <row r="2402">
          <cell r="A2402">
            <v>177093</v>
          </cell>
          <cell r="B2402">
            <v>17070093</v>
          </cell>
          <cell r="C2402" t="str">
            <v>RECOLOCAÇÃO DE DUTO DE EXAUSTÃO</v>
          </cell>
          <cell r="D2402" t="str">
            <v>M</v>
          </cell>
          <cell r="E2402">
            <v>29.63</v>
          </cell>
          <cell r="F2402" t="str">
            <v>SIURB-E JAN/24</v>
          </cell>
        </row>
        <row r="2403">
          <cell r="A2403">
            <v>177094</v>
          </cell>
          <cell r="B2403">
            <v>17070094</v>
          </cell>
          <cell r="C2403" t="str">
            <v>RECOLOCAÇÃO DE PORTÃO DE FERRO PERFILADO TIPO PARQUE (GP5/GPM-1)</v>
          </cell>
          <cell r="D2403" t="str">
            <v>M2</v>
          </cell>
          <cell r="E2403">
            <v>99.72</v>
          </cell>
          <cell r="F2403" t="str">
            <v>SIURB-E JAN/24</v>
          </cell>
        </row>
        <row r="2404">
          <cell r="A2404">
            <v>177096</v>
          </cell>
          <cell r="B2404">
            <v>17070096</v>
          </cell>
          <cell r="C2404" t="str">
            <v>RECOLOCAÇÃO DE CERCA DE TELA GALVANIZADA E RESPECTIVOS MOURÕES (FC 04/05)</v>
          </cell>
          <cell r="D2404" t="str">
            <v>M</v>
          </cell>
          <cell r="E2404">
            <v>78.569999999999993</v>
          </cell>
          <cell r="F2404" t="str">
            <v>SIURB-E JAN/24</v>
          </cell>
        </row>
        <row r="2405">
          <cell r="A2405" t="str">
            <v>-</v>
          </cell>
          <cell r="B2405">
            <v>17070102</v>
          </cell>
          <cell r="C2405" t="str">
            <v>RECOLOCAÇÃO DE MINI GUIAS DE CONCRETO</v>
          </cell>
          <cell r="D2405" t="str">
            <v>M</v>
          </cell>
          <cell r="E2405">
            <v>37.630000000000003</v>
          </cell>
          <cell r="F2405" t="str">
            <v>SIURB-E JAN/24</v>
          </cell>
        </row>
        <row r="2406">
          <cell r="A2406">
            <v>178000</v>
          </cell>
          <cell r="B2406">
            <v>17080000</v>
          </cell>
          <cell r="C2406" t="str">
            <v>SERVIÇOS PARCIAIS</v>
          </cell>
          <cell r="D2406" t="str">
            <v>.</v>
          </cell>
          <cell r="E2406" t="str">
            <v>.</v>
          </cell>
          <cell r="F2406" t="str">
            <v>SIURB-E JAN/24</v>
          </cell>
        </row>
        <row r="2407">
          <cell r="A2407">
            <v>178015</v>
          </cell>
          <cell r="B2407">
            <v>17080015</v>
          </cell>
          <cell r="C2407" t="str">
            <v>TELA GALVANIZADA PARA ALAMBRADO - MALHA 2" FIO 10</v>
          </cell>
          <cell r="D2407" t="str">
            <v>M2</v>
          </cell>
          <cell r="E2407">
            <v>101.5</v>
          </cell>
          <cell r="F2407" t="str">
            <v>SIURB-E JAN/24</v>
          </cell>
        </row>
        <row r="2408">
          <cell r="A2408">
            <v>178019</v>
          </cell>
          <cell r="B2408">
            <v>17080019</v>
          </cell>
          <cell r="C2408" t="str">
            <v>FERRO TRABALHADO PARA GRADIS</v>
          </cell>
          <cell r="D2408" t="str">
            <v>KG</v>
          </cell>
          <cell r="E2408">
            <v>13.89</v>
          </cell>
          <cell r="F2408" t="str">
            <v>SIURB-E JAN/24</v>
          </cell>
        </row>
        <row r="2409">
          <cell r="A2409">
            <v>178070</v>
          </cell>
          <cell r="B2409">
            <v>17080070</v>
          </cell>
          <cell r="C2409" t="str">
            <v>TABELA DE BASQUETE, INCLUSIVE ARO E CESTA - MADEIRA PINTADA</v>
          </cell>
          <cell r="D2409" t="str">
            <v>UN</v>
          </cell>
          <cell r="E2409">
            <v>1129.99</v>
          </cell>
          <cell r="F2409" t="str">
            <v>SIURB-E JAN/24</v>
          </cell>
        </row>
        <row r="2410">
          <cell r="A2410">
            <v>178072</v>
          </cell>
          <cell r="B2410">
            <v>17080072</v>
          </cell>
          <cell r="C2410" t="str">
            <v>REPINTURA DE FAIXAS ATÉ 10CM - BORRACHA CLORADA</v>
          </cell>
          <cell r="D2410" t="str">
            <v>M</v>
          </cell>
          <cell r="E2410">
            <v>7.41</v>
          </cell>
          <cell r="F2410" t="str">
            <v>SIURB-E JAN/24</v>
          </cell>
        </row>
        <row r="2411">
          <cell r="A2411">
            <v>178073</v>
          </cell>
          <cell r="B2411">
            <v>17080073</v>
          </cell>
          <cell r="C2411" t="str">
            <v>REPINTURA DE FAIXAS ATÉ 10CM - EPÓXI</v>
          </cell>
          <cell r="D2411" t="str">
            <v>M</v>
          </cell>
          <cell r="E2411">
            <v>9.3000000000000007</v>
          </cell>
          <cell r="F2411" t="str">
            <v>SIURB-E JAN/24</v>
          </cell>
        </row>
        <row r="2412">
          <cell r="A2412">
            <v>180000</v>
          </cell>
          <cell r="B2412">
            <v>18000000</v>
          </cell>
          <cell r="C2412" t="str">
            <v>PAISAGISMO</v>
          </cell>
          <cell r="F2412" t="str">
            <v>SIURB-E JAN/24</v>
          </cell>
        </row>
        <row r="2413">
          <cell r="A2413">
            <v>180100</v>
          </cell>
          <cell r="B2413">
            <v>18001000</v>
          </cell>
          <cell r="C2413" t="str">
            <v>SERVIÇOS GERAIS</v>
          </cell>
          <cell r="D2413" t="str">
            <v>.</v>
          </cell>
          <cell r="E2413" t="str">
            <v>.</v>
          </cell>
          <cell r="F2413" t="str">
            <v>SIURB-E JAN/24</v>
          </cell>
        </row>
        <row r="2414">
          <cell r="A2414">
            <v>180101</v>
          </cell>
          <cell r="B2414">
            <v>18001001</v>
          </cell>
          <cell r="C2414" t="str">
            <v>TUTOR E AMARILHO PARA ÁRVORES</v>
          </cell>
          <cell r="D2414" t="str">
            <v>UN</v>
          </cell>
          <cell r="E2414">
            <v>23.01</v>
          </cell>
          <cell r="F2414" t="str">
            <v>SIURB-E JAN/24</v>
          </cell>
        </row>
        <row r="2415">
          <cell r="A2415">
            <v>180103</v>
          </cell>
          <cell r="B2415">
            <v>18001003</v>
          </cell>
          <cell r="C2415" t="str">
            <v>PROTETOR TIPO PARQUE PARA ÁRVORES</v>
          </cell>
          <cell r="D2415" t="str">
            <v>UN</v>
          </cell>
          <cell r="E2415">
            <v>121.58</v>
          </cell>
          <cell r="F2415" t="str">
            <v>SIURB-E JAN/24</v>
          </cell>
        </row>
        <row r="2416">
          <cell r="A2416">
            <v>180200</v>
          </cell>
          <cell r="B2416">
            <v>18002000</v>
          </cell>
          <cell r="C2416" t="str">
            <v>ÁRVORES E PALMEIRAS - FORNECIMENTO E PLANTIO</v>
          </cell>
          <cell r="D2416" t="str">
            <v>.</v>
          </cell>
          <cell r="E2416" t="str">
            <v>.</v>
          </cell>
          <cell r="F2416" t="str">
            <v>SIURB-E JAN/24</v>
          </cell>
        </row>
        <row r="2417">
          <cell r="A2417">
            <v>180203</v>
          </cell>
          <cell r="B2417">
            <v>18002003</v>
          </cell>
          <cell r="C2417" t="str">
            <v>ALECRIM DE CAMPINAS (HOLOCALIX GLAZZIOVII)</v>
          </cell>
          <cell r="D2417" t="str">
            <v>UN</v>
          </cell>
          <cell r="E2417">
            <v>318.16000000000003</v>
          </cell>
          <cell r="F2417" t="str">
            <v>SIURB-E JAN/24</v>
          </cell>
        </row>
        <row r="2418">
          <cell r="A2418">
            <v>180204</v>
          </cell>
          <cell r="B2418">
            <v>18002004</v>
          </cell>
          <cell r="C2418" t="str">
            <v>GOIABA DA SERRA (ACCA SELLOWIANA)</v>
          </cell>
          <cell r="D2418" t="str">
            <v>UN</v>
          </cell>
          <cell r="E2418">
            <v>312.26</v>
          </cell>
          <cell r="F2418" t="str">
            <v>SIURB-E JAN/24</v>
          </cell>
        </row>
        <row r="2419">
          <cell r="A2419">
            <v>180205</v>
          </cell>
          <cell r="B2419">
            <v>18002005</v>
          </cell>
          <cell r="C2419" t="str">
            <v>GUARITÁ  (ASTRONIUM GRAVEOLENS)</v>
          </cell>
          <cell r="D2419" t="str">
            <v>UN</v>
          </cell>
          <cell r="E2419">
            <v>292.07</v>
          </cell>
          <cell r="F2419" t="str">
            <v>SIURB-E JAN/24</v>
          </cell>
        </row>
        <row r="2420">
          <cell r="A2420">
            <v>180206</v>
          </cell>
          <cell r="B2420">
            <v>18002006</v>
          </cell>
          <cell r="C2420" t="str">
            <v>PAU MARFIM  (BALFOURODENDRON RIEDELLIANUM)</v>
          </cell>
          <cell r="D2420" t="str">
            <v>UN</v>
          </cell>
          <cell r="E2420">
            <v>243.63</v>
          </cell>
          <cell r="F2420" t="str">
            <v>SIURB-E JAN/24</v>
          </cell>
        </row>
        <row r="2421">
          <cell r="A2421">
            <v>180207</v>
          </cell>
          <cell r="B2421">
            <v>18002007</v>
          </cell>
          <cell r="C2421" t="str">
            <v>GUANANDI (CALOPHYLLUM BRASILIENSES)</v>
          </cell>
          <cell r="D2421" t="str">
            <v>UN</v>
          </cell>
          <cell r="E2421">
            <v>218.31</v>
          </cell>
          <cell r="F2421" t="str">
            <v>SIURB-E JAN/24</v>
          </cell>
        </row>
        <row r="2422">
          <cell r="A2422">
            <v>180208</v>
          </cell>
          <cell r="B2422">
            <v>18002008</v>
          </cell>
          <cell r="C2422" t="str">
            <v>CAMBUCI (CAMPOMANESIA PHAEA)</v>
          </cell>
          <cell r="D2422" t="str">
            <v>UN</v>
          </cell>
          <cell r="E2422">
            <v>259.25</v>
          </cell>
          <cell r="F2422" t="str">
            <v>SIURB-E JAN/24</v>
          </cell>
        </row>
        <row r="2423">
          <cell r="A2423">
            <v>180209</v>
          </cell>
          <cell r="B2423">
            <v>18002009</v>
          </cell>
          <cell r="C2423" t="str">
            <v>GABIROBA (CAMPOMANESIA XANTHOCARPA)</v>
          </cell>
          <cell r="D2423" t="str">
            <v>UN</v>
          </cell>
          <cell r="E2423">
            <v>216.51</v>
          </cell>
          <cell r="F2423" t="str">
            <v>SIURB-E JAN/24</v>
          </cell>
        </row>
        <row r="2424">
          <cell r="A2424">
            <v>180210</v>
          </cell>
          <cell r="B2424">
            <v>18002010</v>
          </cell>
          <cell r="C2424" t="str">
            <v>CASSIA (CASSIA MULTIJUGA)</v>
          </cell>
          <cell r="D2424" t="str">
            <v>UN</v>
          </cell>
          <cell r="E2424">
            <v>306.89</v>
          </cell>
          <cell r="F2424" t="str">
            <v>SIURB-E JAN/24</v>
          </cell>
        </row>
        <row r="2425">
          <cell r="A2425">
            <v>180211</v>
          </cell>
          <cell r="B2425">
            <v>18002011</v>
          </cell>
          <cell r="C2425" t="str">
            <v>CÁSSIA FERRUGEM (CASSIA FERRUGINEA)</v>
          </cell>
          <cell r="D2425" t="str">
            <v>UN</v>
          </cell>
          <cell r="E2425">
            <v>179.04</v>
          </cell>
          <cell r="F2425" t="str">
            <v>SIURB-E JAN/24</v>
          </cell>
        </row>
        <row r="2426">
          <cell r="A2426">
            <v>180212</v>
          </cell>
          <cell r="B2426">
            <v>18002012</v>
          </cell>
          <cell r="C2426" t="str">
            <v>FALSO BARBATIMÃO (CASSIA LEPTOPHYLLA)</v>
          </cell>
          <cell r="D2426" t="str">
            <v>UN</v>
          </cell>
          <cell r="E2426">
            <v>277.73</v>
          </cell>
          <cell r="F2426" t="str">
            <v>SIURB-E JAN/24</v>
          </cell>
        </row>
        <row r="2427">
          <cell r="A2427">
            <v>180213</v>
          </cell>
          <cell r="B2427">
            <v>18002013</v>
          </cell>
          <cell r="C2427" t="str">
            <v>PAU VIOLA (CITHAREXYLUM MYRIANTHUM)</v>
          </cell>
          <cell r="D2427" t="str">
            <v>UN</v>
          </cell>
          <cell r="E2427">
            <v>235.38</v>
          </cell>
          <cell r="F2427" t="str">
            <v>SIURB-E JAN/24</v>
          </cell>
        </row>
        <row r="2428">
          <cell r="A2428">
            <v>180214</v>
          </cell>
          <cell r="B2428">
            <v>18002014</v>
          </cell>
          <cell r="C2428" t="str">
            <v>IPÊ VERDE (CYBYSTAX ANTISYPHILITICA)</v>
          </cell>
          <cell r="D2428" t="str">
            <v>UN</v>
          </cell>
          <cell r="E2428">
            <v>252.59</v>
          </cell>
          <cell r="F2428" t="str">
            <v>SIURB-E JAN/24</v>
          </cell>
        </row>
        <row r="2429">
          <cell r="A2429">
            <v>180215</v>
          </cell>
          <cell r="B2429">
            <v>18002015</v>
          </cell>
          <cell r="C2429" t="str">
            <v>SAGUARAGI (COLUBRINA GLANDULOSA)</v>
          </cell>
          <cell r="D2429" t="str">
            <v>UN</v>
          </cell>
          <cell r="E2429">
            <v>161.99</v>
          </cell>
          <cell r="F2429" t="str">
            <v>SIURB-E JAN/24</v>
          </cell>
        </row>
        <row r="2430">
          <cell r="A2430">
            <v>180216</v>
          </cell>
          <cell r="B2430">
            <v>18002016</v>
          </cell>
          <cell r="C2430" t="str">
            <v>MULUNGU ( ERYTHRINA FALCATA)</v>
          </cell>
          <cell r="D2430" t="str">
            <v>UN</v>
          </cell>
          <cell r="E2430">
            <v>177.78</v>
          </cell>
          <cell r="F2430" t="str">
            <v>SIURB-E JAN/24</v>
          </cell>
        </row>
        <row r="2431">
          <cell r="A2431">
            <v>180217</v>
          </cell>
          <cell r="B2431">
            <v>18002017</v>
          </cell>
          <cell r="C2431" t="str">
            <v>UVAIA (EUGENIA PYRIFORMIS)</v>
          </cell>
          <cell r="D2431" t="str">
            <v>UN</v>
          </cell>
          <cell r="E2431">
            <v>384.61</v>
          </cell>
          <cell r="F2431" t="str">
            <v>SIURB-E JAN/24</v>
          </cell>
        </row>
        <row r="2432">
          <cell r="A2432">
            <v>180218</v>
          </cell>
          <cell r="B2432">
            <v>18002018</v>
          </cell>
          <cell r="C2432" t="str">
            <v>PITANGUEIRA ( EUGENIA UNIFLORA)</v>
          </cell>
          <cell r="D2432" t="str">
            <v>UN</v>
          </cell>
          <cell r="E2432">
            <v>226.34</v>
          </cell>
          <cell r="F2432" t="str">
            <v>SIURB-E JAN/24</v>
          </cell>
        </row>
        <row r="2433">
          <cell r="A2433">
            <v>180219</v>
          </cell>
          <cell r="B2433">
            <v>18002019</v>
          </cell>
          <cell r="C2433" t="str">
            <v>IPÊ BRANCO (HANDROANTHUS ROSEO ALBA)</v>
          </cell>
          <cell r="D2433" t="str">
            <v>UN</v>
          </cell>
          <cell r="E2433">
            <v>266.33</v>
          </cell>
          <cell r="F2433" t="str">
            <v>SIURB-E JAN/24</v>
          </cell>
        </row>
        <row r="2434">
          <cell r="A2434">
            <v>180220</v>
          </cell>
          <cell r="B2434">
            <v>18002020</v>
          </cell>
          <cell r="C2434" t="str">
            <v>IPÊ AMARELO DO BREJO (HANDROANTHUS UMBELLATUS)</v>
          </cell>
          <cell r="D2434" t="str">
            <v>UN</v>
          </cell>
          <cell r="E2434">
            <v>300.14</v>
          </cell>
          <cell r="F2434" t="str">
            <v>SIURB-E JAN/24</v>
          </cell>
        </row>
        <row r="2435">
          <cell r="A2435">
            <v>180221</v>
          </cell>
          <cell r="B2435">
            <v>18002021</v>
          </cell>
          <cell r="C2435" t="str">
            <v>IPÊ TABACO (HANDROANTHUS VELLOSOI)</v>
          </cell>
          <cell r="D2435" t="str">
            <v>UN</v>
          </cell>
          <cell r="E2435">
            <v>241.7</v>
          </cell>
          <cell r="F2435" t="str">
            <v>SIURB-E JAN/24</v>
          </cell>
        </row>
        <row r="2436">
          <cell r="A2436">
            <v>180222</v>
          </cell>
          <cell r="B2436">
            <v>18002022</v>
          </cell>
          <cell r="C2436" t="str">
            <v>INGÁ FEIJÃO (INGA MARGINATA)</v>
          </cell>
          <cell r="D2436" t="str">
            <v>UN</v>
          </cell>
          <cell r="E2436">
            <v>303.27</v>
          </cell>
          <cell r="F2436" t="str">
            <v>SIURB-E JAN/24</v>
          </cell>
        </row>
        <row r="2437">
          <cell r="A2437">
            <v>180223</v>
          </cell>
          <cell r="B2437">
            <v>18002023</v>
          </cell>
          <cell r="C2437" t="str">
            <v>JACARANDÁ DE MINAS (JACARANDA CUSPIDIFOLIA)</v>
          </cell>
          <cell r="D2437" t="str">
            <v>UN</v>
          </cell>
          <cell r="E2437">
            <v>231.67</v>
          </cell>
          <cell r="F2437" t="str">
            <v>SIURB-E JAN/24</v>
          </cell>
        </row>
        <row r="2438">
          <cell r="A2438">
            <v>180224</v>
          </cell>
          <cell r="B2438">
            <v>18002024</v>
          </cell>
          <cell r="C2438" t="str">
            <v>CAROBÃO (JACARANDA MICRANTHA)</v>
          </cell>
          <cell r="D2438" t="str">
            <v>UN</v>
          </cell>
          <cell r="E2438">
            <v>256.33999999999997</v>
          </cell>
          <cell r="F2438" t="str">
            <v>SIURB-E JAN/24</v>
          </cell>
        </row>
        <row r="2439">
          <cell r="A2439">
            <v>180225</v>
          </cell>
          <cell r="B2439">
            <v>18002025</v>
          </cell>
          <cell r="C2439" t="str">
            <v>IPÊ AMARELO (TABEBUIA CHRYSOTRICHA)</v>
          </cell>
          <cell r="D2439" t="str">
            <v>UN</v>
          </cell>
          <cell r="E2439">
            <v>197.83</v>
          </cell>
          <cell r="F2439" t="str">
            <v>SIURB-E JAN/24</v>
          </cell>
        </row>
        <row r="2440">
          <cell r="A2440">
            <v>180226</v>
          </cell>
          <cell r="B2440">
            <v>18002026</v>
          </cell>
          <cell r="C2440" t="str">
            <v>IPÊ ROSA (TABEBUIA AVELLANEDAE)</v>
          </cell>
          <cell r="D2440" t="str">
            <v>UN</v>
          </cell>
          <cell r="E2440">
            <v>335.08</v>
          </cell>
          <cell r="F2440" t="str">
            <v>SIURB-E JAN/24</v>
          </cell>
        </row>
        <row r="2441">
          <cell r="A2441">
            <v>180227</v>
          </cell>
          <cell r="B2441">
            <v>18002027</v>
          </cell>
          <cell r="C2441" t="str">
            <v>IPÊ ROXO (TABEBUIA IMPETIGINOSA)</v>
          </cell>
          <cell r="D2441" t="str">
            <v>UN</v>
          </cell>
          <cell r="E2441">
            <v>319.42</v>
          </cell>
          <cell r="F2441" t="str">
            <v>SIURB-E JAN/24</v>
          </cell>
        </row>
        <row r="2442">
          <cell r="A2442">
            <v>180228</v>
          </cell>
          <cell r="B2442">
            <v>18002028</v>
          </cell>
          <cell r="C2442" t="str">
            <v>CAROBINHA (JACARANDA PUBERULA)</v>
          </cell>
          <cell r="D2442" t="str">
            <v>UN</v>
          </cell>
          <cell r="E2442">
            <v>219.69</v>
          </cell>
          <cell r="F2442" t="str">
            <v>SIURB-E JAN/24</v>
          </cell>
        </row>
        <row r="2443">
          <cell r="A2443">
            <v>180229</v>
          </cell>
          <cell r="B2443">
            <v>18002029</v>
          </cell>
          <cell r="C2443" t="str">
            <v>EMBIRA DE SAPO - LONCHOCARPUS MUELBERGIANUS</v>
          </cell>
          <cell r="D2443" t="str">
            <v>UN</v>
          </cell>
          <cell r="E2443">
            <v>254.69</v>
          </cell>
          <cell r="F2443" t="str">
            <v>SIURB-E JAN/24</v>
          </cell>
        </row>
        <row r="2444">
          <cell r="A2444">
            <v>180230</v>
          </cell>
          <cell r="B2444">
            <v>18002030</v>
          </cell>
          <cell r="C2444" t="str">
            <v>AÇOITA CAVALO (LUEHEA DIVARICATA)</v>
          </cell>
          <cell r="D2444" t="str">
            <v>UN</v>
          </cell>
          <cell r="E2444">
            <v>238.8</v>
          </cell>
          <cell r="F2444" t="str">
            <v>SIURB-E JAN/24</v>
          </cell>
        </row>
        <row r="2445">
          <cell r="A2445">
            <v>180231</v>
          </cell>
          <cell r="B2445">
            <v>18002031</v>
          </cell>
          <cell r="C2445" t="str">
            <v>JACARANDÁ DO CAMPO (MICHAERIUM ACUTIFOLIUM)</v>
          </cell>
          <cell r="D2445" t="str">
            <v>UN</v>
          </cell>
          <cell r="E2445">
            <v>172.35</v>
          </cell>
          <cell r="F2445" t="str">
            <v>SIURB-E JAN/24</v>
          </cell>
        </row>
        <row r="2446">
          <cell r="A2446">
            <v>180232</v>
          </cell>
          <cell r="B2446">
            <v>18002032</v>
          </cell>
          <cell r="C2446" t="str">
            <v>JACARANDÁ BRANCO (MICHAERIUM PARAGUAIENSIS)</v>
          </cell>
          <cell r="D2446" t="str">
            <v>UN</v>
          </cell>
          <cell r="E2446">
            <v>209.2</v>
          </cell>
          <cell r="F2446" t="str">
            <v>SIURB-E JAN/24</v>
          </cell>
        </row>
        <row r="2447">
          <cell r="A2447">
            <v>180233</v>
          </cell>
          <cell r="B2447">
            <v>18002033</v>
          </cell>
          <cell r="C2447" t="str">
            <v>CAMBOATÁ BRANCO (MATAYBA ELAEAGNOIDES)</v>
          </cell>
          <cell r="D2447" t="str">
            <v>UN</v>
          </cell>
          <cell r="E2447">
            <v>224.42</v>
          </cell>
          <cell r="F2447" t="str">
            <v>SIURB-E JAN/24</v>
          </cell>
        </row>
        <row r="2448">
          <cell r="A2448">
            <v>180234</v>
          </cell>
          <cell r="B2448">
            <v>18002034</v>
          </cell>
          <cell r="C2448" t="str">
            <v>AROEIRA PRETA (MYRACRODURON URUNDEUVA)</v>
          </cell>
          <cell r="D2448" t="str">
            <v>UN</v>
          </cell>
          <cell r="E2448">
            <v>225.79</v>
          </cell>
          <cell r="F2448" t="str">
            <v>SIURB-E JAN/24</v>
          </cell>
        </row>
        <row r="2449">
          <cell r="A2449">
            <v>180235</v>
          </cell>
          <cell r="B2449">
            <v>18002035</v>
          </cell>
          <cell r="C2449" t="str">
            <v>PAINEIRA (CHORISIA SPECIOSA)</v>
          </cell>
          <cell r="D2449" t="str">
            <v>UN</v>
          </cell>
          <cell r="E2449">
            <v>330.5</v>
          </cell>
          <cell r="F2449" t="str">
            <v>SIURB-E JAN/24</v>
          </cell>
        </row>
        <row r="2450">
          <cell r="A2450">
            <v>180236</v>
          </cell>
          <cell r="B2450">
            <v>18002036</v>
          </cell>
          <cell r="C2450" t="str">
            <v>CAMBUÍ (MYRCIA SELLOI)</v>
          </cell>
          <cell r="D2450" t="str">
            <v>UN</v>
          </cell>
          <cell r="E2450">
            <v>216.02</v>
          </cell>
          <cell r="F2450" t="str">
            <v>SIURB-E JAN/24</v>
          </cell>
        </row>
        <row r="2451">
          <cell r="A2451">
            <v>180237</v>
          </cell>
          <cell r="B2451">
            <v>18002037</v>
          </cell>
          <cell r="C2451" t="str">
            <v>PAU-BRASIL (CAESALPINIA ECHINATA)</v>
          </cell>
          <cell r="D2451" t="str">
            <v>UN</v>
          </cell>
          <cell r="E2451">
            <v>312.20999999999998</v>
          </cell>
          <cell r="F2451" t="str">
            <v>SIURB-E JAN/24</v>
          </cell>
        </row>
        <row r="2452">
          <cell r="A2452">
            <v>180238</v>
          </cell>
          <cell r="B2452">
            <v>18002038</v>
          </cell>
          <cell r="C2452" t="str">
            <v>CABREÚVA PARDA (MYROCARPUS FRONDOSUS)</v>
          </cell>
          <cell r="D2452" t="str">
            <v>UN</v>
          </cell>
          <cell r="E2452">
            <v>272.23</v>
          </cell>
          <cell r="F2452" t="str">
            <v>SIURB-E JAN/24</v>
          </cell>
        </row>
        <row r="2453">
          <cell r="A2453">
            <v>180239</v>
          </cell>
          <cell r="B2453">
            <v>18002039</v>
          </cell>
          <cell r="C2453" t="str">
            <v>CABREÚVA ( MIROXYLON PERUIFERUM)</v>
          </cell>
          <cell r="D2453" t="str">
            <v>UN</v>
          </cell>
          <cell r="E2453">
            <v>349.7</v>
          </cell>
          <cell r="F2453" t="str">
            <v>SIURB-E JAN/24</v>
          </cell>
        </row>
        <row r="2454">
          <cell r="A2454">
            <v>180240</v>
          </cell>
          <cell r="B2454">
            <v>18002040</v>
          </cell>
          <cell r="C2454" t="str">
            <v>PAU-FERRO (CAESALPINIA FERREA)</v>
          </cell>
          <cell r="D2454" t="str">
            <v>UN</v>
          </cell>
          <cell r="E2454">
            <v>304.67</v>
          </cell>
          <cell r="F2454" t="str">
            <v>SIURB-E JAN/24</v>
          </cell>
        </row>
        <row r="2455">
          <cell r="A2455">
            <v>180241</v>
          </cell>
          <cell r="B2455">
            <v>18002041</v>
          </cell>
          <cell r="C2455" t="str">
            <v>BORDÃO DE VELHO (SAMANEA TUBULOSA)</v>
          </cell>
          <cell r="D2455" t="str">
            <v>UN</v>
          </cell>
          <cell r="E2455">
            <v>248.97</v>
          </cell>
          <cell r="F2455" t="str">
            <v>SIURB-E JAN/24</v>
          </cell>
        </row>
        <row r="2456">
          <cell r="A2456">
            <v>180242</v>
          </cell>
          <cell r="B2456">
            <v>18002042</v>
          </cell>
          <cell r="C2456" t="str">
            <v>PITOMBA (TALISIA ESCULENTA)</v>
          </cell>
          <cell r="D2456" t="str">
            <v>UN</v>
          </cell>
          <cell r="E2456">
            <v>290.36</v>
          </cell>
          <cell r="F2456" t="str">
            <v>SIURB-E JAN/24</v>
          </cell>
        </row>
        <row r="2457">
          <cell r="A2457">
            <v>180250</v>
          </cell>
          <cell r="B2457">
            <v>18002050</v>
          </cell>
          <cell r="C2457" t="str">
            <v>SIBIPIRUNA (CAESALPINIA PELTOPHOROIDES)</v>
          </cell>
          <cell r="D2457" t="str">
            <v>UN</v>
          </cell>
          <cell r="E2457">
            <v>328.12</v>
          </cell>
          <cell r="F2457" t="str">
            <v>SIURB-E JAN/24</v>
          </cell>
        </row>
        <row r="2458">
          <cell r="A2458">
            <v>180252</v>
          </cell>
          <cell r="B2458">
            <v>18002052</v>
          </cell>
          <cell r="C2458" t="str">
            <v>SUINÃ (ERYTRINA SPECIOSA)</v>
          </cell>
          <cell r="D2458" t="str">
            <v>UN</v>
          </cell>
          <cell r="E2458">
            <v>175.08</v>
          </cell>
          <cell r="F2458" t="str">
            <v>SIURB-E JAN/24</v>
          </cell>
        </row>
        <row r="2459">
          <cell r="A2459">
            <v>180255</v>
          </cell>
          <cell r="B2459">
            <v>18002055</v>
          </cell>
          <cell r="C2459" t="str">
            <v>TIPUANA (TIPUANA TIPU)</v>
          </cell>
          <cell r="D2459" t="str">
            <v>UN</v>
          </cell>
          <cell r="E2459">
            <v>337.05</v>
          </cell>
          <cell r="F2459" t="str">
            <v>SIURB-E JAN/24</v>
          </cell>
        </row>
        <row r="2460">
          <cell r="A2460">
            <v>180261</v>
          </cell>
          <cell r="B2460">
            <v>18002061</v>
          </cell>
          <cell r="C2460" t="str">
            <v>ARECA BAMBU (CHRYSALIDO CARPUS LUTESCENS)</v>
          </cell>
          <cell r="D2460" t="str">
            <v>UN</v>
          </cell>
          <cell r="E2460">
            <v>84.99</v>
          </cell>
          <cell r="F2460" t="str">
            <v>SIURB-E JAN/24</v>
          </cell>
        </row>
        <row r="2461">
          <cell r="A2461">
            <v>180263</v>
          </cell>
          <cell r="B2461">
            <v>18002063</v>
          </cell>
          <cell r="C2461" t="str">
            <v>BURITI (MAURITIA VINIFERA)</v>
          </cell>
          <cell r="D2461" t="str">
            <v>UN</v>
          </cell>
          <cell r="E2461">
            <v>277.89</v>
          </cell>
          <cell r="F2461" t="str">
            <v>SIURB-E JAN/24</v>
          </cell>
        </row>
        <row r="2462">
          <cell r="A2462">
            <v>180265</v>
          </cell>
          <cell r="B2462">
            <v>18002065</v>
          </cell>
          <cell r="C2462" t="str">
            <v>COLINIA (CHAMAEDOREA ELEGANS)</v>
          </cell>
          <cell r="D2462" t="str">
            <v>UN</v>
          </cell>
          <cell r="E2462">
            <v>284.33999999999997</v>
          </cell>
          <cell r="F2462" t="str">
            <v>SIURB-E JAN/24</v>
          </cell>
        </row>
        <row r="2463">
          <cell r="A2463">
            <v>180267</v>
          </cell>
          <cell r="B2463">
            <v>18002067</v>
          </cell>
          <cell r="C2463" t="str">
            <v>COQUEIRO (COCOS NUCIFERA)</v>
          </cell>
          <cell r="D2463" t="str">
            <v>UN</v>
          </cell>
          <cell r="E2463">
            <v>208.49</v>
          </cell>
          <cell r="F2463" t="str">
            <v>SIURB-E JAN/24</v>
          </cell>
        </row>
        <row r="2464">
          <cell r="A2464">
            <v>180270</v>
          </cell>
          <cell r="B2464">
            <v>18002070</v>
          </cell>
          <cell r="C2464" t="str">
            <v>GUARIROBA (SYAGRUS OLERACEA)</v>
          </cell>
          <cell r="D2464" t="str">
            <v>UN</v>
          </cell>
          <cell r="E2464">
            <v>133.09</v>
          </cell>
          <cell r="F2464" t="str">
            <v>SIURB-E JAN/24</v>
          </cell>
        </row>
        <row r="2465">
          <cell r="A2465">
            <v>180273</v>
          </cell>
          <cell r="B2465">
            <v>18002073</v>
          </cell>
          <cell r="C2465" t="str">
            <v>JERIVÁ (ARECASTRUM ROMANZOFFIANUM)</v>
          </cell>
          <cell r="D2465" t="str">
            <v>UN</v>
          </cell>
          <cell r="E2465">
            <v>150.75</v>
          </cell>
          <cell r="F2465" t="str">
            <v>SIURB-E JAN/24</v>
          </cell>
        </row>
        <row r="2466">
          <cell r="A2466">
            <v>180275</v>
          </cell>
          <cell r="B2466">
            <v>18002075</v>
          </cell>
          <cell r="C2466" t="str">
            <v>LATÂNIA (LATANIA SPP)</v>
          </cell>
          <cell r="D2466" t="str">
            <v>UN</v>
          </cell>
          <cell r="E2466">
            <v>156.02000000000001</v>
          </cell>
          <cell r="F2466" t="str">
            <v>SIURB-E JAN/24</v>
          </cell>
        </row>
        <row r="2467">
          <cell r="A2467">
            <v>180277</v>
          </cell>
          <cell r="B2467">
            <v>18002077</v>
          </cell>
          <cell r="C2467" t="str">
            <v>SEAFORTIA (ARCHONTO PHOENIX CUNNINGHAMIANA)</v>
          </cell>
          <cell r="D2467" t="str">
            <v>UN</v>
          </cell>
          <cell r="E2467">
            <v>152.37</v>
          </cell>
          <cell r="F2467" t="str">
            <v>SIURB-E JAN/24</v>
          </cell>
        </row>
        <row r="2468">
          <cell r="A2468">
            <v>180280</v>
          </cell>
          <cell r="B2468">
            <v>18002080</v>
          </cell>
          <cell r="C2468" t="str">
            <v>PALMEIRA IMPERIAL (ROY STONEAOLERACEA)</v>
          </cell>
          <cell r="D2468" t="str">
            <v>UN</v>
          </cell>
          <cell r="E2468">
            <v>130.47</v>
          </cell>
          <cell r="F2468" t="str">
            <v>SIURB-E JAN/24</v>
          </cell>
        </row>
        <row r="2469">
          <cell r="A2469">
            <v>180290</v>
          </cell>
          <cell r="B2469">
            <v>18002090</v>
          </cell>
          <cell r="C2469" t="str">
            <v>PATA DE VACA (BAUHINIA VARIEGATA)</v>
          </cell>
          <cell r="D2469" t="str">
            <v>UN</v>
          </cell>
          <cell r="E2469">
            <v>321.54000000000002</v>
          </cell>
          <cell r="F2469" t="str">
            <v>SIURB-E JAN/24</v>
          </cell>
        </row>
        <row r="2470">
          <cell r="A2470">
            <v>180291</v>
          </cell>
          <cell r="B2470">
            <v>18002091</v>
          </cell>
          <cell r="C2470" t="str">
            <v>QUARESMEIRA (TIBOUCHINA GRANULOSA)</v>
          </cell>
          <cell r="D2470" t="str">
            <v>UN</v>
          </cell>
          <cell r="E2470">
            <v>324.44</v>
          </cell>
          <cell r="F2470" t="str">
            <v>SIURB-E JAN/24</v>
          </cell>
        </row>
        <row r="2471">
          <cell r="A2471">
            <v>180292</v>
          </cell>
          <cell r="B2471">
            <v>18002092</v>
          </cell>
          <cell r="C2471" t="str">
            <v>MANACA DA SERRA (TIBOUCHINA MUTABILIS)</v>
          </cell>
          <cell r="D2471" t="str">
            <v>UN</v>
          </cell>
          <cell r="E2471">
            <v>314.74</v>
          </cell>
          <cell r="F2471" t="str">
            <v>SIURB-E JAN/24</v>
          </cell>
        </row>
        <row r="2472">
          <cell r="A2472">
            <v>180300</v>
          </cell>
          <cell r="B2472">
            <v>18003000</v>
          </cell>
          <cell r="C2472" t="str">
            <v>ARBUSTOS, FORRAÇÕES E TREPADEIRAS - FORNECIMENTO E PLANTIO</v>
          </cell>
          <cell r="D2472" t="str">
            <v>.</v>
          </cell>
          <cell r="E2472" t="str">
            <v>.</v>
          </cell>
          <cell r="F2472" t="str">
            <v>SIURB-E JAN/24</v>
          </cell>
        </row>
        <row r="2473">
          <cell r="A2473">
            <v>180301</v>
          </cell>
          <cell r="B2473">
            <v>18003001</v>
          </cell>
          <cell r="C2473" t="str">
            <v>GRAMA BATATAES EM PLACAS (PASPALUM NOTATUM)</v>
          </cell>
          <cell r="D2473" t="str">
            <v>M2</v>
          </cell>
          <cell r="E2473">
            <v>22.95</v>
          </cell>
          <cell r="F2473" t="str">
            <v>SIURB-E JAN/24</v>
          </cell>
        </row>
        <row r="2474">
          <cell r="A2474">
            <v>180303</v>
          </cell>
          <cell r="B2474">
            <v>18003003</v>
          </cell>
          <cell r="C2474" t="str">
            <v>GRAMA SÃO CARLOS EM PLACAS (ANOXONOPUS OBTUSIFOLIUS)</v>
          </cell>
          <cell r="D2474" t="str">
            <v>M2</v>
          </cell>
          <cell r="E2474">
            <v>30.32</v>
          </cell>
          <cell r="F2474" t="str">
            <v>SIURB-E JAN/24</v>
          </cell>
        </row>
        <row r="2475">
          <cell r="A2475">
            <v>180305</v>
          </cell>
          <cell r="B2475">
            <v>18003005</v>
          </cell>
          <cell r="C2475" t="str">
            <v>GRAMA ESMERALDA</v>
          </cell>
          <cell r="D2475" t="str">
            <v>M2</v>
          </cell>
          <cell r="E2475">
            <v>22.13</v>
          </cell>
          <cell r="F2475" t="str">
            <v>SIURB-E JAN/24</v>
          </cell>
        </row>
        <row r="2476">
          <cell r="A2476">
            <v>180307</v>
          </cell>
          <cell r="B2476">
            <v>18003007</v>
          </cell>
          <cell r="C2476" t="str">
            <v>GRAMA PRETA (OPHIOPOGUM JAPONICUS) - 36 MUDAS POR M2</v>
          </cell>
          <cell r="D2476" t="str">
            <v>M2</v>
          </cell>
          <cell r="E2476">
            <v>56.14</v>
          </cell>
          <cell r="F2476" t="str">
            <v>SIURB-E JAN/24</v>
          </cell>
        </row>
        <row r="2477">
          <cell r="A2477">
            <v>180313</v>
          </cell>
          <cell r="B2477">
            <v>18003013</v>
          </cell>
          <cell r="C2477" t="str">
            <v>CINERARIA (SENECIO CINERARIA)</v>
          </cell>
          <cell r="D2477" t="str">
            <v>DÚZIA</v>
          </cell>
          <cell r="E2477">
            <v>77.47</v>
          </cell>
          <cell r="F2477" t="str">
            <v>SIURB-E JAN/24</v>
          </cell>
        </row>
        <row r="2478">
          <cell r="A2478">
            <v>180315</v>
          </cell>
          <cell r="B2478">
            <v>18003015</v>
          </cell>
          <cell r="C2478" t="str">
            <v>CLOROFITO (CLOROPHYTUM CROMOSSUM)</v>
          </cell>
          <cell r="D2478" t="str">
            <v>DÚZIA</v>
          </cell>
          <cell r="E2478">
            <v>49.55</v>
          </cell>
          <cell r="F2478" t="str">
            <v>SIURB-E JAN/24</v>
          </cell>
        </row>
        <row r="2479">
          <cell r="A2479">
            <v>180317</v>
          </cell>
          <cell r="B2479">
            <v>18003017</v>
          </cell>
          <cell r="C2479" t="str">
            <v>FILODENDRO (PHILODENDRON BIPINNATIFIDUM)</v>
          </cell>
          <cell r="D2479" t="str">
            <v>DÚZIA</v>
          </cell>
          <cell r="E2479">
            <v>81.709999999999994</v>
          </cell>
          <cell r="F2479" t="str">
            <v>SIURB-E JAN/24</v>
          </cell>
        </row>
        <row r="2480">
          <cell r="A2480">
            <v>180319</v>
          </cell>
          <cell r="B2480">
            <v>18003019</v>
          </cell>
          <cell r="C2480" t="str">
            <v>HERA (HEDERA HELIX)</v>
          </cell>
          <cell r="D2480" t="str">
            <v>DÚZIA</v>
          </cell>
          <cell r="E2480">
            <v>49.26</v>
          </cell>
          <cell r="F2480" t="str">
            <v>SIURB-E JAN/24</v>
          </cell>
        </row>
        <row r="2481">
          <cell r="A2481">
            <v>180321</v>
          </cell>
          <cell r="B2481">
            <v>18003021</v>
          </cell>
          <cell r="C2481" t="str">
            <v>LÍRIO (HEMEROCALLIS FLAVA)</v>
          </cell>
          <cell r="D2481" t="str">
            <v>DÚZIA</v>
          </cell>
          <cell r="E2481">
            <v>72.69</v>
          </cell>
          <cell r="F2481" t="str">
            <v>SIURB-E JAN/24</v>
          </cell>
        </row>
        <row r="2482">
          <cell r="A2482">
            <v>180323</v>
          </cell>
          <cell r="B2482">
            <v>18003023</v>
          </cell>
          <cell r="C2482" t="str">
            <v>MARIA SEM VERGONHA (IMPATIENS SPP)</v>
          </cell>
          <cell r="D2482" t="str">
            <v>DÚZIA</v>
          </cell>
          <cell r="E2482">
            <v>54.05</v>
          </cell>
          <cell r="F2482" t="str">
            <v>SIURB-E JAN/24</v>
          </cell>
        </row>
        <row r="2483">
          <cell r="A2483">
            <v>180325</v>
          </cell>
          <cell r="B2483">
            <v>18003025</v>
          </cell>
          <cell r="C2483" t="str">
            <v>MONSTERA (MONSTERA DELICIOSA)</v>
          </cell>
          <cell r="D2483" t="str">
            <v>UN</v>
          </cell>
          <cell r="E2483">
            <v>113.15</v>
          </cell>
          <cell r="F2483" t="str">
            <v>SIURB-E JAN/24</v>
          </cell>
        </row>
        <row r="2484">
          <cell r="A2484">
            <v>180327</v>
          </cell>
          <cell r="B2484">
            <v>18003027</v>
          </cell>
          <cell r="C2484" t="str">
            <v>PILEA (PILEA CADIEREI)</v>
          </cell>
          <cell r="D2484" t="str">
            <v>DÚZIA</v>
          </cell>
          <cell r="E2484">
            <v>49.81</v>
          </cell>
          <cell r="F2484" t="str">
            <v>SIURB-E JAN/24</v>
          </cell>
        </row>
        <row r="2485">
          <cell r="A2485">
            <v>180329</v>
          </cell>
          <cell r="B2485">
            <v>18003029</v>
          </cell>
          <cell r="C2485" t="str">
            <v>VEDELIA (WEDELIA PALUDARIS)</v>
          </cell>
          <cell r="D2485" t="str">
            <v>DÚZIA</v>
          </cell>
          <cell r="E2485">
            <v>54.89</v>
          </cell>
          <cell r="F2485" t="str">
            <v>SIURB-E JAN/24</v>
          </cell>
        </row>
        <row r="2486">
          <cell r="A2486">
            <v>180341</v>
          </cell>
          <cell r="B2486">
            <v>18003041</v>
          </cell>
          <cell r="C2486" t="str">
            <v>IPOMÉIA (IPOMEIA LEARII)</v>
          </cell>
          <cell r="D2486" t="str">
            <v>UN</v>
          </cell>
          <cell r="E2486">
            <v>68.63</v>
          </cell>
          <cell r="F2486" t="str">
            <v>SIURB-E JAN/24</v>
          </cell>
        </row>
        <row r="2487">
          <cell r="A2487">
            <v>180343</v>
          </cell>
          <cell r="B2487">
            <v>18003043</v>
          </cell>
          <cell r="C2487" t="str">
            <v>JASMIM ESTRELA (TRACHELOSPERMOM JASMINDA)</v>
          </cell>
          <cell r="D2487" t="str">
            <v>UN</v>
          </cell>
          <cell r="E2487">
            <v>69.760000000000005</v>
          </cell>
          <cell r="F2487" t="str">
            <v>SIURB-E JAN/24</v>
          </cell>
        </row>
        <row r="2488">
          <cell r="A2488">
            <v>180345</v>
          </cell>
          <cell r="B2488">
            <v>18003045</v>
          </cell>
          <cell r="C2488" t="str">
            <v>LÁGRIMA DE CRISTO (CLERODENDRON THOMSONAE)</v>
          </cell>
          <cell r="D2488" t="str">
            <v>UN</v>
          </cell>
          <cell r="E2488">
            <v>69.11</v>
          </cell>
          <cell r="F2488" t="str">
            <v>SIURB-E JAN/24</v>
          </cell>
        </row>
        <row r="2489">
          <cell r="A2489">
            <v>180347</v>
          </cell>
          <cell r="B2489">
            <v>18003047</v>
          </cell>
          <cell r="C2489" t="str">
            <v>MARACUJÁ (PASSIFLORA COERULEA)</v>
          </cell>
          <cell r="D2489" t="str">
            <v>UN</v>
          </cell>
          <cell r="E2489">
            <v>60.54</v>
          </cell>
          <cell r="F2489" t="str">
            <v>SIURB-E JAN/24</v>
          </cell>
        </row>
        <row r="2490">
          <cell r="A2490">
            <v>180349</v>
          </cell>
          <cell r="B2490">
            <v>18003049</v>
          </cell>
          <cell r="C2490" t="str">
            <v>PRIMAVERA (BOUGAINVILLEA GLABRA)</v>
          </cell>
          <cell r="D2490" t="str">
            <v>UN</v>
          </cell>
          <cell r="E2490">
            <v>87.11</v>
          </cell>
          <cell r="F2490" t="str">
            <v>SIURB-E JAN/24</v>
          </cell>
        </row>
        <row r="2491">
          <cell r="A2491">
            <v>180351</v>
          </cell>
          <cell r="B2491">
            <v>18003051</v>
          </cell>
          <cell r="C2491" t="str">
            <v>TUMBERGIA (THUNBERGIA GRANDIFLORA)</v>
          </cell>
          <cell r="D2491" t="str">
            <v>UN</v>
          </cell>
          <cell r="E2491">
            <v>61.92</v>
          </cell>
          <cell r="F2491" t="str">
            <v>SIURB-E JAN/24</v>
          </cell>
        </row>
        <row r="2492">
          <cell r="A2492">
            <v>180353</v>
          </cell>
          <cell r="B2492">
            <v>18003053</v>
          </cell>
          <cell r="C2492" t="str">
            <v>UNHA DE GATO (FICUS PUMILA)</v>
          </cell>
          <cell r="D2492" t="str">
            <v>UN</v>
          </cell>
          <cell r="E2492">
            <v>8.56</v>
          </cell>
          <cell r="F2492" t="str">
            <v>SIURB-E JAN/24</v>
          </cell>
        </row>
        <row r="2493">
          <cell r="A2493">
            <v>180361</v>
          </cell>
          <cell r="B2493">
            <v>18003061</v>
          </cell>
          <cell r="C2493" t="str">
            <v>ABUTILOM (ABUTILON STRIATUM)</v>
          </cell>
          <cell r="D2493" t="str">
            <v>UN</v>
          </cell>
          <cell r="E2493">
            <v>50.89</v>
          </cell>
          <cell r="F2493" t="str">
            <v>SIURB-E JAN/24</v>
          </cell>
        </row>
        <row r="2494">
          <cell r="A2494">
            <v>180363</v>
          </cell>
          <cell r="B2494">
            <v>18003063</v>
          </cell>
          <cell r="C2494" t="str">
            <v>ACALIFA (ACALYPHA WILKESIANA)</v>
          </cell>
          <cell r="D2494" t="str">
            <v>UN</v>
          </cell>
          <cell r="E2494">
            <v>62.69</v>
          </cell>
          <cell r="F2494" t="str">
            <v>SIURB-E JAN/24</v>
          </cell>
        </row>
        <row r="2495">
          <cell r="A2495">
            <v>180365</v>
          </cell>
          <cell r="B2495">
            <v>18003065</v>
          </cell>
          <cell r="C2495" t="str">
            <v>ALAMANDA (ALLAMANDA NERIIFOLIA)</v>
          </cell>
          <cell r="D2495" t="str">
            <v>UN</v>
          </cell>
          <cell r="E2495">
            <v>60.14</v>
          </cell>
          <cell r="F2495" t="str">
            <v>SIURB-E JAN/24</v>
          </cell>
        </row>
        <row r="2496">
          <cell r="A2496">
            <v>180367</v>
          </cell>
          <cell r="B2496">
            <v>18003067</v>
          </cell>
          <cell r="C2496" t="str">
            <v>AZALÉA (RHODODENDRON INDICUM)</v>
          </cell>
          <cell r="D2496" t="str">
            <v>UN</v>
          </cell>
          <cell r="E2496">
            <v>72.19</v>
          </cell>
          <cell r="F2496" t="str">
            <v>SIURB-E JAN/24</v>
          </cell>
        </row>
        <row r="2497">
          <cell r="A2497">
            <v>180369</v>
          </cell>
          <cell r="B2497">
            <v>18003069</v>
          </cell>
          <cell r="C2497" t="str">
            <v>BAMBUZINHO (BAMBUZA GRACILIS)</v>
          </cell>
          <cell r="D2497" t="str">
            <v>UN</v>
          </cell>
          <cell r="E2497">
            <v>74.739999999999995</v>
          </cell>
          <cell r="F2497" t="str">
            <v>SIURB-E JAN/24</v>
          </cell>
        </row>
        <row r="2498">
          <cell r="A2498">
            <v>180371</v>
          </cell>
          <cell r="B2498">
            <v>18003071</v>
          </cell>
          <cell r="C2498" t="str">
            <v>BELA EMÍLIA (PLUMBAGO CAPENSIS)</v>
          </cell>
          <cell r="D2498" t="str">
            <v>UN</v>
          </cell>
          <cell r="E2498">
            <v>46.64</v>
          </cell>
          <cell r="F2498" t="str">
            <v>SIURB-E JAN/24</v>
          </cell>
        </row>
        <row r="2499">
          <cell r="A2499">
            <v>180373</v>
          </cell>
          <cell r="B2499">
            <v>18003073</v>
          </cell>
          <cell r="C2499" t="str">
            <v>CAMARÃO (BELOPERONE GUTATA)</v>
          </cell>
          <cell r="D2499" t="str">
            <v>UN</v>
          </cell>
          <cell r="E2499">
            <v>50.82</v>
          </cell>
          <cell r="F2499" t="str">
            <v>SIURB-E JAN/24</v>
          </cell>
        </row>
        <row r="2500">
          <cell r="A2500">
            <v>180375</v>
          </cell>
          <cell r="B2500">
            <v>18003075</v>
          </cell>
          <cell r="C2500" t="str">
            <v>COSMOS (COSMOS BIPINNATUS)</v>
          </cell>
          <cell r="D2500" t="str">
            <v>UN</v>
          </cell>
          <cell r="E2500">
            <v>40.22</v>
          </cell>
          <cell r="F2500" t="str">
            <v>SIURB-E JAN/24</v>
          </cell>
        </row>
        <row r="2501">
          <cell r="A2501">
            <v>180377</v>
          </cell>
          <cell r="B2501">
            <v>18003077</v>
          </cell>
          <cell r="C2501" t="str">
            <v>DRACENA (DRACAENA FRAGRANS)</v>
          </cell>
          <cell r="D2501" t="str">
            <v>UN</v>
          </cell>
          <cell r="E2501">
            <v>62.39</v>
          </cell>
          <cell r="F2501" t="str">
            <v>SIURB-E JAN/24</v>
          </cell>
        </row>
        <row r="2502">
          <cell r="A2502">
            <v>180379</v>
          </cell>
          <cell r="B2502">
            <v>18003079</v>
          </cell>
          <cell r="C2502" t="str">
            <v>ESPONJINHA (CALLIANDRA TWEEDII)</v>
          </cell>
          <cell r="D2502" t="str">
            <v>UN</v>
          </cell>
          <cell r="E2502">
            <v>63.77</v>
          </cell>
          <cell r="F2502" t="str">
            <v>SIURB-E JAN/24</v>
          </cell>
        </row>
        <row r="2503">
          <cell r="A2503">
            <v>180383</v>
          </cell>
          <cell r="B2503">
            <v>18003083</v>
          </cell>
          <cell r="C2503" t="str">
            <v>HIBISCO (HIBISCUS ROSA SINENSIS)</v>
          </cell>
          <cell r="D2503" t="str">
            <v>UN</v>
          </cell>
          <cell r="E2503">
            <v>54.34</v>
          </cell>
          <cell r="F2503" t="str">
            <v>SIURB-E JAN/24</v>
          </cell>
        </row>
        <row r="2504">
          <cell r="A2504">
            <v>180385</v>
          </cell>
          <cell r="B2504">
            <v>18003085</v>
          </cell>
          <cell r="C2504" t="str">
            <v>MALVAVISCO (MALVAVISCUS MOLLIS)</v>
          </cell>
          <cell r="D2504" t="str">
            <v>UN</v>
          </cell>
          <cell r="E2504">
            <v>50.43</v>
          </cell>
          <cell r="F2504" t="str">
            <v>SIURB-E JAN/24</v>
          </cell>
        </row>
        <row r="2505">
          <cell r="A2505">
            <v>180387</v>
          </cell>
          <cell r="B2505">
            <v>18003087</v>
          </cell>
          <cell r="C2505" t="str">
            <v>PIRACANTA (PYRACANTHA COCCINEA)</v>
          </cell>
          <cell r="D2505" t="str">
            <v>UN</v>
          </cell>
          <cell r="E2505">
            <v>75.569999999999993</v>
          </cell>
          <cell r="F2505" t="str">
            <v>SIURB-E JAN/24</v>
          </cell>
        </row>
        <row r="2506">
          <cell r="A2506">
            <v>180603</v>
          </cell>
          <cell r="B2506">
            <v>18006003</v>
          </cell>
          <cell r="C2506" t="str">
            <v>MULTI EXERCITADOR CONJUGADO COM 6 FUNÇÕES</v>
          </cell>
          <cell r="D2506" t="str">
            <v>UN</v>
          </cell>
          <cell r="E2506">
            <v>6794.44</v>
          </cell>
          <cell r="F2506" t="str">
            <v>SIURB-E JAN/24</v>
          </cell>
        </row>
        <row r="2507">
          <cell r="A2507">
            <v>181000</v>
          </cell>
          <cell r="B2507">
            <v>18010000</v>
          </cell>
          <cell r="C2507" t="str">
            <v>TRATAMENTO PAISAGÍSTICO DE PISOS</v>
          </cell>
          <cell r="D2507" t="str">
            <v>.</v>
          </cell>
          <cell r="E2507" t="str">
            <v>.</v>
          </cell>
          <cell r="F2507" t="str">
            <v>SIURB-E JAN/24</v>
          </cell>
        </row>
        <row r="2508">
          <cell r="A2508">
            <v>181050</v>
          </cell>
          <cell r="B2508">
            <v>18010050</v>
          </cell>
          <cell r="C2508" t="str">
            <v>NR.10 - ORLA PARA ÁRVORE EM PARALELEPÍPEDO - 1,20 X 1,20 M</v>
          </cell>
          <cell r="D2508" t="str">
            <v>UN</v>
          </cell>
          <cell r="E2508">
            <v>365.14</v>
          </cell>
          <cell r="F2508" t="str">
            <v>SIURB-E JAN/24</v>
          </cell>
        </row>
        <row r="2509">
          <cell r="A2509">
            <v>181056</v>
          </cell>
          <cell r="B2509">
            <v>18010056</v>
          </cell>
          <cell r="C2509" t="str">
            <v>NC.26 - ORLA DE SEPARAÇÃO EM CONCRETO</v>
          </cell>
          <cell r="D2509" t="str">
            <v>M</v>
          </cell>
          <cell r="E2509">
            <v>102.71</v>
          </cell>
          <cell r="F2509" t="str">
            <v>SIURB-E JAN/24</v>
          </cell>
        </row>
        <row r="2510">
          <cell r="A2510">
            <v>181060</v>
          </cell>
          <cell r="B2510">
            <v>18010060</v>
          </cell>
          <cell r="C2510" t="str">
            <v>GRELHA DE CONCRETO PARA PISOS GRAMADOS 60X45X9,5CM</v>
          </cell>
          <cell r="D2510" t="str">
            <v>M2</v>
          </cell>
          <cell r="E2510">
            <v>95.96</v>
          </cell>
          <cell r="F2510" t="str">
            <v>SIURB-E JAN/24</v>
          </cell>
        </row>
        <row r="2511">
          <cell r="A2511">
            <v>181090</v>
          </cell>
          <cell r="B2511">
            <v>18010090</v>
          </cell>
          <cell r="C2511" t="str">
            <v>HD.16 - TORNEIRA PARA JARDIM</v>
          </cell>
          <cell r="D2511" t="str">
            <v>UN</v>
          </cell>
          <cell r="E2511">
            <v>480.28</v>
          </cell>
          <cell r="F2511" t="str">
            <v>SIURB-E JAN/24</v>
          </cell>
        </row>
        <row r="2512">
          <cell r="A2512">
            <v>181200</v>
          </cell>
          <cell r="B2512">
            <v>18012000</v>
          </cell>
          <cell r="C2512" t="str">
            <v>MOBILIÁRIO EXTERNO</v>
          </cell>
          <cell r="D2512" t="str">
            <v>.</v>
          </cell>
          <cell r="E2512" t="str">
            <v>.</v>
          </cell>
          <cell r="F2512" t="str">
            <v>SIURB-E JAN/24</v>
          </cell>
        </row>
        <row r="2513">
          <cell r="A2513">
            <v>181201</v>
          </cell>
          <cell r="B2513">
            <v>18012001</v>
          </cell>
          <cell r="C2513" t="str">
            <v>IC.01 - BANCO DE CONCRETO POLIDO COM PINTURA EM POLIURETANO</v>
          </cell>
          <cell r="D2513" t="str">
            <v>M</v>
          </cell>
          <cell r="E2513">
            <v>305.99</v>
          </cell>
          <cell r="F2513" t="str">
            <v>SIURB-E JAN/24</v>
          </cell>
        </row>
        <row r="2514">
          <cell r="A2514">
            <v>181202</v>
          </cell>
          <cell r="B2514">
            <v>18012002</v>
          </cell>
          <cell r="C2514" t="str">
            <v>IC.02 - CONJUNTO MESA E BANCOS EM CONCRETO</v>
          </cell>
          <cell r="D2514" t="str">
            <v>CJ</v>
          </cell>
          <cell r="E2514">
            <v>1783.93</v>
          </cell>
          <cell r="F2514" t="str">
            <v>SIURB-E JAN/24</v>
          </cell>
        </row>
        <row r="2515">
          <cell r="A2515">
            <v>181203</v>
          </cell>
          <cell r="B2515">
            <v>18012003</v>
          </cell>
          <cell r="C2515" t="str">
            <v>IC.03/06 - BANCO EM CONCRETO APARENTE - L=40CM</v>
          </cell>
          <cell r="D2515" t="str">
            <v>M</v>
          </cell>
          <cell r="E2515">
            <v>283.56</v>
          </cell>
          <cell r="F2515" t="str">
            <v>SIURB-E JAN/24</v>
          </cell>
        </row>
        <row r="2516">
          <cell r="A2516">
            <v>181204</v>
          </cell>
          <cell r="B2516">
            <v>18012004</v>
          </cell>
          <cell r="C2516" t="str">
            <v>IC.03/06 - BANCO EM CONCRETO APARENTE - L=50CM</v>
          </cell>
          <cell r="D2516" t="str">
            <v>M</v>
          </cell>
          <cell r="E2516">
            <v>313.18</v>
          </cell>
          <cell r="F2516" t="str">
            <v>SIURB-E JAN/24</v>
          </cell>
        </row>
        <row r="2517">
          <cell r="A2517">
            <v>181205</v>
          </cell>
          <cell r="B2517">
            <v>18012005</v>
          </cell>
          <cell r="C2517" t="str">
            <v>IC.03/06 - BANCO EM CONCRETO APARENTE COM BALANÇO DE 40CM</v>
          </cell>
          <cell r="D2517" t="str">
            <v>M</v>
          </cell>
          <cell r="E2517">
            <v>435.58</v>
          </cell>
          <cell r="F2517" t="str">
            <v>SIURB-E JAN/24</v>
          </cell>
        </row>
        <row r="2518">
          <cell r="A2518">
            <v>181206</v>
          </cell>
          <cell r="B2518">
            <v>18012006</v>
          </cell>
          <cell r="C2518" t="str">
            <v>IC.03/06 - BANCO EM CONCRETO APARENTE, TIPO PMSP</v>
          </cell>
          <cell r="D2518" t="str">
            <v>M</v>
          </cell>
          <cell r="E2518">
            <v>321.32</v>
          </cell>
          <cell r="F2518" t="str">
            <v>SIURB-E JAN/24</v>
          </cell>
        </row>
        <row r="2519">
          <cell r="A2519">
            <v>181212</v>
          </cell>
          <cell r="B2519">
            <v>18012012</v>
          </cell>
          <cell r="C2519" t="str">
            <v>IV.02/03 - BANCO EM BLOCOS DE CONCRETO APARENTE</v>
          </cell>
          <cell r="D2519" t="str">
            <v>M</v>
          </cell>
          <cell r="E2519">
            <v>502.97</v>
          </cell>
          <cell r="F2519" t="str">
            <v>SIURB-E JAN/24</v>
          </cell>
        </row>
        <row r="2520">
          <cell r="A2520">
            <v>181217</v>
          </cell>
          <cell r="B2520">
            <v>18012017</v>
          </cell>
          <cell r="C2520" t="str">
            <v>IV.07/08 - BANCO EM ALVENARIA APARENTE E CONCRETO</v>
          </cell>
          <cell r="D2520" t="str">
            <v>M</v>
          </cell>
          <cell r="E2520">
            <v>376.07</v>
          </cell>
          <cell r="F2520" t="str">
            <v>SIURB-E JAN/24</v>
          </cell>
        </row>
        <row r="2521">
          <cell r="A2521">
            <v>181218</v>
          </cell>
          <cell r="B2521">
            <v>18012018</v>
          </cell>
          <cell r="C2521" t="str">
            <v>IV.07/08 - BANCO EM ALVENARIA REVESTIDA E CONCRETO</v>
          </cell>
          <cell r="D2521" t="str">
            <v>M</v>
          </cell>
          <cell r="E2521">
            <v>407.13</v>
          </cell>
          <cell r="F2521" t="str">
            <v>SIURB-E JAN/24</v>
          </cell>
        </row>
        <row r="2522">
          <cell r="A2522">
            <v>181219</v>
          </cell>
          <cell r="B2522">
            <v>18012019</v>
          </cell>
          <cell r="C2522" t="str">
            <v>IV.09 - BANCO JARDINEIRA EM ALVENARIA DE TIJOLO APARENTE</v>
          </cell>
          <cell r="D2522" t="str">
            <v>M</v>
          </cell>
          <cell r="E2522">
            <v>538.42999999999995</v>
          </cell>
          <cell r="F2522" t="str">
            <v>SIURB-E JAN/24</v>
          </cell>
        </row>
        <row r="2523">
          <cell r="A2523">
            <v>181300</v>
          </cell>
          <cell r="B2523">
            <v>18013000</v>
          </cell>
          <cell r="C2523" t="str">
            <v>BRINQUEDOS EDIFICADOS</v>
          </cell>
          <cell r="D2523" t="str">
            <v>.</v>
          </cell>
          <cell r="E2523" t="str">
            <v>.</v>
          </cell>
          <cell r="F2523" t="str">
            <v>SIURB-E JAN/24</v>
          </cell>
        </row>
        <row r="2524">
          <cell r="A2524">
            <v>181321</v>
          </cell>
          <cell r="B2524">
            <v>18013021</v>
          </cell>
          <cell r="C2524" t="str">
            <v>RV.01 - MINI ANFITEATRO</v>
          </cell>
          <cell r="D2524" t="str">
            <v>UN</v>
          </cell>
          <cell r="E2524">
            <v>12580.64</v>
          </cell>
          <cell r="F2524" t="str">
            <v>SIURB-E JAN/24</v>
          </cell>
        </row>
        <row r="2525">
          <cell r="A2525">
            <v>181326</v>
          </cell>
          <cell r="B2525">
            <v>18013026</v>
          </cell>
          <cell r="C2525" t="str">
            <v>RV.06 - MURAL EM ALVENARIA</v>
          </cell>
          <cell r="D2525" t="str">
            <v>UN</v>
          </cell>
          <cell r="E2525">
            <v>3168.99</v>
          </cell>
          <cell r="F2525" t="str">
            <v>SIURB-E JAN/24</v>
          </cell>
        </row>
        <row r="2526">
          <cell r="A2526">
            <v>181341</v>
          </cell>
          <cell r="B2526">
            <v>18013041</v>
          </cell>
          <cell r="C2526" t="str">
            <v>RV.11 - TANQUE DE AREIA - GENÉRICO - ESCAVAÇÃO E APILOAMENTO</v>
          </cell>
          <cell r="D2526" t="str">
            <v>M3</v>
          </cell>
          <cell r="E2526">
            <v>62.24</v>
          </cell>
          <cell r="F2526" t="str">
            <v>SIURB-E JAN/24</v>
          </cell>
        </row>
        <row r="2527">
          <cell r="A2527">
            <v>181342</v>
          </cell>
          <cell r="B2527">
            <v>18013042</v>
          </cell>
          <cell r="C2527" t="str">
            <v>RV.11 - TANQUE DE AREIA - GENÉRICO - DRENAGEM</v>
          </cell>
          <cell r="D2527" t="str">
            <v>M</v>
          </cell>
          <cell r="E2527">
            <v>103.51</v>
          </cell>
          <cell r="F2527" t="str">
            <v>SIURB-E JAN/24</v>
          </cell>
        </row>
        <row r="2528">
          <cell r="A2528">
            <v>181343</v>
          </cell>
          <cell r="B2528">
            <v>18013043</v>
          </cell>
          <cell r="C2528" t="str">
            <v>RV.11 - TANQUE DE AREIA - GENÉRICO - LASTRO DE CONCRETO</v>
          </cell>
          <cell r="D2528" t="str">
            <v>M3</v>
          </cell>
          <cell r="E2528">
            <v>505.26</v>
          </cell>
          <cell r="F2528" t="str">
            <v>SIURB-E JAN/24</v>
          </cell>
        </row>
        <row r="2529">
          <cell r="A2529">
            <v>181344</v>
          </cell>
          <cell r="B2529">
            <v>18013044</v>
          </cell>
          <cell r="C2529" t="str">
            <v>RV.11 - TANQUE DE AREIA - GENÉRICO - BORDA BAIXA</v>
          </cell>
          <cell r="D2529" t="str">
            <v>M</v>
          </cell>
          <cell r="E2529">
            <v>395.5</v>
          </cell>
          <cell r="F2529" t="str">
            <v>SIURB-E JAN/24</v>
          </cell>
        </row>
        <row r="2530">
          <cell r="A2530">
            <v>181345</v>
          </cell>
          <cell r="B2530">
            <v>18013045</v>
          </cell>
          <cell r="C2530" t="str">
            <v>RV.11 - TANQUE DE AREIA - GENÉRICO - BORDA ALTA</v>
          </cell>
          <cell r="D2530" t="str">
            <v>M</v>
          </cell>
          <cell r="E2530">
            <v>494.96</v>
          </cell>
          <cell r="F2530" t="str">
            <v>SIURB-E JAN/24</v>
          </cell>
        </row>
        <row r="2531">
          <cell r="A2531">
            <v>181346</v>
          </cell>
          <cell r="B2531">
            <v>18013046</v>
          </cell>
          <cell r="C2531" t="str">
            <v>RV.11 - TANQUE DE AREIA - GENÉRICO - FORNECIMENTO E APLICAÇÃO DE AREIA LAVADA</v>
          </cell>
          <cell r="D2531" t="str">
            <v>M3</v>
          </cell>
          <cell r="E2531">
            <v>181.31</v>
          </cell>
          <cell r="F2531" t="str">
            <v>SIURB-E JAN/24</v>
          </cell>
        </row>
        <row r="2532">
          <cell r="A2532">
            <v>181351</v>
          </cell>
          <cell r="B2532">
            <v>18013051</v>
          </cell>
          <cell r="C2532" t="str">
            <v>BRINQUEDO - TRENZINHO DE TUBOS DE CONCRETO/FABES</v>
          </cell>
          <cell r="D2532" t="str">
            <v>UN</v>
          </cell>
          <cell r="E2532">
            <v>4733.97</v>
          </cell>
          <cell r="F2532" t="str">
            <v>SIURB-E JAN/24</v>
          </cell>
        </row>
        <row r="2533">
          <cell r="A2533">
            <v>181353</v>
          </cell>
          <cell r="B2533">
            <v>18013053</v>
          </cell>
          <cell r="C2533" t="str">
            <v>RV.07 - FORTINHO</v>
          </cell>
          <cell r="D2533" t="str">
            <v>UN</v>
          </cell>
          <cell r="E2533">
            <v>7167.38</v>
          </cell>
          <cell r="F2533" t="str">
            <v>SIURB-E JAN/24</v>
          </cell>
        </row>
        <row r="2534">
          <cell r="A2534">
            <v>181400</v>
          </cell>
          <cell r="B2534">
            <v>18014000</v>
          </cell>
          <cell r="C2534" t="str">
            <v>BRINQUEDOS INDUSTRIALIZADOS</v>
          </cell>
          <cell r="D2534" t="str">
            <v>.</v>
          </cell>
          <cell r="E2534" t="str">
            <v>.</v>
          </cell>
          <cell r="F2534" t="str">
            <v>SIURB-E JAN/24</v>
          </cell>
        </row>
        <row r="2535">
          <cell r="A2535">
            <v>181405</v>
          </cell>
          <cell r="B2535">
            <v>18014005</v>
          </cell>
          <cell r="C2535" t="str">
            <v>CARROSSEL PARA 20 LUGARES,  DIÂMETRO 2,20M, FORNECIMENTO E INSTALAÇÃO</v>
          </cell>
          <cell r="D2535" t="str">
            <v>UN</v>
          </cell>
          <cell r="E2535">
            <v>3897.75</v>
          </cell>
          <cell r="F2535" t="str">
            <v>SIURB-E JAN/24</v>
          </cell>
        </row>
        <row r="2536">
          <cell r="A2536">
            <v>181408</v>
          </cell>
          <cell r="B2536">
            <v>18014008</v>
          </cell>
          <cell r="C2536" t="str">
            <v>ESCORREGADOR COMPR=3,00M H=1,80M - ESTRUTURA METÁLICA</v>
          </cell>
          <cell r="D2536" t="str">
            <v>UN</v>
          </cell>
          <cell r="E2536">
            <v>3396.61</v>
          </cell>
          <cell r="F2536" t="str">
            <v>SIURB-E JAN/24</v>
          </cell>
        </row>
        <row r="2537">
          <cell r="A2537">
            <v>181411</v>
          </cell>
          <cell r="B2537">
            <v>18014011</v>
          </cell>
          <cell r="C2537" t="str">
            <v>GANGORRA COM 3 PRANCHAS COMPR=3,00M H=0,70M - ESTRUTURA METÁLICA</v>
          </cell>
          <cell r="D2537" t="str">
            <v>UN</v>
          </cell>
          <cell r="E2537">
            <v>2262.3000000000002</v>
          </cell>
          <cell r="F2537" t="str">
            <v>SIURB-E JAN/24</v>
          </cell>
        </row>
        <row r="2538">
          <cell r="A2538">
            <v>181415</v>
          </cell>
          <cell r="B2538">
            <v>18014015</v>
          </cell>
          <cell r="C2538" t="str">
            <v>BALANÇO DE 3 LUGARES COM PNEUS COMPR=4,50M H=2,50M - ESTRUTURA METÁLICA</v>
          </cell>
          <cell r="D2538" t="str">
            <v>UN</v>
          </cell>
          <cell r="E2538">
            <v>2274.27</v>
          </cell>
          <cell r="F2538" t="str">
            <v>SIURB-E JAN/24</v>
          </cell>
        </row>
        <row r="2539">
          <cell r="A2539">
            <v>181416</v>
          </cell>
          <cell r="B2539">
            <v>18014016</v>
          </cell>
          <cell r="C2539" t="str">
            <v>BRINQUEDO TIPO BALANÇO FRONTAL DUPLO PARA CADEIRANTE COM ESTRUTURA EM TUBOS DE AÇO CARBONO - INSTALADO</v>
          </cell>
          <cell r="D2539" t="str">
            <v>UN</v>
          </cell>
          <cell r="E2539">
            <v>16497.54</v>
          </cell>
          <cell r="F2539" t="str">
            <v>SIURB-E JAN/24</v>
          </cell>
        </row>
        <row r="2540">
          <cell r="A2540">
            <v>181422</v>
          </cell>
          <cell r="B2540">
            <v>18014022</v>
          </cell>
          <cell r="C2540" t="str">
            <v>ESCADA HORIZONTAL COMPR=1,80M H=1,80M - ESTRUTURA METÁLICA</v>
          </cell>
          <cell r="D2540" t="str">
            <v>UN</v>
          </cell>
          <cell r="E2540">
            <v>2159.9899999999998</v>
          </cell>
          <cell r="F2540" t="str">
            <v>SIURB-E JAN/24</v>
          </cell>
        </row>
        <row r="2541">
          <cell r="A2541">
            <v>181424</v>
          </cell>
          <cell r="B2541">
            <v>18014024</v>
          </cell>
          <cell r="C2541" t="str">
            <v>GAIOLA LABIRINTO (1,5X1,5X2,0)M - ESTRUTURA METÁLICA</v>
          </cell>
          <cell r="D2541" t="str">
            <v>UN</v>
          </cell>
          <cell r="E2541">
            <v>3184.72</v>
          </cell>
          <cell r="F2541" t="str">
            <v>SIURB-E JAN/24</v>
          </cell>
        </row>
        <row r="2542">
          <cell r="A2542">
            <v>181430</v>
          </cell>
          <cell r="B2542">
            <v>18014030</v>
          </cell>
          <cell r="C2542" t="str">
            <v>PLACAS DE E.V.A. ESP.30MM PARA USO INTERNO, TIPO TATAMI, COLOCADAS</v>
          </cell>
          <cell r="D2542" t="str">
            <v>M2</v>
          </cell>
          <cell r="E2542">
            <v>94.52</v>
          </cell>
          <cell r="F2542" t="str">
            <v>SIURB-E JAN/24</v>
          </cell>
        </row>
        <row r="2543">
          <cell r="A2543">
            <v>181441</v>
          </cell>
          <cell r="B2543">
            <v>18014041</v>
          </cell>
          <cell r="C2543" t="str">
            <v>PLAYGROUND BRINQUEDOS DE MADEIRA - CASA TARZAN COM RAMPA ESCALADA, ESCORREGADOR, PONTE E ESCADA MARINHEIRO</v>
          </cell>
          <cell r="D2543" t="str">
            <v>UN</v>
          </cell>
          <cell r="E2543">
            <v>8909.1</v>
          </cell>
          <cell r="F2543" t="str">
            <v>SIURB-E JAN/24</v>
          </cell>
        </row>
        <row r="2544">
          <cell r="A2544">
            <v>181442</v>
          </cell>
          <cell r="B2544">
            <v>18014042</v>
          </cell>
          <cell r="C2544" t="str">
            <v>PLAYGROUND BRINQUEDOS DE MADEIRA - CASA TARZAN COM RAMPA ESCALADA, ESCORREGADOR E ESCADA MARINHEIRO</v>
          </cell>
          <cell r="D2544" t="str">
            <v>UN</v>
          </cell>
          <cell r="E2544">
            <v>7127.16</v>
          </cell>
          <cell r="F2544" t="str">
            <v>SIURB-E JAN/24</v>
          </cell>
        </row>
        <row r="2545">
          <cell r="A2545">
            <v>181443</v>
          </cell>
          <cell r="B2545">
            <v>18014043</v>
          </cell>
          <cell r="C2545" t="str">
            <v>PLAYGROUND BRINQUEDOS DE MADEIRA - CASA TARZAN COM ESCORREGADOR E ESCADA MARINHEIRO</v>
          </cell>
          <cell r="D2545" t="str">
            <v>UN</v>
          </cell>
          <cell r="E2545">
            <v>5124.3</v>
          </cell>
          <cell r="F2545" t="str">
            <v>SIURB-E JAN/24</v>
          </cell>
        </row>
        <row r="2546">
          <cell r="A2546">
            <v>181444</v>
          </cell>
          <cell r="B2546">
            <v>18014044</v>
          </cell>
          <cell r="C2546" t="str">
            <v>PLAYGROUND BRINQUEDOS DE MADEIRA - DOIS CAVALINHOS E DUAS GANGORRAS</v>
          </cell>
          <cell r="D2546" t="str">
            <v>UN</v>
          </cell>
          <cell r="E2546">
            <v>4082.49</v>
          </cell>
          <cell r="F2546" t="str">
            <v>SIURB-E JAN/24</v>
          </cell>
        </row>
        <row r="2547">
          <cell r="A2547">
            <v>181445</v>
          </cell>
          <cell r="B2547">
            <v>18014045</v>
          </cell>
          <cell r="C2547" t="str">
            <v>PLAYGROUND BRINQUEDOS DE MADEIRA - ESCORREGADOR ( ALT.=1,80M COMP.=3,00M)</v>
          </cell>
          <cell r="D2547" t="str">
            <v>UN</v>
          </cell>
          <cell r="E2547">
            <v>2600.15</v>
          </cell>
          <cell r="F2547" t="str">
            <v>SIURB-E JAN/24</v>
          </cell>
        </row>
        <row r="2548">
          <cell r="A2548">
            <v>181446</v>
          </cell>
          <cell r="B2548">
            <v>18014046</v>
          </cell>
          <cell r="C2548" t="str">
            <v>PLAYGROUND BRINQUEDOS DE MADEIRA - GANGORRA DUPLA</v>
          </cell>
          <cell r="D2548" t="str">
            <v>UN</v>
          </cell>
          <cell r="E2548">
            <v>1440.06</v>
          </cell>
          <cell r="F2548" t="str">
            <v>SIURB-E JAN/24</v>
          </cell>
        </row>
        <row r="2549">
          <cell r="A2549">
            <v>181447</v>
          </cell>
          <cell r="B2549">
            <v>18014047</v>
          </cell>
          <cell r="C2549" t="str">
            <v>PLAYGROUND BRINQUEDOS DE MADEIRA - ARGOLA E TRAPÉZIO</v>
          </cell>
          <cell r="D2549" t="str">
            <v>UN</v>
          </cell>
          <cell r="E2549">
            <v>1670.34</v>
          </cell>
          <cell r="F2549" t="str">
            <v>SIURB-E JAN/24</v>
          </cell>
        </row>
        <row r="2550">
          <cell r="A2550">
            <v>181448</v>
          </cell>
          <cell r="B2550">
            <v>18014048</v>
          </cell>
          <cell r="C2550" t="str">
            <v>PLAYGROUND BRINQUEDOS DE MADEIRA - BALANÇA DUPLA</v>
          </cell>
          <cell r="D2550" t="str">
            <v>UN</v>
          </cell>
          <cell r="E2550">
            <v>2509.17</v>
          </cell>
          <cell r="F2550" t="str">
            <v>SIURB-E JAN/24</v>
          </cell>
        </row>
        <row r="2551">
          <cell r="A2551">
            <v>181449</v>
          </cell>
          <cell r="B2551">
            <v>18014049</v>
          </cell>
          <cell r="C2551" t="str">
            <v>PLAYGROUND BRINQUEDOS DE MADEIRA - ESCADA HORIZONTAL</v>
          </cell>
          <cell r="D2551" t="str">
            <v>UN</v>
          </cell>
          <cell r="E2551">
            <v>1590.68</v>
          </cell>
          <cell r="F2551" t="str">
            <v>SIURB-E JAN/24</v>
          </cell>
        </row>
        <row r="2552">
          <cell r="A2552">
            <v>181500</v>
          </cell>
          <cell r="B2552">
            <v>18015000</v>
          </cell>
          <cell r="C2552" t="str">
            <v>BRINQUEDOS - SERVIÇOS</v>
          </cell>
          <cell r="D2552" t="str">
            <v>.</v>
          </cell>
          <cell r="E2552" t="str">
            <v>.</v>
          </cell>
          <cell r="F2552" t="str">
            <v>SIURB-E JAN/24</v>
          </cell>
        </row>
        <row r="2553">
          <cell r="A2553">
            <v>181501</v>
          </cell>
          <cell r="B2553">
            <v>18015001</v>
          </cell>
          <cell r="C2553" t="str">
            <v>APARELHOS DE GINÁTICA EM MADEIRA - BARRA DUPLA EM DOIS NIVEIS</v>
          </cell>
          <cell r="D2553" t="str">
            <v>UN</v>
          </cell>
          <cell r="E2553">
            <v>1314.77</v>
          </cell>
          <cell r="F2553" t="str">
            <v>SIURB-E JAN/24</v>
          </cell>
        </row>
        <row r="2554">
          <cell r="A2554">
            <v>181502</v>
          </cell>
          <cell r="B2554">
            <v>18015002</v>
          </cell>
          <cell r="C2554" t="str">
            <v>APARELHOS DE GINÁTICA EM MADEIRA - BARREIRA SIMPLES</v>
          </cell>
          <cell r="D2554" t="str">
            <v>UN</v>
          </cell>
          <cell r="E2554">
            <v>1321.4</v>
          </cell>
          <cell r="F2554" t="str">
            <v>SIURB-E JAN/24</v>
          </cell>
        </row>
        <row r="2555">
          <cell r="A2555">
            <v>181503</v>
          </cell>
          <cell r="B2555">
            <v>18015003</v>
          </cell>
          <cell r="C2555" t="str">
            <v>APARELHOS DE GINÁTICA EM MADEIRA - BARRAS PARALELAS</v>
          </cell>
          <cell r="D2555" t="str">
            <v>UN</v>
          </cell>
          <cell r="E2555">
            <v>1249.73</v>
          </cell>
          <cell r="F2555" t="str">
            <v>SIURB-E JAN/24</v>
          </cell>
        </row>
        <row r="2556">
          <cell r="A2556">
            <v>181510</v>
          </cell>
          <cell r="B2556">
            <v>18015010</v>
          </cell>
          <cell r="C2556" t="str">
            <v>RD.06 - CARACOL - DEMARCAÇÃO DE PISO</v>
          </cell>
          <cell r="D2556" t="str">
            <v>UN</v>
          </cell>
          <cell r="E2556">
            <v>348.23</v>
          </cell>
          <cell r="F2556" t="str">
            <v>SIURB-E JAN/24</v>
          </cell>
        </row>
        <row r="2557">
          <cell r="A2557">
            <v>181513</v>
          </cell>
          <cell r="B2557">
            <v>18015013</v>
          </cell>
          <cell r="C2557" t="str">
            <v>RD.04/05 - AMARELINHA DEMARCAÇÃO DE PISO</v>
          </cell>
          <cell r="D2557" t="str">
            <v>UN</v>
          </cell>
          <cell r="E2557">
            <v>175.72</v>
          </cell>
          <cell r="F2557" t="str">
            <v>SIURB-E JAN/24</v>
          </cell>
        </row>
        <row r="2558">
          <cell r="A2558">
            <v>181514</v>
          </cell>
          <cell r="B2558">
            <v>18015014</v>
          </cell>
          <cell r="C2558" t="str">
            <v>RD.04/05 - XADREZ - DEMARCAÇÃO DE PISO (RD-04)</v>
          </cell>
          <cell r="D2558" t="str">
            <v>UN</v>
          </cell>
          <cell r="E2558">
            <v>1129.08</v>
          </cell>
          <cell r="F2558" t="str">
            <v>SIURB-E JAN/24</v>
          </cell>
        </row>
        <row r="2559">
          <cell r="A2559">
            <v>181550</v>
          </cell>
          <cell r="B2559">
            <v>18015050</v>
          </cell>
          <cell r="C2559" t="str">
            <v>FORNECIMENTO E APLICAÇÃO DE AREIA FINA</v>
          </cell>
          <cell r="D2559" t="str">
            <v>M3</v>
          </cell>
          <cell r="E2559">
            <v>246.59</v>
          </cell>
          <cell r="F2559" t="str">
            <v>SIURB-E JAN/24</v>
          </cell>
        </row>
        <row r="2560">
          <cell r="A2560">
            <v>181551</v>
          </cell>
          <cell r="B2560">
            <v>18015051</v>
          </cell>
          <cell r="C2560" t="str">
            <v>FORNECIMENTO E APLICAÇÃO  DE PEDRA N.2</v>
          </cell>
          <cell r="D2560" t="str">
            <v>M3</v>
          </cell>
          <cell r="E2560">
            <v>221.69</v>
          </cell>
          <cell r="F2560" t="str">
            <v>SIURB-E JAN/24</v>
          </cell>
        </row>
        <row r="2561">
          <cell r="A2561">
            <v>181601</v>
          </cell>
          <cell r="B2561">
            <v>18016001</v>
          </cell>
          <cell r="C2561" t="str">
            <v>SURF DUPLO CONJUGADO (EXERCITADOR PARA IDOSOS)</v>
          </cell>
          <cell r="D2561" t="str">
            <v>UN</v>
          </cell>
          <cell r="E2561">
            <v>2290.65</v>
          </cell>
          <cell r="F2561" t="str">
            <v>SIURB-E JAN/24</v>
          </cell>
        </row>
        <row r="2562">
          <cell r="A2562">
            <v>181602</v>
          </cell>
          <cell r="B2562">
            <v>18016002</v>
          </cell>
          <cell r="C2562" t="str">
            <v>ROTAÇÃO DIAGONAL DUPLA - APARELHO DUPLO CONJUGADO</v>
          </cell>
          <cell r="D2562" t="str">
            <v>UN</v>
          </cell>
          <cell r="E2562">
            <v>1916.28</v>
          </cell>
          <cell r="F2562" t="str">
            <v>SIURB-E JAN/24</v>
          </cell>
        </row>
        <row r="2563">
          <cell r="A2563">
            <v>181603</v>
          </cell>
          <cell r="B2563">
            <v>18016003</v>
          </cell>
          <cell r="C2563" t="str">
            <v>MULTI EXERCITADOR CONJUGADO COM 6 FUNÇÕES</v>
          </cell>
          <cell r="D2563" t="str">
            <v>UN</v>
          </cell>
          <cell r="E2563">
            <v>6794.04</v>
          </cell>
          <cell r="F2563" t="str">
            <v>SIURB-E JAN/24</v>
          </cell>
        </row>
        <row r="2564">
          <cell r="A2564">
            <v>181604</v>
          </cell>
          <cell r="B2564">
            <v>18016004</v>
          </cell>
          <cell r="C2564" t="str">
            <v>SIMULADOR DE CAVALGADA</v>
          </cell>
          <cell r="D2564" t="str">
            <v>UN</v>
          </cell>
          <cell r="E2564">
            <v>4108.4399999999996</v>
          </cell>
          <cell r="F2564" t="str">
            <v>SIURB-E JAN/24</v>
          </cell>
        </row>
        <row r="2565">
          <cell r="A2565">
            <v>181605</v>
          </cell>
          <cell r="B2565">
            <v>18016005</v>
          </cell>
          <cell r="C2565" t="str">
            <v>SIMULADOR DE CAVALGADA TRIPLO</v>
          </cell>
          <cell r="D2565" t="str">
            <v>UN</v>
          </cell>
          <cell r="E2565">
            <v>5390.98</v>
          </cell>
          <cell r="F2565" t="str">
            <v>SIURB-E JAN/24</v>
          </cell>
        </row>
        <row r="2566">
          <cell r="A2566">
            <v>181606</v>
          </cell>
          <cell r="B2566">
            <v>18016006</v>
          </cell>
          <cell r="C2566" t="str">
            <v>ALONGADOR COM 3 ALTURAS CONJUGADO</v>
          </cell>
          <cell r="D2566" t="str">
            <v>UN</v>
          </cell>
          <cell r="E2566">
            <v>2685.58</v>
          </cell>
          <cell r="F2566" t="str">
            <v>SIURB-E JAN/24</v>
          </cell>
        </row>
        <row r="2567">
          <cell r="A2567">
            <v>181607</v>
          </cell>
          <cell r="B2567">
            <v>18016007</v>
          </cell>
          <cell r="C2567" t="str">
            <v>PRESSÃO DE PERNAS TRIPLO CONJUGADO</v>
          </cell>
          <cell r="D2567" t="str">
            <v>UN</v>
          </cell>
          <cell r="E2567">
            <v>3812.66</v>
          </cell>
          <cell r="F2567" t="str">
            <v>SIURB-E JAN/24</v>
          </cell>
        </row>
        <row r="2568">
          <cell r="A2568">
            <v>181608</v>
          </cell>
          <cell r="B2568">
            <v>18016008</v>
          </cell>
          <cell r="C2568" t="str">
            <v>REMADA SENTADA</v>
          </cell>
          <cell r="D2568" t="str">
            <v>UN</v>
          </cell>
          <cell r="E2568">
            <v>2177.77</v>
          </cell>
          <cell r="F2568" t="str">
            <v>SIURB-E JAN/24</v>
          </cell>
        </row>
        <row r="2569">
          <cell r="A2569">
            <v>181609</v>
          </cell>
          <cell r="B2569">
            <v>18016009</v>
          </cell>
          <cell r="C2569" t="str">
            <v>SIMULADOR DE CAMINHADA DUPLO CONJUGADO</v>
          </cell>
          <cell r="D2569" t="str">
            <v>UN</v>
          </cell>
          <cell r="E2569">
            <v>3903.69</v>
          </cell>
          <cell r="F2569" t="str">
            <v>SIURB-E JAN/24</v>
          </cell>
        </row>
        <row r="2570">
          <cell r="A2570">
            <v>181610</v>
          </cell>
          <cell r="B2570">
            <v>18016010</v>
          </cell>
          <cell r="C2570" t="str">
            <v>SIMULADOR DE CAMINHADA TRIPLO CONJUGADO</v>
          </cell>
          <cell r="D2570" t="str">
            <v>UN</v>
          </cell>
          <cell r="E2570">
            <v>5468.11</v>
          </cell>
          <cell r="F2570" t="str">
            <v>SIURB-E JAN/24</v>
          </cell>
        </row>
        <row r="2571">
          <cell r="A2571">
            <v>181611</v>
          </cell>
          <cell r="B2571">
            <v>18016011</v>
          </cell>
          <cell r="C2571" t="str">
            <v>ROTAÇÃO VERTICAL DUPLO</v>
          </cell>
          <cell r="D2571" t="str">
            <v>UN</v>
          </cell>
          <cell r="E2571">
            <v>1317.74</v>
          </cell>
          <cell r="F2571" t="str">
            <v>SIURB-E JAN/24</v>
          </cell>
        </row>
        <row r="2572">
          <cell r="A2572">
            <v>181612</v>
          </cell>
          <cell r="B2572">
            <v>18016012</v>
          </cell>
          <cell r="C2572" t="str">
            <v>ROTAÇÃO VERTICAL TRIPLO CONJUGADO</v>
          </cell>
          <cell r="D2572" t="str">
            <v>UN</v>
          </cell>
          <cell r="E2572">
            <v>1810.86</v>
          </cell>
          <cell r="F2572" t="str">
            <v>SIURB-E JAN/24</v>
          </cell>
        </row>
        <row r="2573">
          <cell r="A2573">
            <v>181613</v>
          </cell>
          <cell r="B2573">
            <v>18016013</v>
          </cell>
          <cell r="C2573" t="str">
            <v>ESQUI DUPLO CONJUGADO</v>
          </cell>
          <cell r="D2573" t="str">
            <v>UN</v>
          </cell>
          <cell r="E2573">
            <v>5042.26</v>
          </cell>
          <cell r="F2573" t="str">
            <v>SIURB-E JAN/24</v>
          </cell>
        </row>
        <row r="2574">
          <cell r="A2574">
            <v>181614</v>
          </cell>
          <cell r="B2574">
            <v>18016014</v>
          </cell>
          <cell r="C2574" t="str">
            <v>ESQUI TRIPLO CONJUGADO</v>
          </cell>
          <cell r="D2574" t="str">
            <v>UN</v>
          </cell>
          <cell r="E2574">
            <v>6983.98</v>
          </cell>
          <cell r="F2574" t="str">
            <v>SIURB-E JAN/24</v>
          </cell>
        </row>
        <row r="2575">
          <cell r="A2575">
            <v>181615</v>
          </cell>
          <cell r="B2575">
            <v>18016015</v>
          </cell>
          <cell r="C2575" t="str">
            <v>BICICLETA DE CADEIRA INDIVIDUAL</v>
          </cell>
          <cell r="D2575" t="str">
            <v>UN</v>
          </cell>
          <cell r="E2575">
            <v>2004.35</v>
          </cell>
          <cell r="F2575" t="str">
            <v>SIURB-E JAN/24</v>
          </cell>
        </row>
        <row r="2576">
          <cell r="A2576">
            <v>181616</v>
          </cell>
          <cell r="B2576">
            <v>18016016</v>
          </cell>
          <cell r="C2576" t="str">
            <v>BICICLETA DE CADEIRA TRIPLA</v>
          </cell>
          <cell r="D2576" t="str">
            <v>UN</v>
          </cell>
          <cell r="E2576">
            <v>5382.66</v>
          </cell>
          <cell r="F2576" t="str">
            <v>SIURB-E JAN/24</v>
          </cell>
        </row>
        <row r="2577">
          <cell r="A2577">
            <v>181617</v>
          </cell>
          <cell r="B2577">
            <v>18016017</v>
          </cell>
          <cell r="C2577" t="str">
            <v>PUXADOR PEITORAL DUPLO STAR</v>
          </cell>
          <cell r="D2577" t="str">
            <v>UN</v>
          </cell>
          <cell r="E2577">
            <v>3712.05</v>
          </cell>
          <cell r="F2577" t="str">
            <v>SIURB-E JAN/24</v>
          </cell>
        </row>
        <row r="2578">
          <cell r="A2578">
            <v>181618</v>
          </cell>
          <cell r="B2578">
            <v>18016018</v>
          </cell>
          <cell r="C2578" t="str">
            <v>TWIST TRIPLO</v>
          </cell>
          <cell r="D2578" t="str">
            <v>UN</v>
          </cell>
          <cell r="E2578">
            <v>2885.54</v>
          </cell>
          <cell r="F2578" t="str">
            <v>SIURB-E JAN/24</v>
          </cell>
        </row>
        <row r="2579">
          <cell r="A2579">
            <v>181619</v>
          </cell>
          <cell r="B2579">
            <v>18016019</v>
          </cell>
          <cell r="C2579" t="str">
            <v>PLACA ORIENTADORA VERTICAL</v>
          </cell>
          <cell r="D2579" t="str">
            <v>UN</v>
          </cell>
          <cell r="E2579">
            <v>3689.42</v>
          </cell>
          <cell r="F2579" t="str">
            <v>SIURB-E JAN/24</v>
          </cell>
        </row>
        <row r="2580">
          <cell r="A2580">
            <v>181620</v>
          </cell>
          <cell r="B2580">
            <v>18016020</v>
          </cell>
          <cell r="C2580" t="str">
            <v>LIXEIRA DUPLA</v>
          </cell>
          <cell r="D2580" t="str">
            <v>UN</v>
          </cell>
          <cell r="E2580">
            <v>1194.1300000000001</v>
          </cell>
          <cell r="F2580" t="str">
            <v>SIURB-E JAN/24</v>
          </cell>
        </row>
        <row r="2581">
          <cell r="A2581">
            <v>186000</v>
          </cell>
          <cell r="B2581">
            <v>18060000</v>
          </cell>
          <cell r="C2581" t="str">
            <v>RETIRADAS</v>
          </cell>
          <cell r="D2581" t="str">
            <v>.</v>
          </cell>
          <cell r="E2581" t="str">
            <v>.</v>
          </cell>
          <cell r="F2581" t="str">
            <v>SIURB-E JAN/24</v>
          </cell>
        </row>
        <row r="2582">
          <cell r="A2582">
            <v>186007</v>
          </cell>
          <cell r="B2582">
            <v>18060007</v>
          </cell>
          <cell r="C2582" t="str">
            <v>RETIRADA DE GRAMA</v>
          </cell>
          <cell r="D2582" t="str">
            <v>M2</v>
          </cell>
          <cell r="E2582">
            <v>6.92</v>
          </cell>
          <cell r="F2582" t="str">
            <v>SIURB-E JAN/24</v>
          </cell>
        </row>
        <row r="2583">
          <cell r="A2583">
            <v>187000</v>
          </cell>
          <cell r="B2583">
            <v>18070000</v>
          </cell>
          <cell r="C2583" t="str">
            <v>RECOLOCAÇÕES</v>
          </cell>
          <cell r="D2583" t="str">
            <v>.</v>
          </cell>
          <cell r="E2583" t="str">
            <v>.</v>
          </cell>
          <cell r="F2583" t="str">
            <v>SIURB-E JAN/24</v>
          </cell>
        </row>
        <row r="2584">
          <cell r="A2584">
            <v>187007</v>
          </cell>
          <cell r="B2584">
            <v>18070007</v>
          </cell>
          <cell r="C2584" t="str">
            <v>RECOLOCAÇÃO DE GRAMA</v>
          </cell>
          <cell r="D2584" t="str">
            <v>M2</v>
          </cell>
          <cell r="E2584">
            <v>46.95</v>
          </cell>
          <cell r="F2584" t="str">
            <v>SIURB-E JAN/24</v>
          </cell>
        </row>
        <row r="2585">
          <cell r="A2585">
            <v>187040</v>
          </cell>
          <cell r="B2585">
            <v>18070040</v>
          </cell>
          <cell r="C2585" t="str">
            <v>TRANSPLANTE DE ÁRVORES COM DIÂMETRO ATÉ 30CM</v>
          </cell>
          <cell r="D2585" t="str">
            <v>UN</v>
          </cell>
          <cell r="E2585">
            <v>1564.41</v>
          </cell>
          <cell r="F2585" t="str">
            <v>SIURB-E JAN/24</v>
          </cell>
        </row>
        <row r="2586">
          <cell r="A2586">
            <v>187041</v>
          </cell>
          <cell r="B2586">
            <v>18070041</v>
          </cell>
          <cell r="C2586" t="str">
            <v>TRANSPLANTE DE ÁRVORES COM DAP MAIOR OU IGUAL A 30CM</v>
          </cell>
          <cell r="D2586" t="str">
            <v>UN</v>
          </cell>
          <cell r="E2586">
            <v>10587.27</v>
          </cell>
          <cell r="F2586" t="str">
            <v>SIURB-E JAN/24</v>
          </cell>
        </row>
        <row r="2587">
          <cell r="A2587">
            <v>188000</v>
          </cell>
          <cell r="B2587">
            <v>18080000</v>
          </cell>
          <cell r="C2587" t="str">
            <v>SERVIÇOS PARCIAIS</v>
          </cell>
          <cell r="D2587" t="str">
            <v>.</v>
          </cell>
          <cell r="E2587" t="str">
            <v>.</v>
          </cell>
          <cell r="F2587" t="str">
            <v>SIURB-E JAN/24</v>
          </cell>
        </row>
        <row r="2588">
          <cell r="A2588">
            <v>188001</v>
          </cell>
          <cell r="B2588">
            <v>18080001</v>
          </cell>
          <cell r="C2588" t="str">
            <v>REVOLVIMENTO E AJUSTE DO SOLO</v>
          </cell>
          <cell r="D2588" t="str">
            <v>M2</v>
          </cell>
          <cell r="E2588">
            <v>11.53</v>
          </cell>
          <cell r="F2588" t="str">
            <v>SIURB-E JAN/24</v>
          </cell>
        </row>
        <row r="2589">
          <cell r="A2589">
            <v>188011</v>
          </cell>
          <cell r="B2589">
            <v>18080011</v>
          </cell>
          <cell r="C2589" t="str">
            <v>TERRA PREPARADA PARA PLANTIO</v>
          </cell>
          <cell r="D2589" t="str">
            <v>M3</v>
          </cell>
          <cell r="E2589">
            <v>291.63</v>
          </cell>
          <cell r="F2589" t="str">
            <v>SIURB-E JAN/24</v>
          </cell>
        </row>
        <row r="2590">
          <cell r="A2590">
            <v>188013</v>
          </cell>
          <cell r="B2590">
            <v>18080013</v>
          </cell>
          <cell r="C2590" t="str">
            <v>CALCAREO DOLOMITICO</v>
          </cell>
          <cell r="D2590" t="str">
            <v>KG</v>
          </cell>
          <cell r="E2590">
            <v>1.1399999999999999</v>
          </cell>
          <cell r="F2590" t="str">
            <v>SIURB-E JAN/24</v>
          </cell>
        </row>
        <row r="2591">
          <cell r="A2591">
            <v>188015</v>
          </cell>
          <cell r="B2591">
            <v>18080015</v>
          </cell>
          <cell r="C2591" t="str">
            <v>ADUBO QUÍMICO NPK, 10:10:10</v>
          </cell>
          <cell r="D2591" t="str">
            <v>KG</v>
          </cell>
          <cell r="E2591">
            <v>8.31</v>
          </cell>
          <cell r="F2591" t="str">
            <v>SIURB-E JAN/24</v>
          </cell>
        </row>
        <row r="2592">
          <cell r="A2592">
            <v>188030</v>
          </cell>
          <cell r="B2592">
            <v>18080030</v>
          </cell>
          <cell r="C2592" t="str">
            <v>PREPARO DO SOLO PARA PLANTIO DE GRAMA BATATAES</v>
          </cell>
          <cell r="D2592" t="str">
            <v>M2</v>
          </cell>
          <cell r="E2592">
            <v>11.53</v>
          </cell>
          <cell r="F2592" t="str">
            <v>SIURB-E JAN/24</v>
          </cell>
        </row>
        <row r="2593">
          <cell r="A2593">
            <v>188035</v>
          </cell>
          <cell r="B2593">
            <v>18080035</v>
          </cell>
          <cell r="C2593" t="str">
            <v>RECOLOCAÇÃO DE TERRA DE JARDIM</v>
          </cell>
          <cell r="D2593" t="str">
            <v>M3</v>
          </cell>
          <cell r="E2593">
            <v>326.20999999999998</v>
          </cell>
          <cell r="F2593" t="str">
            <v>SIURB-E JAN/24</v>
          </cell>
        </row>
        <row r="2594">
          <cell r="A2594">
            <v>200000</v>
          </cell>
          <cell r="B2594">
            <v>20000000</v>
          </cell>
          <cell r="C2594" t="str">
            <v>SERVICOS TECNICOS</v>
          </cell>
          <cell r="F2594" t="str">
            <v>SIURB-E JAN/24</v>
          </cell>
        </row>
        <row r="2595">
          <cell r="A2595">
            <v>200100</v>
          </cell>
          <cell r="B2595">
            <v>20001000</v>
          </cell>
          <cell r="C2595" t="str">
            <v>TOPOGRAFIA</v>
          </cell>
          <cell r="D2595" t="str">
            <v>.</v>
          </cell>
          <cell r="E2595" t="str">
            <v>.</v>
          </cell>
          <cell r="F2595" t="str">
            <v>SIURB-E JAN/24</v>
          </cell>
        </row>
        <row r="2596">
          <cell r="A2596">
            <v>200101</v>
          </cell>
          <cell r="B2596">
            <v>20001001</v>
          </cell>
          <cell r="C2596" t="str">
            <v>LEVANTAMENTO PLANIMÉTRICO DE PERÍMETRO - ATÉ 1.000M</v>
          </cell>
          <cell r="D2596" t="str">
            <v>GL</v>
          </cell>
          <cell r="E2596">
            <v>3141.21</v>
          </cell>
          <cell r="F2596" t="str">
            <v>SIURB-E JAN/24</v>
          </cell>
        </row>
        <row r="2597">
          <cell r="A2597">
            <v>200102</v>
          </cell>
          <cell r="B2597">
            <v>20001002</v>
          </cell>
          <cell r="C2597" t="str">
            <v>LEVANTAMENTO PLANIMÉTRICO DE PERÍMETRO - EXCEDENTE 1.000M</v>
          </cell>
          <cell r="D2597" t="str">
            <v>M</v>
          </cell>
          <cell r="E2597">
            <v>2.4300000000000002</v>
          </cell>
          <cell r="F2597" t="str">
            <v>SIURB-E JAN/24</v>
          </cell>
        </row>
        <row r="2598">
          <cell r="A2598">
            <v>200113</v>
          </cell>
          <cell r="B2598">
            <v>20001013</v>
          </cell>
          <cell r="C2598" t="str">
            <v>LEVANTAMENTO PLANIALTIMÉTRICO DE ÁREAS - ATÉ 10.000M2</v>
          </cell>
          <cell r="D2598" t="str">
            <v>GL</v>
          </cell>
          <cell r="E2598">
            <v>5982.38</v>
          </cell>
          <cell r="F2598" t="str">
            <v>SIURB-E JAN/24</v>
          </cell>
        </row>
        <row r="2599">
          <cell r="A2599">
            <v>200114</v>
          </cell>
          <cell r="B2599">
            <v>20001014</v>
          </cell>
          <cell r="C2599" t="str">
            <v>LEVANTAMENTO PLANIALTIMÉTRICO DE ÁREAS - EXCEDENTE A 10.000M2</v>
          </cell>
          <cell r="D2599" t="str">
            <v>M2</v>
          </cell>
          <cell r="E2599">
            <v>0.51</v>
          </cell>
          <cell r="F2599" t="str">
            <v>SIURB-E JAN/24</v>
          </cell>
        </row>
        <row r="2600">
          <cell r="A2600">
            <v>200121</v>
          </cell>
          <cell r="B2600">
            <v>20001021</v>
          </cell>
          <cell r="C2600" t="str">
            <v>ACRÉSCIMO FACE AO GRAU DE DIFICULDADE - TERRENO ACIDENTADO</v>
          </cell>
          <cell r="D2600" t="str">
            <v>%</v>
          </cell>
          <cell r="E2600">
            <v>20</v>
          </cell>
          <cell r="F2600" t="str">
            <v>SIURB-E JAN/24</v>
          </cell>
        </row>
        <row r="2601">
          <cell r="A2601">
            <v>200122</v>
          </cell>
          <cell r="B2601">
            <v>20001022</v>
          </cell>
          <cell r="C2601" t="str">
            <v>ACRÉSCIMO FACE AO GRAU DE DIFICULDADE - TERRENO COBERTO PARA VEGETAÇÃO</v>
          </cell>
          <cell r="D2601" t="str">
            <v>%</v>
          </cell>
          <cell r="E2601">
            <v>50</v>
          </cell>
          <cell r="F2601" t="str">
            <v>SIURB-E JAN/24</v>
          </cell>
        </row>
        <row r="2602">
          <cell r="A2602">
            <v>200123</v>
          </cell>
          <cell r="B2602">
            <v>20001023</v>
          </cell>
          <cell r="C2602" t="str">
            <v>ACRÉSCIMO FACE AO GRAU DE DIFICULDADE - TERRENO PANTANOSO</v>
          </cell>
          <cell r="D2602" t="str">
            <v>%</v>
          </cell>
          <cell r="E2602">
            <v>100</v>
          </cell>
          <cell r="F2602" t="str">
            <v>SIURB-E JAN/24</v>
          </cell>
        </row>
        <row r="2603">
          <cell r="A2603">
            <v>200124</v>
          </cell>
          <cell r="B2603">
            <v>20001024</v>
          </cell>
          <cell r="C2603" t="str">
            <v>ACRÉSCIMO FACE AO GRAU DE DIFICULDADE - TERRENO COM CADASTRO</v>
          </cell>
          <cell r="D2603" t="str">
            <v>%</v>
          </cell>
          <cell r="E2603">
            <v>30</v>
          </cell>
          <cell r="F2603" t="str">
            <v>SIURB-E JAN/24</v>
          </cell>
        </row>
        <row r="2604">
          <cell r="A2604">
            <v>200131</v>
          </cell>
          <cell r="B2604">
            <v>20001031</v>
          </cell>
          <cell r="C2604" t="str">
            <v>ACRÉSCIMO PARA ELABORAÇÃO DE CÁLCULOS - ÁREAS, DISTÂNCIAS E AZIMUTES</v>
          </cell>
          <cell r="D2604" t="str">
            <v>%</v>
          </cell>
          <cell r="E2604">
            <v>10</v>
          </cell>
          <cell r="F2604" t="str">
            <v>SIURB-E JAN/24</v>
          </cell>
        </row>
        <row r="2605">
          <cell r="A2605">
            <v>200132</v>
          </cell>
          <cell r="B2605">
            <v>20001032</v>
          </cell>
          <cell r="C2605" t="str">
            <v>ACRÉSCIMO PARA ELABORAÇÃO DE CÁLCULOS - NIVELAMENTO DE SECÇÕES TRANSVERSAIS</v>
          </cell>
          <cell r="D2605" t="str">
            <v>%</v>
          </cell>
          <cell r="E2605">
            <v>50</v>
          </cell>
          <cell r="F2605" t="str">
            <v>SIURB-E JAN/24</v>
          </cell>
        </row>
        <row r="2606">
          <cell r="A2606">
            <v>200133</v>
          </cell>
          <cell r="B2606">
            <v>20001033</v>
          </cell>
          <cell r="C2606" t="str">
            <v>ACRÉSCIMO PARA ELABORAÇÃO DE CÁLCULOS - MOVIMENTO DE TERRA</v>
          </cell>
          <cell r="D2606" t="str">
            <v>%</v>
          </cell>
          <cell r="E2606">
            <v>10</v>
          </cell>
          <cell r="F2606" t="str">
            <v>SIURB-E JAN/24</v>
          </cell>
        </row>
        <row r="2607">
          <cell r="A2607">
            <v>200200</v>
          </cell>
          <cell r="B2607">
            <v>20002000</v>
          </cell>
          <cell r="C2607" t="str">
            <v>SONDAGEM</v>
          </cell>
          <cell r="D2607" t="str">
            <v>.</v>
          </cell>
          <cell r="E2607" t="str">
            <v>.</v>
          </cell>
          <cell r="F2607" t="str">
            <v>SIURB-E JAN/24</v>
          </cell>
        </row>
        <row r="2608">
          <cell r="A2608">
            <v>200201</v>
          </cell>
          <cell r="B2608">
            <v>20002001</v>
          </cell>
          <cell r="C2608" t="str">
            <v>TRADO MANUAL</v>
          </cell>
          <cell r="D2608" t="str">
            <v>M</v>
          </cell>
          <cell r="E2608">
            <v>90.31</v>
          </cell>
          <cell r="F2608" t="str">
            <v>SIURB-E JAN/24</v>
          </cell>
        </row>
        <row r="2609">
          <cell r="A2609">
            <v>200202</v>
          </cell>
          <cell r="B2609">
            <v>20002002</v>
          </cell>
          <cell r="C2609" t="str">
            <v>MOBILIZAÇÃO E INSTALAÇÃO DE 1  EQUIPAMENTO PARA EXECUÇÃO DE SONDAGEM A PERCUSSÃO</v>
          </cell>
          <cell r="D2609" t="str">
            <v>UN</v>
          </cell>
          <cell r="E2609">
            <v>695.54</v>
          </cell>
          <cell r="F2609" t="str">
            <v>SIURB-E JAN/24</v>
          </cell>
        </row>
        <row r="2610">
          <cell r="A2610">
            <v>200203</v>
          </cell>
          <cell r="B2610">
            <v>20002003</v>
          </cell>
          <cell r="C2610" t="str">
            <v>DESLOCAMENTO DE EQUIPAMENTO ENTRE FUROS EM TERRENO PLANO, CONSIDERANDO A DISTÂNCIA ATÉ 100M, PARA SONDAGEM A PERCUSSÃO</v>
          </cell>
          <cell r="D2610" t="str">
            <v>UN</v>
          </cell>
          <cell r="E2610">
            <v>94.73</v>
          </cell>
          <cell r="F2610" t="str">
            <v>SIURB-E JAN/24</v>
          </cell>
        </row>
        <row r="2611">
          <cell r="A2611">
            <v>200204</v>
          </cell>
          <cell r="B2611">
            <v>20002004</v>
          </cell>
          <cell r="C2611" t="str">
            <v>DESLOCAMENTO DE EQUIPAMENTO ENTRE FUROS EM TERRENO PLANO, CONSIDERANDO A DISTÂNCIA DE 100 À 200M, PARA FUNDAÇÃO A PERCUSSÃO</v>
          </cell>
          <cell r="D2611" t="str">
            <v>UN</v>
          </cell>
          <cell r="E2611">
            <v>189.46</v>
          </cell>
          <cell r="F2611" t="str">
            <v>SIURB-E JAN/24</v>
          </cell>
        </row>
        <row r="2612">
          <cell r="A2612">
            <v>200205</v>
          </cell>
          <cell r="B2612">
            <v>20002005</v>
          </cell>
          <cell r="C2612" t="str">
            <v>DESLOCAMENTO DE EQUIPAMENTO ENTRE FUROS EM TERRENO PLANO, CONSIDERANDO A DISTÂNCIA ACIMA DE 200M, PARA SONDAGEM A PERCUSSÃO</v>
          </cell>
          <cell r="D2612" t="str">
            <v>UN</v>
          </cell>
          <cell r="E2612">
            <v>284.19</v>
          </cell>
          <cell r="F2612" t="str">
            <v>SIURB-E JAN/24</v>
          </cell>
        </row>
        <row r="2613">
          <cell r="A2613">
            <v>200206</v>
          </cell>
          <cell r="B2613">
            <v>20002006</v>
          </cell>
          <cell r="C2613" t="str">
            <v>DESLOCAMENTO DE EQUIPAMENTO ENTRE FUROS EM TERRENO ACIDENTADO, CONSIDERANDO A DISTÂNCIA ATÉ 50M, PARA SONDAGEM A PERCUSSÃO</v>
          </cell>
          <cell r="D2613" t="str">
            <v>UN</v>
          </cell>
          <cell r="E2613">
            <v>94.73</v>
          </cell>
          <cell r="F2613" t="str">
            <v>SIURB-E JAN/24</v>
          </cell>
        </row>
        <row r="2614">
          <cell r="A2614">
            <v>200207</v>
          </cell>
          <cell r="B2614">
            <v>20002007</v>
          </cell>
          <cell r="C2614" t="str">
            <v>DESLOCAMENTO DE EQUIPAMENTO ENTRE FUROS EM TERRENO ACIDENTADO, CONSIDERANDO A DISTÂNCIA ACIMA DE 50M, PARA SONDAGEM A PERCUSSÃO</v>
          </cell>
          <cell r="D2614" t="str">
            <v>UN</v>
          </cell>
          <cell r="E2614">
            <v>166.41</v>
          </cell>
          <cell r="F2614" t="str">
            <v>SIURB-E JAN/24</v>
          </cell>
        </row>
        <row r="2615">
          <cell r="A2615">
            <v>200208</v>
          </cell>
          <cell r="B2615">
            <v>20002008</v>
          </cell>
          <cell r="C2615" t="str">
            <v>EXECUÇÃO DE PLATAFORMA EM TERRENO ALAGADIÇO OU ACIDENTADO, PARA SONDAGEM A PERCUSSÃO</v>
          </cell>
          <cell r="D2615" t="str">
            <v>UN</v>
          </cell>
          <cell r="E2615">
            <v>213.81</v>
          </cell>
          <cell r="F2615" t="str">
            <v>SIURB-E JAN/24</v>
          </cell>
        </row>
        <row r="2616">
          <cell r="A2616">
            <v>200209</v>
          </cell>
          <cell r="B2616">
            <v>20002009</v>
          </cell>
          <cell r="C2616" t="str">
            <v>PERFURAÇÃO E EXECUÇÃO DE ENSAIO PENETROMÉTRICO OU DE LAVAGEM POR TEMPO</v>
          </cell>
          <cell r="D2616" t="str">
            <v>M</v>
          </cell>
          <cell r="E2616">
            <v>128.87</v>
          </cell>
          <cell r="F2616" t="str">
            <v>SIURB-E JAN/24</v>
          </cell>
        </row>
        <row r="2617">
          <cell r="A2617">
            <v>200300</v>
          </cell>
          <cell r="B2617">
            <v>20003000</v>
          </cell>
          <cell r="C2617" t="str">
            <v>SERVIÇOS TÉCNICOS</v>
          </cell>
          <cell r="D2617" t="str">
            <v>.</v>
          </cell>
          <cell r="E2617" t="str">
            <v>.</v>
          </cell>
          <cell r="F2617" t="str">
            <v>SIURB-E JAN/24</v>
          </cell>
        </row>
        <row r="2618">
          <cell r="A2618">
            <v>200301</v>
          </cell>
          <cell r="B2618">
            <v>20003001</v>
          </cell>
          <cell r="C2618" t="str">
            <v>COORDENADOR GERAL</v>
          </cell>
          <cell r="D2618" t="str">
            <v>H</v>
          </cell>
          <cell r="E2618">
            <v>452.37</v>
          </cell>
          <cell r="F2618" t="str">
            <v>SIURB-E JAN/24</v>
          </cell>
        </row>
        <row r="2619">
          <cell r="A2619">
            <v>200302</v>
          </cell>
          <cell r="B2619">
            <v>20003002</v>
          </cell>
          <cell r="C2619" t="str">
            <v>ENGENHEIRO/ ARQUITETO SÊNIOR</v>
          </cell>
          <cell r="D2619" t="str">
            <v>H</v>
          </cell>
          <cell r="E2619">
            <v>246.23</v>
          </cell>
          <cell r="F2619" t="str">
            <v>SIURB-E JAN/24</v>
          </cell>
        </row>
        <row r="2620">
          <cell r="A2620">
            <v>200303</v>
          </cell>
          <cell r="B2620">
            <v>20003003</v>
          </cell>
          <cell r="C2620" t="str">
            <v>ENGENHEIRO/ ARQUITETO JUNIOR</v>
          </cell>
          <cell r="D2620" t="str">
            <v>H</v>
          </cell>
          <cell r="E2620">
            <v>129.76</v>
          </cell>
          <cell r="F2620" t="str">
            <v>SIURB-E JAN/24</v>
          </cell>
        </row>
        <row r="2621">
          <cell r="A2621">
            <v>200304</v>
          </cell>
          <cell r="B2621">
            <v>20003004</v>
          </cell>
          <cell r="C2621" t="str">
            <v>ENGENHEIRO/ ARQUITETO PLENO</v>
          </cell>
          <cell r="D2621" t="str">
            <v>H</v>
          </cell>
          <cell r="E2621">
            <v>171.08</v>
          </cell>
          <cell r="F2621" t="str">
            <v>SIURB-E JAN/24</v>
          </cell>
        </row>
        <row r="2622">
          <cell r="A2622">
            <v>200305</v>
          </cell>
          <cell r="B2622">
            <v>20003005</v>
          </cell>
          <cell r="C2622" t="str">
            <v>PROJETISTA</v>
          </cell>
          <cell r="D2622" t="str">
            <v>H</v>
          </cell>
          <cell r="E2622">
            <v>91.87</v>
          </cell>
          <cell r="F2622" t="str">
            <v>SIURB-E JAN/24</v>
          </cell>
        </row>
        <row r="2623">
          <cell r="A2623">
            <v>200306</v>
          </cell>
          <cell r="B2623">
            <v>20003006</v>
          </cell>
          <cell r="C2623" t="str">
            <v>DESENHISTA PROJETISTA</v>
          </cell>
          <cell r="D2623" t="str">
            <v>H</v>
          </cell>
          <cell r="E2623">
            <v>43.88</v>
          </cell>
          <cell r="F2623" t="str">
            <v>SIURB-E JAN/24</v>
          </cell>
        </row>
        <row r="2624">
          <cell r="A2624">
            <v>200307</v>
          </cell>
          <cell r="B2624">
            <v>20003007</v>
          </cell>
          <cell r="C2624" t="str">
            <v>COORDENADOR SETORIAL</v>
          </cell>
          <cell r="D2624" t="str">
            <v>H</v>
          </cell>
          <cell r="E2624">
            <v>452.37</v>
          </cell>
          <cell r="F2624" t="str">
            <v>SIURB-E JAN/24</v>
          </cell>
        </row>
        <row r="2625">
          <cell r="A2625">
            <v>200308</v>
          </cell>
          <cell r="B2625">
            <v>20003008</v>
          </cell>
          <cell r="C2625" t="str">
            <v>CONSULTOR</v>
          </cell>
          <cell r="D2625" t="str">
            <v>H</v>
          </cell>
          <cell r="E2625">
            <v>452.37</v>
          </cell>
          <cell r="F2625" t="str">
            <v>SIURB-E JAN/24</v>
          </cell>
        </row>
        <row r="2626">
          <cell r="A2626">
            <v>200309</v>
          </cell>
          <cell r="B2626">
            <v>20003009</v>
          </cell>
          <cell r="C2626" t="str">
            <v>PROJETISTA CADISTA</v>
          </cell>
          <cell r="D2626" t="str">
            <v>H</v>
          </cell>
          <cell r="E2626">
            <v>43.88</v>
          </cell>
          <cell r="F2626" t="str">
            <v>SIURB-E JAN/24</v>
          </cell>
        </row>
        <row r="2627">
          <cell r="A2627">
            <v>200321</v>
          </cell>
          <cell r="B2627">
            <v>20003021</v>
          </cell>
          <cell r="C2627" t="str">
            <v>DESENVOLVIMENTO DE PRANCHA DE DESENHO TÉCNICO/ DETALHAMENTO FORMATO A1</v>
          </cell>
          <cell r="D2627" t="str">
            <v>UN</v>
          </cell>
          <cell r="E2627">
            <v>1586</v>
          </cell>
          <cell r="F2627" t="str">
            <v>SIURB-E JAN/24</v>
          </cell>
        </row>
        <row r="2628">
          <cell r="A2628">
            <v>200324</v>
          </cell>
          <cell r="B2628">
            <v>20003024</v>
          </cell>
          <cell r="C2628" t="str">
            <v>DESENHISTA CADISTA</v>
          </cell>
          <cell r="D2628" t="str">
            <v>H</v>
          </cell>
          <cell r="E2628">
            <v>54.85</v>
          </cell>
          <cell r="F2628" t="str">
            <v>SIURB-E JAN/24</v>
          </cell>
        </row>
        <row r="2629">
          <cell r="A2629">
            <v>200350</v>
          </cell>
          <cell r="B2629">
            <v>20003050</v>
          </cell>
          <cell r="C2629" t="str">
            <v>SERVIÇO DE PLOTAGEM EM PAPEL SULFITE, TAMANHO A1, PRETO E BRANCO</v>
          </cell>
          <cell r="D2629" t="str">
            <v>UN</v>
          </cell>
          <cell r="E2629">
            <v>10.63</v>
          </cell>
          <cell r="F2629" t="str">
            <v>SIURB-E JAN/24</v>
          </cell>
        </row>
        <row r="2630">
          <cell r="A2630">
            <v>200351</v>
          </cell>
          <cell r="B2630">
            <v>20003051</v>
          </cell>
          <cell r="C2630" t="str">
            <v>SERVIÇO DE PLOTAGEM EM PAPEL SULFITE, TAMANHO A0, PRETO E BRANCO</v>
          </cell>
          <cell r="D2630" t="str">
            <v>UN</v>
          </cell>
          <cell r="E2630">
            <v>13.72</v>
          </cell>
          <cell r="F2630" t="str">
            <v>SIURB-E JAN/24</v>
          </cell>
        </row>
        <row r="2631">
          <cell r="A2631">
            <v>200352</v>
          </cell>
          <cell r="B2631">
            <v>20003052</v>
          </cell>
          <cell r="C2631" t="str">
            <v>SERVIÇO DE PLOTAGEM EM PAPEL SULFITE, TAMANHO A1, COLORIDA</v>
          </cell>
          <cell r="D2631" t="str">
            <v>UN</v>
          </cell>
          <cell r="E2631">
            <v>14.27</v>
          </cell>
          <cell r="F2631" t="str">
            <v>SIURB-E JAN/24</v>
          </cell>
        </row>
        <row r="2632">
          <cell r="A2632">
            <v>200353</v>
          </cell>
          <cell r="B2632">
            <v>20003053</v>
          </cell>
          <cell r="C2632" t="str">
            <v>SERVIÇO DE PLOTAGEM EM PAPEL SULFITE, TAMANHO A0, COLORIDA</v>
          </cell>
          <cell r="D2632" t="str">
            <v>UN</v>
          </cell>
          <cell r="E2632">
            <v>19.309999999999999</v>
          </cell>
          <cell r="F2632" t="str">
            <v>SIURB-E JAN/24</v>
          </cell>
        </row>
        <row r="2633">
          <cell r="A2633">
            <v>200354</v>
          </cell>
          <cell r="B2633">
            <v>20003054</v>
          </cell>
          <cell r="C2633" t="str">
            <v>CÓPIA XEROX EM TAMANHO OFÍCIO, UMA FACE, PRETO E BRANCO</v>
          </cell>
          <cell r="D2633" t="str">
            <v>UN</v>
          </cell>
          <cell r="E2633">
            <v>0.77</v>
          </cell>
          <cell r="F2633" t="str">
            <v>SIURB-E JAN/24</v>
          </cell>
        </row>
        <row r="2634">
          <cell r="A2634">
            <v>200355</v>
          </cell>
          <cell r="B2634">
            <v>20003055</v>
          </cell>
          <cell r="C2634" t="str">
            <v>CÓPIA XEROX EM TAMANHO OFÍCIO, UMA FACE, COLORIDA</v>
          </cell>
          <cell r="D2634" t="str">
            <v>UN</v>
          </cell>
          <cell r="E2634">
            <v>2.42</v>
          </cell>
          <cell r="F2634" t="str">
            <v>SIURB-E JAN/24</v>
          </cell>
        </row>
        <row r="2635">
          <cell r="A2635">
            <v>200356</v>
          </cell>
          <cell r="B2635">
            <v>20003056</v>
          </cell>
          <cell r="C2635" t="str">
            <v>CÓPIA XEROX EM TAMANHO A3, UMA FACE, PRETO E BRANCO</v>
          </cell>
          <cell r="D2635" t="str">
            <v>UN</v>
          </cell>
          <cell r="E2635">
            <v>1.2</v>
          </cell>
          <cell r="F2635" t="str">
            <v>SIURB-E JAN/24</v>
          </cell>
        </row>
        <row r="2636">
          <cell r="A2636">
            <v>200357</v>
          </cell>
          <cell r="B2636">
            <v>20003057</v>
          </cell>
          <cell r="C2636" t="str">
            <v>CÓPIA XEROX EM TAMANHO A3, UMA FACE, COLORIDA</v>
          </cell>
          <cell r="D2636" t="str">
            <v>UN</v>
          </cell>
          <cell r="E2636">
            <v>5.31</v>
          </cell>
          <cell r="F2636" t="str">
            <v>SIURB-E JAN/24</v>
          </cell>
        </row>
        <row r="2637">
          <cell r="A2637">
            <v>200358</v>
          </cell>
          <cell r="B2637">
            <v>20003058</v>
          </cell>
          <cell r="C2637" t="str">
            <v>CÓPIA XEROX - PRETO E BRANCO</v>
          </cell>
          <cell r="D2637" t="str">
            <v>M2</v>
          </cell>
          <cell r="E2637">
            <v>15.55</v>
          </cell>
          <cell r="F2637" t="str">
            <v>SIURB-E JAN/24</v>
          </cell>
        </row>
        <row r="2638">
          <cell r="A2638">
            <v>200359</v>
          </cell>
          <cell r="B2638">
            <v>20003059</v>
          </cell>
          <cell r="C2638" t="str">
            <v>ENGENHEIRO DA OBRA</v>
          </cell>
          <cell r="D2638" t="str">
            <v>H</v>
          </cell>
          <cell r="E2638">
            <v>165.6</v>
          </cell>
          <cell r="F2638" t="str">
            <v>SIURB-E JAN/24</v>
          </cell>
        </row>
        <row r="2639">
          <cell r="A2639">
            <v>200360</v>
          </cell>
          <cell r="B2639">
            <v>20003060</v>
          </cell>
          <cell r="C2639" t="str">
            <v>PROJETO BÁSICO (PRANCHA A1)</v>
          </cell>
          <cell r="D2639" t="str">
            <v>UN</v>
          </cell>
          <cell r="E2639">
            <v>4114.08</v>
          </cell>
          <cell r="F2639" t="str">
            <v>SIURB-E JAN/24</v>
          </cell>
        </row>
        <row r="2640">
          <cell r="A2640">
            <v>200361</v>
          </cell>
          <cell r="B2640">
            <v>20003061</v>
          </cell>
          <cell r="C2640" t="str">
            <v>PROJETO EXECUTIVO (PRANCHA A1)</v>
          </cell>
          <cell r="D2640" t="str">
            <v>UN</v>
          </cell>
          <cell r="E2640">
            <v>3100.53</v>
          </cell>
          <cell r="F2640" t="str">
            <v>SIURB-E JAN/24</v>
          </cell>
        </row>
        <row r="2641">
          <cell r="A2641">
            <v>200370</v>
          </cell>
          <cell r="B2641">
            <v>20003070</v>
          </cell>
          <cell r="C2641" t="str">
            <v>LEVANTAMENTO CADASTRAL DE EDIFICAÇÃO ATÉ 500M2</v>
          </cell>
          <cell r="D2641" t="str">
            <v>UN</v>
          </cell>
          <cell r="E2641">
            <v>3852.62</v>
          </cell>
          <cell r="F2641" t="str">
            <v>SIURB-E JAN/24</v>
          </cell>
        </row>
        <row r="2642">
          <cell r="A2642">
            <v>200371</v>
          </cell>
          <cell r="B2642">
            <v>20003071</v>
          </cell>
          <cell r="C2642" t="str">
            <v>LEVANTAMENTO CADASTRAL DE EDIFICAÇÃO EXCEDENTE ENTRE 501M2 À 2000M2</v>
          </cell>
          <cell r="D2642" t="str">
            <v>M2</v>
          </cell>
          <cell r="E2642">
            <v>6.55</v>
          </cell>
          <cell r="F2642" t="str">
            <v>SIURB-E JAN/24</v>
          </cell>
        </row>
        <row r="2643">
          <cell r="A2643">
            <v>200372</v>
          </cell>
          <cell r="B2643">
            <v>20003072</v>
          </cell>
          <cell r="C2643" t="str">
            <v>LEVANTAMENTO CADASTRAL DE EDIFICAÇÃO EXCEDENTE ENTRE 2001M2 À 5000M2</v>
          </cell>
          <cell r="D2643" t="str">
            <v>M2</v>
          </cell>
          <cell r="E2643">
            <v>5.78</v>
          </cell>
          <cell r="F2643" t="str">
            <v>SIURB-E JAN/24</v>
          </cell>
        </row>
        <row r="2644">
          <cell r="A2644">
            <v>200373</v>
          </cell>
          <cell r="B2644">
            <v>20003073</v>
          </cell>
          <cell r="C2644" t="str">
            <v>LEVANTAMENTO CADASTRAL DE EDIFICAÇÃO EXCEDENTE ACIMA DE 5001M2</v>
          </cell>
          <cell r="D2644" t="str">
            <v>M2</v>
          </cell>
          <cell r="E2644">
            <v>3.47</v>
          </cell>
          <cell r="F2644" t="str">
            <v>SIURB-E JAN/24</v>
          </cell>
        </row>
        <row r="2645">
          <cell r="A2645">
            <v>200374</v>
          </cell>
          <cell r="B2645">
            <v>20003074</v>
          </cell>
          <cell r="C2645" t="str">
            <v>LEVANTAMENTO CADASTRAL INSTALAÇÕES ELÉTRICAS ATÉ 500M2</v>
          </cell>
          <cell r="D2645" t="str">
            <v>GL</v>
          </cell>
          <cell r="E2645">
            <v>2215.33</v>
          </cell>
          <cell r="F2645" t="str">
            <v>SIURB-E JAN/24</v>
          </cell>
        </row>
        <row r="2646">
          <cell r="A2646">
            <v>200375</v>
          </cell>
          <cell r="B2646">
            <v>20003075</v>
          </cell>
          <cell r="C2646" t="str">
            <v>LEVANT. CADASTRAL INSTALAÇÕES ELÉTRICAS EXCEDENTE ENTRE 501M2 À 2000M2</v>
          </cell>
          <cell r="D2646" t="str">
            <v>M2</v>
          </cell>
          <cell r="E2646">
            <v>3.77</v>
          </cell>
          <cell r="F2646" t="str">
            <v>SIURB-E JAN/24</v>
          </cell>
        </row>
        <row r="2647">
          <cell r="A2647">
            <v>200376</v>
          </cell>
          <cell r="B2647">
            <v>20003076</v>
          </cell>
          <cell r="C2647" t="str">
            <v>LEVANTAMENTO CADASTRAL INSTALAÇÕES ELÉTRICAS EXCEDENTE ENTRE 2001M2 À 5000M2</v>
          </cell>
          <cell r="D2647" t="str">
            <v>M2</v>
          </cell>
          <cell r="E2647">
            <v>3.32</v>
          </cell>
          <cell r="F2647" t="str">
            <v>SIURB-E JAN/24</v>
          </cell>
        </row>
        <row r="2648">
          <cell r="A2648">
            <v>200377</v>
          </cell>
          <cell r="B2648">
            <v>20003077</v>
          </cell>
          <cell r="C2648" t="str">
            <v>LEVANTAMENTO CADASTRAL INSTALAÇÕES ELÉTRICAS EXCEDENTE ACIMA DE  5000M2</v>
          </cell>
          <cell r="D2648" t="str">
            <v>M2</v>
          </cell>
          <cell r="E2648">
            <v>1.99</v>
          </cell>
          <cell r="F2648" t="str">
            <v>SIURB-E JAN/24</v>
          </cell>
        </row>
        <row r="2649">
          <cell r="A2649">
            <v>200378</v>
          </cell>
          <cell r="B2649">
            <v>20003078</v>
          </cell>
          <cell r="C2649" t="str">
            <v>LEVANTAMENTO CADASTRAL INSTALAÇÕES HIDRO-SANITÁRIAS ATÉ 500M2</v>
          </cell>
          <cell r="D2649" t="str">
            <v>UN</v>
          </cell>
          <cell r="E2649">
            <v>1696.27</v>
          </cell>
          <cell r="F2649" t="str">
            <v>SIURB-E JAN/24</v>
          </cell>
        </row>
        <row r="2650">
          <cell r="A2650">
            <v>200379</v>
          </cell>
          <cell r="B2650">
            <v>20003079</v>
          </cell>
          <cell r="C2650" t="str">
            <v>LEVANTAMENTO CADASTRAL INSTALAÇÕES HIDRO-SANITÁRIAS EXCEDENTE ENTRE 501M2 À 2000M2</v>
          </cell>
          <cell r="D2650" t="str">
            <v>M2</v>
          </cell>
          <cell r="E2650">
            <v>2.88</v>
          </cell>
          <cell r="F2650" t="str">
            <v>SIURB-E JAN/24</v>
          </cell>
        </row>
        <row r="2651">
          <cell r="A2651">
            <v>200380</v>
          </cell>
          <cell r="B2651">
            <v>20003080</v>
          </cell>
          <cell r="C2651" t="str">
            <v>LEVANTAMENTO CADASTRAL INSTALAÇÕES HIDRO-SANITÁRIAS EXCEDENTE ENTRE 2001 M2 À 5000M2</v>
          </cell>
          <cell r="D2651" t="str">
            <v>M2</v>
          </cell>
          <cell r="E2651">
            <v>2.54</v>
          </cell>
          <cell r="F2651" t="str">
            <v>SIURB-E JAN/24</v>
          </cell>
        </row>
        <row r="2652">
          <cell r="A2652">
            <v>200381</v>
          </cell>
          <cell r="B2652">
            <v>20003081</v>
          </cell>
          <cell r="C2652" t="str">
            <v>LEVANTAMENTO CADASTRAL INSTALAÇÕES HIDRO-SANITÁRIAS EXCEDENTE ACIMA DE 5000M2</v>
          </cell>
          <cell r="D2652" t="str">
            <v>M2</v>
          </cell>
          <cell r="E2652">
            <v>1.53</v>
          </cell>
          <cell r="F2652" t="str">
            <v>SIURB-E JAN/24</v>
          </cell>
        </row>
        <row r="2653">
          <cell r="A2653">
            <v>200441</v>
          </cell>
          <cell r="B2653">
            <v>20004041</v>
          </cell>
          <cell r="C2653" t="str">
            <v>CADASTRAMENTO DE VEGETAÇÃO ARBOREA ATÉ 30 EXEMPLARES</v>
          </cell>
          <cell r="D2653" t="str">
            <v>GL</v>
          </cell>
          <cell r="E2653">
            <v>3767.18</v>
          </cell>
          <cell r="F2653" t="str">
            <v>SIURB-E JAN/24</v>
          </cell>
        </row>
        <row r="2654">
          <cell r="A2654">
            <v>200442</v>
          </cell>
          <cell r="B2654">
            <v>20004042</v>
          </cell>
          <cell r="C2654" t="str">
            <v>CADASTRAMENTO/ INVENTÁRIO DE VEGETAÇÃO ARBOREA ACIMA DE 30 EXEMPLARES</v>
          </cell>
          <cell r="D2654" t="str">
            <v>UN</v>
          </cell>
          <cell r="E2654">
            <v>101.85</v>
          </cell>
          <cell r="F2654" t="str">
            <v>SIURB-E JAN/24</v>
          </cell>
        </row>
        <row r="2655">
          <cell r="A2655">
            <v>200530</v>
          </cell>
          <cell r="B2655">
            <v>20005030</v>
          </cell>
          <cell r="C2655" t="str">
            <v>PARECER TÉCNICO DE FUNDAÇÃO PARA ÁREA CONSTRUÍDA ATÉ 2000M2</v>
          </cell>
          <cell r="D2655" t="str">
            <v>GL</v>
          </cell>
          <cell r="E2655">
            <v>4523.66</v>
          </cell>
          <cell r="F2655" t="str">
            <v>SIURB-E JAN/24</v>
          </cell>
        </row>
        <row r="2656">
          <cell r="A2656">
            <v>200531</v>
          </cell>
          <cell r="B2656">
            <v>20005031</v>
          </cell>
          <cell r="C2656" t="str">
            <v>PARECER TÉCNICO DE FUNDAÇÃO PARA ÁREA CONSTRUÍDA DE 2001 À 5000M2</v>
          </cell>
          <cell r="D2656" t="str">
            <v>GL</v>
          </cell>
          <cell r="E2656">
            <v>7237.86</v>
          </cell>
          <cell r="F2656" t="str">
            <v>SIURB-E JAN/24</v>
          </cell>
        </row>
        <row r="2657">
          <cell r="A2657">
            <v>200532</v>
          </cell>
          <cell r="B2657">
            <v>20005032</v>
          </cell>
          <cell r="C2657" t="str">
            <v>PARECER TÉCNICO DE FUNDAÇÃO PARA ÁREA CONSTRUÍDA DE 5001 À 10000M2</v>
          </cell>
          <cell r="D2657" t="str">
            <v>GL</v>
          </cell>
          <cell r="E2657">
            <v>12666.25</v>
          </cell>
          <cell r="F2657" t="str">
            <v>SIURB-E JAN/24</v>
          </cell>
        </row>
        <row r="2658">
          <cell r="A2658">
            <v>200533</v>
          </cell>
          <cell r="B2658">
            <v>20005033</v>
          </cell>
          <cell r="C2658" t="str">
            <v>DESENVOLVIMENTO DE PROJETO TÉCNICO DE PREVENÇÃO E COMBATE A INCÊNDIO E APROVAÇÃO JUNTO AO CORPO DE BOMBEIROS PARA EDIFICAÇÕES ATÉ 2000 M2</v>
          </cell>
          <cell r="D2658" t="str">
            <v>GL</v>
          </cell>
          <cell r="E2658">
            <v>6166.2</v>
          </cell>
          <cell r="F2658" t="str">
            <v>SIURB-E JAN/24</v>
          </cell>
        </row>
        <row r="2659">
          <cell r="A2659">
            <v>200534</v>
          </cell>
          <cell r="B2659">
            <v>20005034</v>
          </cell>
          <cell r="C2659" t="str">
            <v>DESENVOLVIMENTO DE PROJETO TÉCNICO DE PREVENÇÃO E COMBATE A INCÊNDIO E APROVAÇÃO JUNTO AO CORPO DE BOMBEIROS PARA EDIFICAÇÕES DE 2001 M2 À 5000 M2</v>
          </cell>
          <cell r="D2659" t="str">
            <v>GL</v>
          </cell>
          <cell r="E2659">
            <v>7892.2</v>
          </cell>
          <cell r="F2659" t="str">
            <v>SIURB-E JAN/24</v>
          </cell>
        </row>
        <row r="2660">
          <cell r="A2660">
            <v>200535</v>
          </cell>
          <cell r="B2660">
            <v>20005035</v>
          </cell>
          <cell r="C2660" t="str">
            <v>DESENVOLVIMENTO DE PROJETO TÉCNICO DE PREVENÇÃO E COMBATE A INCÊNDIO E APROVAÇÃO JUNTO AO CORPO DE BOMBEIROS PARA EDIFICAÇÕES DE  5001 M2 À 10000 M2</v>
          </cell>
          <cell r="D2660" t="str">
            <v>GL</v>
          </cell>
          <cell r="E2660">
            <v>10594.3</v>
          </cell>
          <cell r="F2660" t="str">
            <v>SIURB-E JAN/24</v>
          </cell>
        </row>
        <row r="2661">
          <cell r="A2661">
            <v>200536</v>
          </cell>
          <cell r="B2661">
            <v>20005036</v>
          </cell>
          <cell r="C2661" t="str">
            <v>SERVIÇOS TÉCNICOS PROFISSIONAIS PARA OBTENÇÃO DO AVCB JUNTO AO CORPO DE BOMBEIROS PARA EDIFICAÇÕES ATÉ 2000 M2</v>
          </cell>
          <cell r="D2661" t="str">
            <v>GL</v>
          </cell>
          <cell r="E2661">
            <v>3492.78</v>
          </cell>
          <cell r="F2661" t="str">
            <v>SIURB-E JAN/24</v>
          </cell>
        </row>
        <row r="2662">
          <cell r="A2662">
            <v>200537</v>
          </cell>
          <cell r="B2662">
            <v>20005037</v>
          </cell>
          <cell r="C2662" t="str">
            <v>SERVIÇOS TÉCNICOS PROFISSIONAIS PARA OBTENÇÃO DO AVCB JUNTO AO CORPO DE BOMBEIROS PARA EDIFICAÇÕES DE 2001 À 5000 M2</v>
          </cell>
          <cell r="D2662" t="str">
            <v>GL</v>
          </cell>
          <cell r="E2662">
            <v>5239.17</v>
          </cell>
          <cell r="F2662" t="str">
            <v>SIURB-E JAN/24</v>
          </cell>
        </row>
        <row r="2663">
          <cell r="A2663">
            <v>200538</v>
          </cell>
          <cell r="B2663">
            <v>20005038</v>
          </cell>
          <cell r="C2663" t="str">
            <v>SERVIÇOS TÉCNICOS PROFISSIONAIS PARA OBTENÇÃO DO AVCB JUNTO AO CORPO DE BOMBEIROS PARA EDIFICAÇÕES DE 5001 À 10000 M2</v>
          </cell>
          <cell r="D2663" t="str">
            <v>GL</v>
          </cell>
          <cell r="E2663">
            <v>7858.76</v>
          </cell>
          <cell r="F2663" t="str">
            <v>SIURB-E JAN/24</v>
          </cell>
        </row>
        <row r="2664">
          <cell r="A2664">
            <v>200600</v>
          </cell>
          <cell r="B2664">
            <v>20006000</v>
          </cell>
          <cell r="C2664" t="str">
            <v>CONTROLE TECNOLÓGICO</v>
          </cell>
          <cell r="D2664" t="str">
            <v>.</v>
          </cell>
          <cell r="E2664" t="str">
            <v>.</v>
          </cell>
          <cell r="F2664" t="str">
            <v>SIURB-E JAN/24</v>
          </cell>
        </row>
        <row r="2665">
          <cell r="A2665">
            <v>200601</v>
          </cell>
          <cell r="B2665">
            <v>20006001</v>
          </cell>
          <cell r="C2665" t="str">
            <v>CONCRETO - ESTUDOS E ENSAIOS</v>
          </cell>
          <cell r="D2665" t="str">
            <v>UN</v>
          </cell>
          <cell r="E2665">
            <v>2572.5700000000002</v>
          </cell>
          <cell r="F2665" t="str">
            <v>SIURB-E JAN/24</v>
          </cell>
        </row>
        <row r="2666">
          <cell r="A2666">
            <v>200602</v>
          </cell>
          <cell r="B2666">
            <v>20006002</v>
          </cell>
          <cell r="C2666" t="str">
            <v>CONCRETO - ENSAIOS DE RUPTURA A COMPRESSÃO (CORPOS DE PROVA)</v>
          </cell>
          <cell r="D2666" t="str">
            <v>UN</v>
          </cell>
          <cell r="E2666">
            <v>21.98</v>
          </cell>
          <cell r="F2666" t="str">
            <v>SIURB-E JAN/24</v>
          </cell>
        </row>
        <row r="2667">
          <cell r="A2667">
            <v>200603</v>
          </cell>
          <cell r="B2667">
            <v>20006003</v>
          </cell>
          <cell r="C2667" t="str">
            <v>CONTROLE TECNOLÓGICO DE CONCRETO - MOBILIZAÇÃO PARA MOLDAGEM E/OU COLETA DOS CORPOS DE PROVA DE CONCRETO</v>
          </cell>
          <cell r="D2667" t="str">
            <v>VIAGEM</v>
          </cell>
          <cell r="E2667">
            <v>325.92</v>
          </cell>
          <cell r="F2667" t="str">
            <v>SIURB-E JAN/24</v>
          </cell>
        </row>
        <row r="2668">
          <cell r="A2668">
            <v>200604</v>
          </cell>
          <cell r="B2668">
            <v>20006004</v>
          </cell>
          <cell r="C2668" t="str">
            <v>CONTROLE TECNOLÓGICO DE CONCRETO MOLDAGEM DE CORPO DE PROVA</v>
          </cell>
          <cell r="D2668" t="str">
            <v>PERÍODO</v>
          </cell>
          <cell r="E2668">
            <v>226.54</v>
          </cell>
          <cell r="F2668" t="str">
            <v>SIURB-E JAN/24</v>
          </cell>
        </row>
        <row r="2669">
          <cell r="A2669">
            <v>200605</v>
          </cell>
          <cell r="B2669">
            <v>20006005</v>
          </cell>
          <cell r="C2669" t="str">
            <v>CONTROLE TECNOLÓGICO DE CONCRETO - ENSAIO DE ESCLEROMETRIA EM 10 PONTOS COM 16 TIROS POR PONTO</v>
          </cell>
          <cell r="D2669" t="str">
            <v>ENS.</v>
          </cell>
          <cell r="E2669">
            <v>2156</v>
          </cell>
          <cell r="F2669" t="str">
            <v>SIURB-E JAN/24</v>
          </cell>
        </row>
        <row r="2670">
          <cell r="A2670">
            <v>200611</v>
          </cell>
          <cell r="B2670">
            <v>20006011</v>
          </cell>
          <cell r="C2670" t="str">
            <v>AÇO - ENSAIOS DE TRAÇÃO EM BARRAS</v>
          </cell>
          <cell r="D2670" t="str">
            <v>UN</v>
          </cell>
          <cell r="E2670">
            <v>72.58</v>
          </cell>
          <cell r="F2670" t="str">
            <v>SIURB-E JAN/24</v>
          </cell>
        </row>
        <row r="2671">
          <cell r="A2671">
            <v>200612</v>
          </cell>
          <cell r="B2671">
            <v>20006012</v>
          </cell>
          <cell r="C2671" t="str">
            <v>AÇO - ENSAIOS DE DOBRAMENTO EM BARRAS</v>
          </cell>
          <cell r="D2671" t="str">
            <v>UN</v>
          </cell>
          <cell r="E2671">
            <v>17.87</v>
          </cell>
          <cell r="F2671" t="str">
            <v>SIURB-E JAN/24</v>
          </cell>
        </row>
        <row r="2672">
          <cell r="A2672">
            <v>200613</v>
          </cell>
          <cell r="B2672">
            <v>20006013</v>
          </cell>
          <cell r="C2672" t="str">
            <v>AÇO - ENSAIOS DE VERIFICAÇÃO DE BITOLA</v>
          </cell>
          <cell r="D2672" t="str">
            <v>UN</v>
          </cell>
          <cell r="E2672">
            <v>16.93</v>
          </cell>
          <cell r="F2672" t="str">
            <v>SIURB-E JAN/24</v>
          </cell>
        </row>
        <row r="2673">
          <cell r="A2673">
            <v>200614</v>
          </cell>
          <cell r="B2673">
            <v>20006014</v>
          </cell>
          <cell r="C2673" t="str">
            <v>ENSAIO DE ISOLAÇÃO DE CABO DE MÉDIA TENSÃO</v>
          </cell>
          <cell r="D2673" t="str">
            <v>Un</v>
          </cell>
          <cell r="E2673">
            <v>3294.24</v>
          </cell>
          <cell r="F2673" t="str">
            <v>SIURB-E JAN/24</v>
          </cell>
        </row>
        <row r="2674">
          <cell r="A2674">
            <v>200615</v>
          </cell>
          <cell r="B2674">
            <v>20006015</v>
          </cell>
          <cell r="C2674" t="str">
            <v>ENSAIO DE ISOLAÇÃO DE TRANFORMADOR DE POTÊNCIA</v>
          </cell>
          <cell r="D2674" t="str">
            <v>Un</v>
          </cell>
          <cell r="E2674">
            <v>2641.45</v>
          </cell>
          <cell r="F2674" t="str">
            <v>SIURB-E JAN/24</v>
          </cell>
        </row>
        <row r="2675">
          <cell r="A2675">
            <v>200616</v>
          </cell>
          <cell r="B2675">
            <v>20006016</v>
          </cell>
          <cell r="C2675" t="str">
            <v>ENSAIO DE RELAÇÃO DE TRANSFORMAÇÃO EM TRANSFORMADOR DE POTÊNCIA</v>
          </cell>
          <cell r="D2675" t="str">
            <v>Un</v>
          </cell>
          <cell r="E2675">
            <v>2820.88</v>
          </cell>
          <cell r="F2675" t="str">
            <v>SIURB-E JAN/24</v>
          </cell>
        </row>
        <row r="2676">
          <cell r="A2676">
            <v>200617</v>
          </cell>
          <cell r="B2676">
            <v>20006017</v>
          </cell>
          <cell r="C2676" t="str">
            <v>ENSAIO DE RESISTÊNCIA DE ISOLAÇÃO DE CHAVE SECCIONADORA CLASSE 15KV</v>
          </cell>
          <cell r="D2676" t="str">
            <v>Un</v>
          </cell>
          <cell r="E2676">
            <v>3220.52</v>
          </cell>
          <cell r="F2676" t="str">
            <v>SIURB-E JAN/24</v>
          </cell>
        </row>
        <row r="2677">
          <cell r="A2677">
            <v>200618</v>
          </cell>
          <cell r="B2677">
            <v>20006018</v>
          </cell>
          <cell r="C2677" t="str">
            <v>PARAMETRIZAÇÃO DO RELÊ DE PROTEÇÃO INDIRETA DE DISJUNTOR EM MÉDIA TENSÃO</v>
          </cell>
          <cell r="D2677" t="str">
            <v>Un</v>
          </cell>
          <cell r="E2677">
            <v>2692.81</v>
          </cell>
          <cell r="F2677" t="str">
            <v>SIURB-E JAN/24</v>
          </cell>
        </row>
      </sheetData>
      <sheetData sheetId="1" refreshError="1">
        <row r="1">
          <cell r="A1" t="str">
            <v>CÓDIGO antigo</v>
          </cell>
          <cell r="B1" t="str">
            <v>CÓDIGO novo</v>
          </cell>
          <cell r="C1" t="str">
            <v>DESCRIÇÃO</v>
          </cell>
          <cell r="D1" t="str">
            <v>UNIDADE</v>
          </cell>
          <cell r="E1" t="str">
            <v>CUSTO UNIT R$</v>
          </cell>
        </row>
        <row r="2">
          <cell r="A2">
            <v>10000</v>
          </cell>
          <cell r="B2">
            <v>1000000</v>
          </cell>
          <cell r="C2" t="str">
            <v>TOPOGRAFIA - EQUIPAMENTOS E SERVIÇOS</v>
          </cell>
        </row>
        <row r="3">
          <cell r="A3">
            <v>10900</v>
          </cell>
          <cell r="B3">
            <v>1009000</v>
          </cell>
          <cell r="C3" t="str">
            <v>LEVANTAMENTO PLANIMÉTRICO CADASTRAL</v>
          </cell>
          <cell r="D3" t="str">
            <v>M2</v>
          </cell>
          <cell r="E3">
            <v>0.64</v>
          </cell>
          <cell r="F3" t="str">
            <v>SIURB-I Jan/24</v>
          </cell>
        </row>
        <row r="4">
          <cell r="A4">
            <v>11000</v>
          </cell>
          <cell r="B4">
            <v>1010000</v>
          </cell>
          <cell r="C4" t="str">
            <v>LEVANTAMENTO PLANIALTIMÉTRICO CADASTRAL</v>
          </cell>
          <cell r="D4" t="str">
            <v>M2</v>
          </cell>
          <cell r="E4">
            <v>0.78</v>
          </cell>
          <cell r="F4" t="str">
            <v>SIURB-I Jan/24</v>
          </cell>
        </row>
        <row r="5">
          <cell r="A5">
            <v>11100</v>
          </cell>
          <cell r="B5">
            <v>1011000</v>
          </cell>
          <cell r="C5" t="str">
            <v>LOCAÇÃO DE EIXO DE REFERÊNCIA PARA PROJETO DE VIA PÚBLICA</v>
          </cell>
          <cell r="D5" t="str">
            <v>M</v>
          </cell>
          <cell r="E5">
            <v>5.64</v>
          </cell>
          <cell r="F5" t="str">
            <v>SIURB-I Jan/24</v>
          </cell>
        </row>
        <row r="6">
          <cell r="A6">
            <v>11300</v>
          </cell>
          <cell r="B6">
            <v>1013000</v>
          </cell>
          <cell r="C6" t="str">
            <v>NIVELAMENTO DE SEÇÕES TRANSVERSAIS</v>
          </cell>
          <cell r="D6" t="str">
            <v>M/SEC</v>
          </cell>
          <cell r="E6">
            <v>3.35</v>
          </cell>
          <cell r="F6" t="str">
            <v>SIURB-I Jan/24</v>
          </cell>
        </row>
        <row r="7">
          <cell r="A7">
            <v>11400</v>
          </cell>
          <cell r="B7">
            <v>1014000</v>
          </cell>
          <cell r="C7" t="str">
            <v>LEVANTAMENTO PLANIMÉTRICO DE VIA PÚBLICA E SEMI-CADASTRO DE IMÓVEIS</v>
          </cell>
          <cell r="D7" t="str">
            <v>M</v>
          </cell>
          <cell r="E7">
            <v>5.29</v>
          </cell>
          <cell r="F7" t="str">
            <v>SIURB-I Jan/24</v>
          </cell>
        </row>
        <row r="8">
          <cell r="A8">
            <v>11500</v>
          </cell>
          <cell r="B8">
            <v>1015000</v>
          </cell>
          <cell r="C8" t="str">
            <v>NIVELAMENTO DO EIXO DE VIA PÚBLICA INCLUSIVE SOLEIRAS, GUIAS E TAMPÕES</v>
          </cell>
          <cell r="D8" t="str">
            <v>M</v>
          </cell>
          <cell r="E8">
            <v>5.19</v>
          </cell>
          <cell r="F8" t="str">
            <v>SIURB-I Jan/24</v>
          </cell>
        </row>
        <row r="9">
          <cell r="A9">
            <v>11600</v>
          </cell>
          <cell r="B9">
            <v>1016000</v>
          </cell>
          <cell r="C9" t="str">
            <v>CADASTRO DE GALERIA EXISTENTE</v>
          </cell>
          <cell r="D9" t="str">
            <v>PV</v>
          </cell>
          <cell r="E9">
            <v>238.5</v>
          </cell>
          <cell r="F9" t="str">
            <v>SIURB-I Jan/24</v>
          </cell>
        </row>
        <row r="10">
          <cell r="A10">
            <v>11700</v>
          </cell>
          <cell r="B10">
            <v>1017000</v>
          </cell>
          <cell r="C10" t="str">
            <v>ELEMENTOS PARA LOCAÇÃO DE OBRA DE ARTE</v>
          </cell>
          <cell r="D10" t="str">
            <v>M/ EIXO</v>
          </cell>
          <cell r="E10">
            <v>7.12</v>
          </cell>
          <cell r="F10" t="str">
            <v>SIURB-I Jan/24</v>
          </cell>
        </row>
        <row r="11">
          <cell r="A11">
            <v>11800</v>
          </cell>
          <cell r="B11">
            <v>1018000</v>
          </cell>
          <cell r="C11" t="str">
            <v>TRANSPORTE DE COTA DE REFERÊNCIA DE NÍVEL</v>
          </cell>
          <cell r="D11" t="str">
            <v>M</v>
          </cell>
          <cell r="E11">
            <v>2.37</v>
          </cell>
          <cell r="F11" t="str">
            <v>SIURB-I Jan/24</v>
          </cell>
        </row>
        <row r="12">
          <cell r="A12">
            <v>11900</v>
          </cell>
          <cell r="B12">
            <v>1019000</v>
          </cell>
          <cell r="C12" t="str">
            <v>NIVELAMENTO GEOMÉTRICO NO INTERIOR DA GALERIA</v>
          </cell>
          <cell r="D12" t="str">
            <v>M</v>
          </cell>
          <cell r="E12">
            <v>9.48</v>
          </cell>
          <cell r="F12" t="str">
            <v>SIURB-I Jan/24</v>
          </cell>
        </row>
        <row r="13">
          <cell r="A13">
            <v>12000</v>
          </cell>
          <cell r="B13">
            <v>1020000</v>
          </cell>
          <cell r="C13" t="str">
            <v>CADASTRO ESPECIAL DE GALERIA MOLDADA (1:500)</v>
          </cell>
          <cell r="D13" t="str">
            <v>M</v>
          </cell>
          <cell r="E13">
            <v>11.9</v>
          </cell>
          <cell r="F13" t="str">
            <v>SIURB-I Jan/24</v>
          </cell>
        </row>
        <row r="14">
          <cell r="A14">
            <v>12100</v>
          </cell>
          <cell r="B14">
            <v>1021000</v>
          </cell>
          <cell r="C14" t="str">
            <v>NIVELAMENTO GEOMÉTRICO DE FUNDO DO CANAL OU CÓRREGO</v>
          </cell>
          <cell r="D14" t="str">
            <v>M</v>
          </cell>
          <cell r="E14">
            <v>7.96</v>
          </cell>
          <cell r="F14" t="str">
            <v>SIURB-I Jan/24</v>
          </cell>
        </row>
        <row r="15">
          <cell r="A15">
            <v>12200</v>
          </cell>
          <cell r="B15">
            <v>1022000</v>
          </cell>
          <cell r="C15" t="str">
            <v>RELATÓRIO TÉCNICO</v>
          </cell>
          <cell r="D15" t="str">
            <v>M</v>
          </cell>
          <cell r="E15">
            <v>17.64</v>
          </cell>
          <cell r="F15" t="str">
            <v>SIURB-I Jan/24</v>
          </cell>
        </row>
        <row r="16">
          <cell r="A16">
            <v>12300</v>
          </cell>
          <cell r="B16">
            <v>1023000</v>
          </cell>
          <cell r="C16" t="str">
            <v>CADASTRO DE CANALIZAÇÕES CIRCULARES</v>
          </cell>
          <cell r="D16" t="str">
            <v>M</v>
          </cell>
          <cell r="E16">
            <v>5.95</v>
          </cell>
          <cell r="F16" t="str">
            <v>SIURB-I Jan/24</v>
          </cell>
        </row>
        <row r="17">
          <cell r="A17">
            <v>12400</v>
          </cell>
          <cell r="B17">
            <v>1024000</v>
          </cell>
          <cell r="C17" t="str">
            <v>CADASTRO E AMARRAÇÃO DE CAIXA DE INSPEÇÃO, OU CAIXA DE CONCORDÂNCIA, OU CAIXA MORTA</v>
          </cell>
          <cell r="D17" t="str">
            <v>UN</v>
          </cell>
          <cell r="E17">
            <v>95.14</v>
          </cell>
          <cell r="F17" t="str">
            <v>SIURB-I Jan/24</v>
          </cell>
        </row>
        <row r="18">
          <cell r="A18">
            <v>12500</v>
          </cell>
          <cell r="B18">
            <v>1025000</v>
          </cell>
          <cell r="C18" t="str">
            <v>CADASTRO E AMARRAÇÂO DE BOCA DE LOBO OU LEÃO</v>
          </cell>
          <cell r="D18" t="str">
            <v>UN</v>
          </cell>
          <cell r="E18">
            <v>52.83</v>
          </cell>
          <cell r="F18" t="str">
            <v>SIURB-I Jan/24</v>
          </cell>
        </row>
        <row r="19">
          <cell r="A19">
            <v>12600</v>
          </cell>
          <cell r="B19">
            <v>1026000</v>
          </cell>
          <cell r="C19" t="str">
            <v>CADASTRO E AMARRAÇÃO DE PV</v>
          </cell>
          <cell r="D19" t="str">
            <v>UN</v>
          </cell>
          <cell r="E19">
            <v>77.95</v>
          </cell>
          <cell r="F19" t="str">
            <v>SIURB-I Jan/24</v>
          </cell>
        </row>
        <row r="20">
          <cell r="A20">
            <v>12700</v>
          </cell>
          <cell r="B20">
            <v>1027000</v>
          </cell>
          <cell r="C20" t="str">
            <v>CADASTRO E AMARRAÇÃO DE PV RECOBERTO</v>
          </cell>
          <cell r="D20" t="str">
            <v>UN</v>
          </cell>
          <cell r="E20">
            <v>217.47</v>
          </cell>
          <cell r="F20" t="str">
            <v>SIURB-I Jan/24</v>
          </cell>
        </row>
        <row r="21">
          <cell r="A21">
            <v>12800</v>
          </cell>
          <cell r="B21">
            <v>1028000</v>
          </cell>
          <cell r="C21" t="str">
            <v>TRANSPORTE DE COORDENADAS</v>
          </cell>
          <cell r="D21" t="str">
            <v>M</v>
          </cell>
          <cell r="E21">
            <v>2.34</v>
          </cell>
          <cell r="F21" t="str">
            <v>SIURB-I Jan/24</v>
          </cell>
        </row>
        <row r="22">
          <cell r="A22">
            <v>13100</v>
          </cell>
          <cell r="B22">
            <v>1031000</v>
          </cell>
          <cell r="C22" t="str">
            <v>ESTAÇÃO TOTAL PRECISÃO 5", TIPO "LEICA" TC-705 OU SIMILAR, INCLUSIVE ACESSÓRIOS</v>
          </cell>
          <cell r="D22" t="str">
            <v>H</v>
          </cell>
          <cell r="E22">
            <v>12.01</v>
          </cell>
          <cell r="F22" t="str">
            <v>SIURB-I Jan/24</v>
          </cell>
        </row>
        <row r="23">
          <cell r="A23">
            <v>13200</v>
          </cell>
          <cell r="B23">
            <v>1032000</v>
          </cell>
          <cell r="C23" t="str">
            <v>ESTAÇÃO TOTAL PRECISÃO 3", TIPO "LEICA" TC-1103 OU SIMILAR, INCLUSIVE ACESSÓRIOS</v>
          </cell>
          <cell r="D23" t="str">
            <v>H</v>
          </cell>
          <cell r="E23">
            <v>7.44</v>
          </cell>
          <cell r="F23" t="str">
            <v>SIURB-I Jan/24</v>
          </cell>
        </row>
        <row r="24">
          <cell r="A24">
            <v>13300</v>
          </cell>
          <cell r="B24">
            <v>1033000</v>
          </cell>
          <cell r="C24" t="str">
            <v>ESTAÇÃO TOTAL PRECISÃO 1,5", TIPO "LEICA" TC 1101 OU SIMILAR, INCLUSIVE ACESSÓRIOS</v>
          </cell>
          <cell r="D24" t="str">
            <v>H</v>
          </cell>
          <cell r="E24">
            <v>10.93</v>
          </cell>
          <cell r="F24" t="str">
            <v>SIURB-I Jan/24</v>
          </cell>
        </row>
        <row r="25">
          <cell r="A25">
            <v>13400</v>
          </cell>
          <cell r="B25">
            <v>1034000</v>
          </cell>
          <cell r="C25" t="str">
            <v>TEODOLITO DE PRECISÃO 10", TIPO "LEICA" TC 110 OU SIMILAR, INCLUSIVE ACESSÓRIOS</v>
          </cell>
          <cell r="D25" t="str">
            <v>H</v>
          </cell>
          <cell r="E25">
            <v>1.27</v>
          </cell>
          <cell r="F25" t="str">
            <v>SIURB-I Jan/24</v>
          </cell>
        </row>
        <row r="26">
          <cell r="A26">
            <v>13500</v>
          </cell>
          <cell r="B26">
            <v>1035000</v>
          </cell>
          <cell r="C26" t="str">
            <v>NÍVEL PRECISÃO 1,5 MM/KM, TIPO "LEICA" NA2 OU SIMILAR</v>
          </cell>
          <cell r="D26" t="str">
            <v>H</v>
          </cell>
          <cell r="E26">
            <v>0.86</v>
          </cell>
          <cell r="F26" t="str">
            <v>SIURB-I Jan/24</v>
          </cell>
        </row>
        <row r="27">
          <cell r="A27">
            <v>13600</v>
          </cell>
          <cell r="B27">
            <v>1036000</v>
          </cell>
          <cell r="C27" t="str">
            <v>NÍVEL PRECISÃO 0,7 MM/KM, TIPO "LEICA" NA2 OU SIMILAR, INCLUSIVE ACESSÓRIOS</v>
          </cell>
          <cell r="D27" t="str">
            <v>H</v>
          </cell>
          <cell r="E27">
            <v>4.25</v>
          </cell>
          <cell r="F27" t="str">
            <v>SIURB-I Jan/24</v>
          </cell>
        </row>
        <row r="28">
          <cell r="A28">
            <v>13700</v>
          </cell>
          <cell r="B28">
            <v>1037000</v>
          </cell>
          <cell r="C28" t="str">
            <v>NÍVEL PRECISÃO 0,3 MM/KM, TIPO "LEICA" NA2, ACOPLADO COM GPM3 OU SIMILAR, INCLUSIVE ACESSÓRIOS</v>
          </cell>
          <cell r="D28" t="str">
            <v>H</v>
          </cell>
          <cell r="E28">
            <v>5.85</v>
          </cell>
          <cell r="F28" t="str">
            <v>SIURB-I Jan/24</v>
          </cell>
        </row>
        <row r="29">
          <cell r="A29">
            <v>20000</v>
          </cell>
          <cell r="B29">
            <v>2000000</v>
          </cell>
          <cell r="C29" t="str">
            <v>SONDAGENS E ENSAIOS</v>
          </cell>
          <cell r="F29" t="str">
            <v>SIURB-I Jan/24</v>
          </cell>
        </row>
        <row r="30">
          <cell r="A30">
            <v>20100</v>
          </cell>
          <cell r="B30">
            <v>2001000</v>
          </cell>
          <cell r="C30" t="str">
            <v>SONDAGEM MANUAL</v>
          </cell>
          <cell r="D30" t="str">
            <v>.</v>
          </cell>
          <cell r="E30" t="str">
            <v>.</v>
          </cell>
          <cell r="F30" t="str">
            <v>SIURB-I Jan/24</v>
          </cell>
        </row>
        <row r="31">
          <cell r="A31">
            <v>20101</v>
          </cell>
          <cell r="B31">
            <v>2001001</v>
          </cell>
          <cell r="C31" t="str">
            <v>SONDAGEM A TRADO MANUAL</v>
          </cell>
          <cell r="D31" t="str">
            <v>M</v>
          </cell>
          <cell r="E31">
            <v>90.31</v>
          </cell>
          <cell r="F31" t="str">
            <v>SIURB-I Jan/24</v>
          </cell>
        </row>
        <row r="32">
          <cell r="A32">
            <v>20102</v>
          </cell>
          <cell r="B32">
            <v>2001002</v>
          </cell>
          <cell r="C32" t="str">
            <v>SONDAGEM COM EXTRAÇÃO DE AMOSTRAS NAS CONDIÇÕES NATURAIS</v>
          </cell>
          <cell r="D32" t="str">
            <v>UN</v>
          </cell>
          <cell r="E32">
            <v>150.77000000000001</v>
          </cell>
          <cell r="F32" t="str">
            <v>SIURB-I Jan/24</v>
          </cell>
        </row>
        <row r="33">
          <cell r="A33">
            <v>20200</v>
          </cell>
          <cell r="B33">
            <v>2002000</v>
          </cell>
          <cell r="C33" t="str">
            <v>SONDAGEM A PERCUSSÃO</v>
          </cell>
          <cell r="D33" t="str">
            <v>.</v>
          </cell>
          <cell r="E33" t="str">
            <v>.</v>
          </cell>
          <cell r="F33" t="str">
            <v>SIURB-I Jan/24</v>
          </cell>
        </row>
        <row r="34">
          <cell r="A34">
            <v>20202</v>
          </cell>
          <cell r="B34">
            <v>2002002</v>
          </cell>
          <cell r="C34" t="str">
            <v>MOBILIZAÇÃO E INSTALAÇÃO DE 1 EQUIPAMENTO</v>
          </cell>
          <cell r="D34" t="str">
            <v>UN</v>
          </cell>
          <cell r="E34">
            <v>695.54</v>
          </cell>
          <cell r="F34" t="str">
            <v>SIURB-I Jan/24</v>
          </cell>
        </row>
        <row r="35">
          <cell r="A35">
            <v>20204</v>
          </cell>
          <cell r="B35">
            <v>2002004</v>
          </cell>
          <cell r="C35" t="str">
            <v>DESLOCAMENTO DE EQUIPAMENTO ENTRE FUROS EM TERRENO PLANO, CONSIDERANDO A DISTÂNCIA ATÉ 100M</v>
          </cell>
          <cell r="D35" t="str">
            <v>UN</v>
          </cell>
          <cell r="E35">
            <v>94.73</v>
          </cell>
          <cell r="F35" t="str">
            <v>SIURB-I Jan/24</v>
          </cell>
        </row>
        <row r="36">
          <cell r="A36">
            <v>20205</v>
          </cell>
          <cell r="B36">
            <v>2002005</v>
          </cell>
          <cell r="C36" t="str">
            <v>DESLOCAMENTO DE EQUIPAMENTO ENTRE FUROS EM TERRENO PLANO, CONSIDERANDO A DISTÂNCIA DE 100 À 200M</v>
          </cell>
          <cell r="D36" t="str">
            <v>UN</v>
          </cell>
          <cell r="E36">
            <v>189.46</v>
          </cell>
          <cell r="F36" t="str">
            <v>SIURB-I Jan/24</v>
          </cell>
        </row>
        <row r="37">
          <cell r="A37">
            <v>20206</v>
          </cell>
          <cell r="B37">
            <v>2002006</v>
          </cell>
          <cell r="C37" t="str">
            <v>DESLOCAMENTO DE EQUIPAMENTO ENTRE FUROS EM TERRENO PLANO, CONSIDERANDO A DISTÂNCIA ACIMA DE 200M</v>
          </cell>
          <cell r="D37" t="str">
            <v>UN</v>
          </cell>
          <cell r="E37">
            <v>284.19</v>
          </cell>
          <cell r="F37" t="str">
            <v>SIURB-I Jan/24</v>
          </cell>
        </row>
        <row r="38">
          <cell r="A38">
            <v>20207</v>
          </cell>
          <cell r="B38">
            <v>2002007</v>
          </cell>
          <cell r="C38" t="str">
            <v>DESLOCAMENTO DE EQUIPAMENTO EM TERRENO ACIDENTADO, CONSIDERANDO A DISTÂNCIA ATÉ 50M</v>
          </cell>
          <cell r="D38" t="str">
            <v>UN</v>
          </cell>
          <cell r="E38">
            <v>94.73</v>
          </cell>
          <cell r="F38" t="str">
            <v>SIURB-I Jan/24</v>
          </cell>
        </row>
        <row r="39">
          <cell r="A39">
            <v>20208</v>
          </cell>
          <cell r="B39">
            <v>2002008</v>
          </cell>
          <cell r="C39" t="str">
            <v>DESLOCAMENTO DE EQUIPAMENTO EM TERRENO ACIDENTADO, CONSIDERANDO A DISTÂNCIA ACIMA DE 50M</v>
          </cell>
          <cell r="D39" t="str">
            <v>UN</v>
          </cell>
          <cell r="E39">
            <v>166.4</v>
          </cell>
          <cell r="F39" t="str">
            <v>SIURB-I Jan/24</v>
          </cell>
        </row>
        <row r="40">
          <cell r="A40">
            <v>20209</v>
          </cell>
          <cell r="B40">
            <v>2002009</v>
          </cell>
          <cell r="C40" t="str">
            <v>EXECUÇÃO DE PLATAFORMA EM TERRENO ALAGADIÇO OU ACIDENTADO</v>
          </cell>
          <cell r="D40" t="str">
            <v>UN</v>
          </cell>
          <cell r="E40">
            <v>213.81</v>
          </cell>
          <cell r="F40" t="str">
            <v>SIURB-I Jan/24</v>
          </cell>
        </row>
        <row r="41">
          <cell r="A41">
            <v>20210</v>
          </cell>
          <cell r="B41">
            <v>2002010</v>
          </cell>
          <cell r="C41" t="str">
            <v>PERFURAÇÃO E EXECUÇÃO  DE  ENSAIO PENETOMÉTRICO OU DE LAVAGEM POR TEMPO</v>
          </cell>
          <cell r="D41" t="str">
            <v>M</v>
          </cell>
          <cell r="E41">
            <v>128.87</v>
          </cell>
          <cell r="F41" t="str">
            <v>SIURB-I Jan/24</v>
          </cell>
        </row>
        <row r="42">
          <cell r="A42">
            <v>20300</v>
          </cell>
          <cell r="B42">
            <v>2003000</v>
          </cell>
          <cell r="C42" t="str">
            <v>SONDAGEM ROTATIVA</v>
          </cell>
          <cell r="D42" t="str">
            <v>.</v>
          </cell>
          <cell r="E42" t="str">
            <v>.</v>
          </cell>
          <cell r="F42" t="str">
            <v>SIURB-I Jan/24</v>
          </cell>
        </row>
        <row r="43">
          <cell r="A43">
            <v>20301</v>
          </cell>
          <cell r="B43">
            <v>2003001</v>
          </cell>
          <cell r="C43" t="str">
            <v>MOBILIZAÇÃO E INSTALAÇÃO DE 1 EQUIPAMENTO, CONSIDERANDO A DISTÂNCIA ATÉ 10KM</v>
          </cell>
          <cell r="D43" t="str">
            <v>UN</v>
          </cell>
          <cell r="E43">
            <v>398.14</v>
          </cell>
          <cell r="F43" t="str">
            <v>SIURB-I Jan/24</v>
          </cell>
        </row>
        <row r="44">
          <cell r="A44">
            <v>20302</v>
          </cell>
          <cell r="B44">
            <v>2003002</v>
          </cell>
          <cell r="C44" t="str">
            <v>MOBILIZAÇÃO E INSTALAÇÃO DE 1 EQUIPAMENTO, CONSIDERANDO A DISTÂNCIA DE 10 À 20KM</v>
          </cell>
          <cell r="D44" t="str">
            <v>UN</v>
          </cell>
          <cell r="E44">
            <v>636.4</v>
          </cell>
          <cell r="F44" t="str">
            <v>SIURB-I Jan/24</v>
          </cell>
        </row>
        <row r="45">
          <cell r="A45">
            <v>20303</v>
          </cell>
          <cell r="B45">
            <v>2003003</v>
          </cell>
          <cell r="C45" t="str">
            <v>MOBILIZAÇÃO E INSTALAÇÃO DE 1 EQUIPAMENTO, CONSIDERANDO A DISTÂNCIA ACIMA DE 20KM</v>
          </cell>
          <cell r="D45" t="str">
            <v>UN</v>
          </cell>
          <cell r="E45">
            <v>874.65</v>
          </cell>
          <cell r="F45" t="str">
            <v>SIURB-I Jan/24</v>
          </cell>
        </row>
        <row r="46">
          <cell r="A46">
            <v>20305</v>
          </cell>
          <cell r="B46">
            <v>2003005</v>
          </cell>
          <cell r="C46" t="str">
            <v>DESLOCAMENTO DE EQUIPAMENTO ENTRE FUROS EM TERRENO PLANO, CONSIDERANDO A DISTÂNCIA ATÉ 100M</v>
          </cell>
          <cell r="D46" t="str">
            <v>UN</v>
          </cell>
          <cell r="E46">
            <v>159.88999999999999</v>
          </cell>
          <cell r="F46" t="str">
            <v>SIURB-I Jan/24</v>
          </cell>
        </row>
        <row r="47">
          <cell r="A47">
            <v>20306</v>
          </cell>
          <cell r="B47">
            <v>2003006</v>
          </cell>
          <cell r="C47" t="str">
            <v>DESLOCAMENTO DE EQUIPAMENTO ENTRE FUROS EM TERRENO PLANO, CONSIDERANDO A DISTÂNCIA DE 100 À 200M</v>
          </cell>
          <cell r="D47" t="str">
            <v>UN</v>
          </cell>
          <cell r="E47">
            <v>239.83</v>
          </cell>
          <cell r="F47" t="str">
            <v>SIURB-I Jan/24</v>
          </cell>
        </row>
        <row r="48">
          <cell r="A48">
            <v>20307</v>
          </cell>
          <cell r="B48">
            <v>2003007</v>
          </cell>
          <cell r="C48" t="str">
            <v>DESLOCAMENTO DE EQUIPAMENTO ENTRE FUROS EM TERRENO PLANO, CONSIDERANDO A DISTÂNCIA ACIMA DE 200M</v>
          </cell>
          <cell r="D48" t="str">
            <v>UN</v>
          </cell>
          <cell r="E48">
            <v>319.77999999999997</v>
          </cell>
          <cell r="F48" t="str">
            <v>SIURB-I Jan/24</v>
          </cell>
        </row>
        <row r="49">
          <cell r="A49">
            <v>20308</v>
          </cell>
          <cell r="B49">
            <v>2003008</v>
          </cell>
          <cell r="C49" t="str">
            <v>DESLOCAMENTO DE EQUIPAMENTO ENTRE FUROS EM TERRENO ACIDENTADO, CONSIDERANDO A DISTÂNCIA ATÉ 50M</v>
          </cell>
          <cell r="D49" t="str">
            <v>UN</v>
          </cell>
          <cell r="E49">
            <v>159.88999999999999</v>
          </cell>
          <cell r="F49" t="str">
            <v>SIURB-I Jan/24</v>
          </cell>
        </row>
        <row r="50">
          <cell r="A50">
            <v>20309</v>
          </cell>
          <cell r="B50">
            <v>2003009</v>
          </cell>
          <cell r="C50" t="str">
            <v>DESLOCAMENTO DE EQUIPAMENTO ENTRE FUROS EM TERRENO ACIDENTADO, CONSIDERANDO A DISTÂNCIA ACIMA DE 50M</v>
          </cell>
          <cell r="D50" t="str">
            <v>UN</v>
          </cell>
          <cell r="E50">
            <v>239.83</v>
          </cell>
          <cell r="F50" t="str">
            <v>SIURB-I Jan/24</v>
          </cell>
        </row>
        <row r="51">
          <cell r="A51">
            <v>20310</v>
          </cell>
          <cell r="B51">
            <v>2003010</v>
          </cell>
          <cell r="C51" t="str">
            <v>EXECUÇÃO DE PLATAFORMA EM TERRENO ALAGADIÇO OU ACIDENTADO</v>
          </cell>
          <cell r="D51" t="str">
            <v>UN</v>
          </cell>
          <cell r="E51">
            <v>477.01</v>
          </cell>
          <cell r="F51" t="str">
            <v>SIURB-I Jan/24</v>
          </cell>
        </row>
        <row r="52">
          <cell r="A52">
            <v>20311</v>
          </cell>
          <cell r="B52">
            <v>2003011</v>
          </cell>
          <cell r="C52" t="str">
            <v>PERFURAÇÃO EM SOLOS OU ROCHAS DECOMPOSTAS HX</v>
          </cell>
          <cell r="D52" t="str">
            <v>M</v>
          </cell>
          <cell r="E52">
            <v>194.4</v>
          </cell>
          <cell r="F52" t="str">
            <v>SIURB-I Jan/24</v>
          </cell>
        </row>
        <row r="53">
          <cell r="A53">
            <v>20312</v>
          </cell>
          <cell r="B53">
            <v>2003012</v>
          </cell>
          <cell r="C53" t="str">
            <v>PERFURAÇÃO EM SOLOS OU ROCHAS DECOMPOSTAS NX</v>
          </cell>
          <cell r="D53" t="str">
            <v>M</v>
          </cell>
          <cell r="E53">
            <v>193.38</v>
          </cell>
          <cell r="F53" t="str">
            <v>SIURB-I Jan/24</v>
          </cell>
        </row>
        <row r="54">
          <cell r="A54">
            <v>20313</v>
          </cell>
          <cell r="B54">
            <v>2003013</v>
          </cell>
          <cell r="C54" t="str">
            <v>PERFURAÇÃO EM SOLOS OU ROCHAS DECOMPOSTAS BX</v>
          </cell>
          <cell r="D54" t="str">
            <v>M</v>
          </cell>
          <cell r="E54">
            <v>193.05</v>
          </cell>
          <cell r="F54" t="str">
            <v>SIURB-I Jan/24</v>
          </cell>
        </row>
        <row r="55">
          <cell r="A55">
            <v>20314</v>
          </cell>
          <cell r="B55">
            <v>2003014</v>
          </cell>
          <cell r="C55" t="str">
            <v>PERFURAÇÃO EM SOLOS OU ROCHAS DECOMPOSTAS AX</v>
          </cell>
          <cell r="D55" t="str">
            <v>M</v>
          </cell>
          <cell r="E55">
            <v>192.82</v>
          </cell>
          <cell r="F55" t="str">
            <v>SIURB-I Jan/24</v>
          </cell>
        </row>
        <row r="56">
          <cell r="A56">
            <v>20315</v>
          </cell>
          <cell r="B56">
            <v>2003015</v>
          </cell>
          <cell r="C56" t="str">
            <v>PERFURAÇÃO EM ROCHA MOLE (FILITOS, SILTITOS, ARENITOS, E ROCHAS AFINS), ACRÉSCIMO DE ... (EM RELAÇÃO AO PREÇO DA PERFURAÇÃO EM SOLOS E ROCHAS DECOMPOSTAS)</v>
          </cell>
          <cell r="D56" t="str">
            <v>%</v>
          </cell>
          <cell r="E56">
            <v>100</v>
          </cell>
          <cell r="F56" t="str">
            <v>SIURB-I Jan/24</v>
          </cell>
        </row>
        <row r="57">
          <cell r="A57">
            <v>20316</v>
          </cell>
          <cell r="B57">
            <v>2003016</v>
          </cell>
          <cell r="C57" t="str">
            <v>PERFURAÇÃO EM ROCHA DURA OU EXTRA-DURA (GRANITOS, GNAISSES, QUARTZITOS E ROCHAS AFINS), ACRÉSCIMO DE... (EM RELAÇÃO AO PREÇO DA PERFURAÇÃO EM SOLOS OU ROCHAS DECOMPOSTAS)</v>
          </cell>
          <cell r="D57" t="str">
            <v>%</v>
          </cell>
          <cell r="E57">
            <v>300</v>
          </cell>
          <cell r="F57" t="str">
            <v>SIURB-I Jan/24</v>
          </cell>
        </row>
        <row r="58">
          <cell r="A58">
            <v>20400</v>
          </cell>
          <cell r="B58">
            <v>2004000</v>
          </cell>
          <cell r="C58" t="str">
            <v>POÇOS DE INSPEÇÃO</v>
          </cell>
          <cell r="D58" t="str">
            <v>.</v>
          </cell>
          <cell r="E58" t="str">
            <v>.</v>
          </cell>
          <cell r="F58" t="str">
            <v>SIURB-I Jan/24</v>
          </cell>
        </row>
        <row r="59">
          <cell r="A59">
            <v>20401</v>
          </cell>
          <cell r="B59">
            <v>2004001</v>
          </cell>
          <cell r="C59" t="str">
            <v>EXECUÇÃO DE POÇO COM 1M2 DE ÁREA</v>
          </cell>
          <cell r="D59" t="str">
            <v>M</v>
          </cell>
          <cell r="E59">
            <v>91.37</v>
          </cell>
          <cell r="F59" t="str">
            <v>SIURB-I Jan/24</v>
          </cell>
        </row>
        <row r="60">
          <cell r="A60">
            <v>20402</v>
          </cell>
          <cell r="B60">
            <v>2004002</v>
          </cell>
          <cell r="C60" t="str">
            <v>EXECUÇÃO E MATERIAL PARA ESCORAMENTO</v>
          </cell>
          <cell r="D60" t="str">
            <v>M</v>
          </cell>
          <cell r="E60">
            <v>573.99</v>
          </cell>
          <cell r="F60" t="str">
            <v>SIURB-I Jan/24</v>
          </cell>
        </row>
        <row r="61">
          <cell r="A61">
            <v>20403</v>
          </cell>
          <cell r="B61">
            <v>2004003</v>
          </cell>
          <cell r="C61" t="str">
            <v>REATERRO DO POÇO</v>
          </cell>
          <cell r="D61" t="str">
            <v>M</v>
          </cell>
          <cell r="E61">
            <v>9.2200000000000006</v>
          </cell>
          <cell r="F61" t="str">
            <v>SIURB-I Jan/24</v>
          </cell>
        </row>
        <row r="62">
          <cell r="A62">
            <v>20500</v>
          </cell>
          <cell r="B62">
            <v>2005000</v>
          </cell>
          <cell r="C62" t="str">
            <v>ENSAIOS "IN SITU"</v>
          </cell>
          <cell r="D62" t="str">
            <v>.</v>
          </cell>
          <cell r="E62" t="str">
            <v>.</v>
          </cell>
          <cell r="F62" t="str">
            <v>SIURB-I Jan/24</v>
          </cell>
        </row>
        <row r="63">
          <cell r="A63">
            <v>20503</v>
          </cell>
          <cell r="B63">
            <v>2005003</v>
          </cell>
          <cell r="C63" t="str">
            <v>INSTALAÇÃO DE MEDIDOR DE NÍVEL D'ÁGUA</v>
          </cell>
          <cell r="D63" t="str">
            <v>M</v>
          </cell>
          <cell r="E63">
            <v>103.07</v>
          </cell>
          <cell r="F63" t="str">
            <v>SIURB-I Jan/24</v>
          </cell>
        </row>
        <row r="64">
          <cell r="A64">
            <v>20504</v>
          </cell>
          <cell r="B64">
            <v>2005004</v>
          </cell>
          <cell r="C64" t="str">
            <v>INSTALAÇÃO DE PIEZOMETRO</v>
          </cell>
          <cell r="D64" t="str">
            <v>M</v>
          </cell>
          <cell r="E64">
            <v>245.23</v>
          </cell>
          <cell r="F64" t="str">
            <v>SIURB-I Jan/24</v>
          </cell>
        </row>
        <row r="65">
          <cell r="A65">
            <v>20600</v>
          </cell>
          <cell r="B65">
            <v>2006000</v>
          </cell>
          <cell r="C65" t="str">
            <v>ENSAIOS DE LABORATÓRIO</v>
          </cell>
          <cell r="D65" t="str">
            <v>.</v>
          </cell>
          <cell r="E65" t="str">
            <v>.</v>
          </cell>
          <cell r="F65" t="str">
            <v>SIURB-I Jan/24</v>
          </cell>
        </row>
        <row r="66">
          <cell r="A66">
            <v>20601</v>
          </cell>
          <cell r="B66">
            <v>2006001</v>
          </cell>
          <cell r="C66" t="str">
            <v>ENSAIOS DE LABORATÓRIO - UMIDADE NATURAL</v>
          </cell>
          <cell r="D66" t="str">
            <v>ENS.</v>
          </cell>
          <cell r="E66">
            <v>25.9</v>
          </cell>
          <cell r="F66" t="str">
            <v>SIURB-I Jan/24</v>
          </cell>
        </row>
        <row r="67">
          <cell r="A67">
            <v>20602</v>
          </cell>
          <cell r="B67">
            <v>2006002</v>
          </cell>
          <cell r="C67" t="str">
            <v>ENSAIOS DE LABORATÓRIO - LIMITE DE LIQUIDEZ</v>
          </cell>
          <cell r="D67" t="str">
            <v>ENS.</v>
          </cell>
          <cell r="E67">
            <v>127.01</v>
          </cell>
          <cell r="F67" t="str">
            <v>SIURB-I Jan/24</v>
          </cell>
        </row>
        <row r="68">
          <cell r="A68">
            <v>20603</v>
          </cell>
          <cell r="B68">
            <v>2006003</v>
          </cell>
          <cell r="C68" t="str">
            <v>ENSAIOS DE LABORATÓRIO - PLASTICIDADE</v>
          </cell>
          <cell r="D68" t="str">
            <v>ENS.</v>
          </cell>
          <cell r="E68">
            <v>102.04</v>
          </cell>
          <cell r="F68" t="str">
            <v>SIURB-I Jan/24</v>
          </cell>
        </row>
        <row r="69">
          <cell r="A69">
            <v>20604</v>
          </cell>
          <cell r="B69">
            <v>2006004</v>
          </cell>
          <cell r="C69" t="str">
            <v>ENSAIOS DE LABORATÓRIO - COMPACTAÇÃO</v>
          </cell>
          <cell r="D69" t="str">
            <v>ENS.</v>
          </cell>
          <cell r="E69">
            <v>308.7</v>
          </cell>
          <cell r="F69" t="str">
            <v>SIURB-I Jan/24</v>
          </cell>
        </row>
        <row r="70">
          <cell r="A70">
            <v>20605</v>
          </cell>
          <cell r="B70">
            <v>2006005</v>
          </cell>
          <cell r="C70" t="str">
            <v>ENSAIOS DE LABORATÓRIO - GRANULOMETRIA</v>
          </cell>
          <cell r="D70" t="str">
            <v>ENS.</v>
          </cell>
          <cell r="E70">
            <v>191.93</v>
          </cell>
          <cell r="F70" t="str">
            <v>SIURB-I Jan/24</v>
          </cell>
        </row>
        <row r="71">
          <cell r="A71">
            <v>20606</v>
          </cell>
          <cell r="B71">
            <v>2006006</v>
          </cell>
          <cell r="C71" t="str">
            <v>ENSAIOS DE LABORATÓRIO - PROCTOR SIMPLES</v>
          </cell>
          <cell r="D71" t="str">
            <v>ENS.</v>
          </cell>
          <cell r="E71">
            <v>344.05</v>
          </cell>
          <cell r="F71" t="str">
            <v>SIURB-I Jan/24</v>
          </cell>
        </row>
        <row r="72">
          <cell r="A72">
            <v>20607</v>
          </cell>
          <cell r="B72">
            <v>2006007</v>
          </cell>
          <cell r="C72" t="str">
            <v>ENSAIOS DE LABORATÓRIO - CBR MOLDADO</v>
          </cell>
          <cell r="D72" t="str">
            <v>ENS.</v>
          </cell>
          <cell r="E72">
            <v>288.8</v>
          </cell>
          <cell r="F72" t="str">
            <v>SIURB-I Jan/24</v>
          </cell>
        </row>
        <row r="73">
          <cell r="A73">
            <v>20608</v>
          </cell>
          <cell r="B73">
            <v>2006008</v>
          </cell>
          <cell r="C73" t="str">
            <v>ENSAIOS DE LABORATÓRIO - ENSAIO DE CBR INDEFORMADO</v>
          </cell>
          <cell r="D73" t="str">
            <v>ENS.</v>
          </cell>
          <cell r="E73">
            <v>228.73</v>
          </cell>
          <cell r="F73" t="str">
            <v>SIURB-I Jan/24</v>
          </cell>
        </row>
        <row r="74">
          <cell r="A74">
            <v>20609</v>
          </cell>
          <cell r="B74">
            <v>2006009</v>
          </cell>
          <cell r="C74" t="str">
            <v>ENSAIOS DE LABORATÓRIO - CBR-5 PONTOS (MOLDADO)</v>
          </cell>
          <cell r="D74" t="str">
            <v>ENS.</v>
          </cell>
          <cell r="E74">
            <v>723.03</v>
          </cell>
          <cell r="F74" t="str">
            <v>SIURB-I Jan/24</v>
          </cell>
        </row>
        <row r="75">
          <cell r="A75">
            <v>20610</v>
          </cell>
          <cell r="B75">
            <v>2006010</v>
          </cell>
          <cell r="C75" t="str">
            <v>ENSAIOS DE LABORATÓRIO - CBR-5 PONTOS (INDEFORMADO)</v>
          </cell>
          <cell r="D75" t="str">
            <v>ENS.</v>
          </cell>
          <cell r="E75">
            <v>528.84</v>
          </cell>
          <cell r="F75" t="str">
            <v>SIURB-I Jan/24</v>
          </cell>
        </row>
        <row r="76">
          <cell r="A76">
            <v>20611</v>
          </cell>
          <cell r="B76">
            <v>2006011</v>
          </cell>
          <cell r="C76" t="str">
            <v>ENSAIOS DE LABORATÓRIO - LOS ANGELES</v>
          </cell>
          <cell r="D76" t="str">
            <v>ENS.</v>
          </cell>
          <cell r="E76">
            <v>638.16999999999996</v>
          </cell>
          <cell r="F76" t="str">
            <v>SIURB-I Jan/24</v>
          </cell>
        </row>
        <row r="77">
          <cell r="A77">
            <v>20613</v>
          </cell>
          <cell r="B77">
            <v>2006013</v>
          </cell>
          <cell r="C77" t="str">
            <v>ENSAIOS DE LABORATÓRIO - DURABILIDADE</v>
          </cell>
          <cell r="D77" t="str">
            <v>ENS.</v>
          </cell>
          <cell r="E77">
            <v>682.29</v>
          </cell>
          <cell r="F77" t="str">
            <v>SIURB-I Jan/24</v>
          </cell>
        </row>
        <row r="78">
          <cell r="A78">
            <v>20614</v>
          </cell>
          <cell r="B78">
            <v>2006014</v>
          </cell>
          <cell r="C78" t="str">
            <v>ENSAIOS DE LABORATÓRIO - ADESIVIDADE</v>
          </cell>
          <cell r="D78" t="str">
            <v>ENS.</v>
          </cell>
          <cell r="E78">
            <v>344.05</v>
          </cell>
          <cell r="F78" t="str">
            <v>SIURB-I Jan/24</v>
          </cell>
        </row>
        <row r="79">
          <cell r="A79">
            <v>20615</v>
          </cell>
          <cell r="B79">
            <v>2006015</v>
          </cell>
          <cell r="C79" t="str">
            <v>ENSAIOS DE LABORATÓRIO - VISCOSIDADE</v>
          </cell>
          <cell r="D79" t="str">
            <v>ENS.</v>
          </cell>
          <cell r="E79">
            <v>228.5</v>
          </cell>
          <cell r="F79" t="str">
            <v>SIURB-I Jan/24</v>
          </cell>
        </row>
        <row r="80">
          <cell r="A80">
            <v>20617</v>
          </cell>
          <cell r="B80">
            <v>2006017</v>
          </cell>
          <cell r="C80" t="str">
            <v>ENSAIOS DE LABORATÓRIO - PONTO DE FULGOR</v>
          </cell>
          <cell r="D80" t="str">
            <v>ENS.</v>
          </cell>
          <cell r="E80">
            <v>194.4</v>
          </cell>
          <cell r="F80" t="str">
            <v>SIURB-I Jan/24</v>
          </cell>
        </row>
        <row r="81">
          <cell r="A81">
            <v>20618</v>
          </cell>
          <cell r="B81">
            <v>2006018</v>
          </cell>
          <cell r="C81" t="str">
            <v>ENSAIOS DE LABORATÓRIO - PENETRAÇÃO</v>
          </cell>
          <cell r="D81" t="str">
            <v>ENS.</v>
          </cell>
          <cell r="E81">
            <v>293.52999999999997</v>
          </cell>
          <cell r="F81" t="str">
            <v>SIURB-I Jan/24</v>
          </cell>
        </row>
        <row r="82">
          <cell r="A82">
            <v>20619</v>
          </cell>
          <cell r="B82">
            <v>2006019</v>
          </cell>
          <cell r="C82" t="str">
            <v>ENSAIOS DE LABORATÓRIO - PONTO DE AMOLECIMENTO</v>
          </cell>
          <cell r="D82" t="str">
            <v>ENS.</v>
          </cell>
          <cell r="E82">
            <v>172.02</v>
          </cell>
          <cell r="F82" t="str">
            <v>SIURB-I Jan/24</v>
          </cell>
        </row>
        <row r="83">
          <cell r="A83">
            <v>20621</v>
          </cell>
          <cell r="B83">
            <v>2006021</v>
          </cell>
          <cell r="C83" t="str">
            <v>ENSAIOS DE LABORATÓRIO - DOSAGEM MARSHALL, GRANULOMETRIA, TEOR DE ASFALTO, ESTABILIDADE E FLUÊNCIA</v>
          </cell>
          <cell r="D83" t="str">
            <v>ENS.</v>
          </cell>
          <cell r="E83">
            <v>2708.66</v>
          </cell>
          <cell r="F83" t="str">
            <v>SIURB-I Jan/24</v>
          </cell>
        </row>
        <row r="84">
          <cell r="A84">
            <v>20622</v>
          </cell>
          <cell r="B84">
            <v>2006022</v>
          </cell>
          <cell r="C84" t="str">
            <v>CONTROLE TECNOLÓGICO DE CONCRETO - ENSAIO DE ESCLEROMETRIA EM 10 PONTOS COM 16 TIROS POR PONTO</v>
          </cell>
          <cell r="D84" t="str">
            <v>ENS.</v>
          </cell>
          <cell r="E84">
            <v>2156</v>
          </cell>
          <cell r="F84" t="str">
            <v>SIURB-I Jan/24</v>
          </cell>
        </row>
        <row r="85">
          <cell r="A85">
            <v>30000</v>
          </cell>
          <cell r="B85">
            <v>3000000</v>
          </cell>
          <cell r="C85" t="str">
            <v>PROJETOS, ESTUDOS E SERVIÇOS</v>
          </cell>
          <cell r="F85" t="str">
            <v>SIURB-I Jan/24</v>
          </cell>
        </row>
        <row r="86">
          <cell r="A86">
            <v>30100</v>
          </cell>
          <cell r="B86">
            <v>3001000</v>
          </cell>
          <cell r="C86" t="str">
            <v>DIMENSIONAMENTO DE PAVIMENTO</v>
          </cell>
          <cell r="D86" t="str">
            <v>FURO</v>
          </cell>
          <cell r="E86">
            <v>124.29</v>
          </cell>
          <cell r="F86" t="str">
            <v>SIURB-I Jan/24</v>
          </cell>
        </row>
        <row r="87">
          <cell r="A87">
            <v>30200</v>
          </cell>
          <cell r="B87">
            <v>3002000</v>
          </cell>
          <cell r="C87" t="str">
            <v>PROJETO EM PLANTA PARA PAVIMENTAÇÃO DE VIA PÚBLICA COM UMA PISTA</v>
          </cell>
          <cell r="D87" t="str">
            <v>M</v>
          </cell>
          <cell r="E87">
            <v>1.5</v>
          </cell>
          <cell r="F87" t="str">
            <v>SIURB-I Jan/24</v>
          </cell>
        </row>
        <row r="88">
          <cell r="A88">
            <v>30300</v>
          </cell>
          <cell r="B88">
            <v>3003000</v>
          </cell>
          <cell r="C88" t="str">
            <v>PROJETO EM PERFIL DE PAVIMENTAÇÃO DE VIA PÚBLICA COM UMA PISTA</v>
          </cell>
          <cell r="D88" t="str">
            <v>M</v>
          </cell>
          <cell r="E88">
            <v>0.72</v>
          </cell>
          <cell r="F88" t="str">
            <v>SIURB-I Jan/24</v>
          </cell>
        </row>
        <row r="89">
          <cell r="A89">
            <v>30400</v>
          </cell>
          <cell r="B89">
            <v>3004000</v>
          </cell>
          <cell r="C89" t="str">
            <v>PROJETO HIDRÁULICO DE GALERIA PLUVIAL EM TUBOS</v>
          </cell>
          <cell r="D89" t="str">
            <v>M</v>
          </cell>
          <cell r="E89">
            <v>4.8600000000000003</v>
          </cell>
          <cell r="F89" t="str">
            <v>SIURB-I Jan/24</v>
          </cell>
        </row>
        <row r="90">
          <cell r="A90">
            <v>30500</v>
          </cell>
          <cell r="B90">
            <v>3005000</v>
          </cell>
          <cell r="C90" t="str">
            <v>PROJETO HIDRÁULICO DE GALERIA PLUVIAL MOLDADA EXCLUINDO O PROJETO ESTRUTURAL</v>
          </cell>
          <cell r="D90" t="str">
            <v>M</v>
          </cell>
          <cell r="E90">
            <v>10.37</v>
          </cell>
          <cell r="F90" t="str">
            <v>SIURB-I Jan/24</v>
          </cell>
        </row>
        <row r="91">
          <cell r="A91">
            <v>30600</v>
          </cell>
          <cell r="B91">
            <v>3006000</v>
          </cell>
          <cell r="C91" t="str">
            <v>PROJETO HIDRÁULICO DE REFORÇO DE GALERIA EXISTENTE, EM TUBOS</v>
          </cell>
          <cell r="D91" t="str">
            <v>M</v>
          </cell>
          <cell r="E91">
            <v>4.42</v>
          </cell>
          <cell r="F91" t="str">
            <v>SIURB-I Jan/24</v>
          </cell>
        </row>
        <row r="92">
          <cell r="A92">
            <v>30700</v>
          </cell>
          <cell r="B92">
            <v>3007000</v>
          </cell>
          <cell r="C92" t="str">
            <v>ESTUDO HIDROLÓGICO DE VIA PÚBLICA INTEGRANTE DE PROGRAMA DE PAVIMENTAÇÃO, QUE VIER A DISPENSAR GALERIA OU EXIGÍ-LA MOLDADA</v>
          </cell>
          <cell r="D92" t="str">
            <v>M</v>
          </cell>
          <cell r="E92">
            <v>3.58</v>
          </cell>
          <cell r="F92" t="str">
            <v>SIURB-I Jan/24</v>
          </cell>
        </row>
        <row r="93">
          <cell r="A93">
            <v>30800</v>
          </cell>
          <cell r="B93">
            <v>3008000</v>
          </cell>
          <cell r="C93" t="str">
            <v>ESTUDO HIDROLÓGICO DE VIA PÚBLICA INTEGRANTE DE PROGRAMA DE PAVIMENTAÇÃO E PROJETO HIDRÁULICO, SE NECESSÁRIA GALERIA EM TUBOS</v>
          </cell>
          <cell r="D93" t="str">
            <v>M</v>
          </cell>
          <cell r="E93">
            <v>5.05</v>
          </cell>
          <cell r="F93" t="str">
            <v>SIURB-I Jan/24</v>
          </cell>
        </row>
        <row r="94">
          <cell r="A94">
            <v>30900</v>
          </cell>
          <cell r="B94">
            <v>3009000</v>
          </cell>
          <cell r="C94" t="str">
            <v>ESTUDO HIDROLÓGICO DE ÁREA ARRUADA</v>
          </cell>
          <cell r="D94" t="str">
            <v>KM2</v>
          </cell>
          <cell r="E94">
            <v>2158.66</v>
          </cell>
          <cell r="F94" t="str">
            <v>SIURB-I Jan/24</v>
          </cell>
        </row>
        <row r="95">
          <cell r="A95">
            <v>31000</v>
          </cell>
          <cell r="B95">
            <v>3010000</v>
          </cell>
          <cell r="C95" t="str">
            <v>ESTUDO HIDROLÓGICO DE ÁREA NÃO ARRUADA</v>
          </cell>
          <cell r="D95" t="str">
            <v>KM2</v>
          </cell>
          <cell r="E95">
            <v>950.83</v>
          </cell>
          <cell r="F95" t="str">
            <v>SIURB-I Jan/24</v>
          </cell>
        </row>
        <row r="96">
          <cell r="A96">
            <v>31100</v>
          </cell>
          <cell r="B96">
            <v>3011000</v>
          </cell>
          <cell r="C96" t="str">
            <v>ESTUDO HIDRÁULICO DE VIA SITUADA EM ÁREA, OBJETO DE ESTUDO HIDROLÓGICO</v>
          </cell>
          <cell r="D96" t="str">
            <v>M</v>
          </cell>
          <cell r="E96">
            <v>3.08</v>
          </cell>
          <cell r="F96" t="str">
            <v>SIURB-I Jan/24</v>
          </cell>
        </row>
        <row r="97">
          <cell r="A97">
            <v>31200</v>
          </cell>
          <cell r="B97">
            <v>3012000</v>
          </cell>
          <cell r="C97" t="str">
            <v>ESTUDO HIDROLÓGICO E VERIFICAÇÃO DA SUFICIÊNCIA DE GALERIA EXISTENTE, EM TUBOS</v>
          </cell>
          <cell r="D97" t="str">
            <v>M</v>
          </cell>
          <cell r="E97">
            <v>4.13</v>
          </cell>
          <cell r="F97" t="str">
            <v>SIURB-I Jan/24</v>
          </cell>
        </row>
        <row r="98">
          <cell r="A98">
            <v>31300</v>
          </cell>
          <cell r="B98">
            <v>3013000</v>
          </cell>
          <cell r="C98" t="str">
            <v>VERIFICAÇÃO NO PROJETO DE SISTEMA DE DRENAGEM, DE VIAS QUE DISPENSAM GALERIA DE ÁGUAS PLUVIAIS</v>
          </cell>
          <cell r="D98" t="str">
            <v>M</v>
          </cell>
          <cell r="E98">
            <v>0.46</v>
          </cell>
          <cell r="F98" t="str">
            <v>SIURB-I Jan/24</v>
          </cell>
        </row>
        <row r="99">
          <cell r="A99">
            <v>31400</v>
          </cell>
          <cell r="B99">
            <v>3014000</v>
          </cell>
          <cell r="C99" t="str">
            <v>TRANSCRIÇÃO E ADAPTAÇÃO DE SISTEMAS DE DRENAGEM PROJETADOS EM VIAS PÚBLICAS</v>
          </cell>
          <cell r="D99" t="str">
            <v>M</v>
          </cell>
          <cell r="E99">
            <v>1.23</v>
          </cell>
          <cell r="F99" t="str">
            <v>SIURB-I Jan/24</v>
          </cell>
        </row>
        <row r="100">
          <cell r="A100">
            <v>31500</v>
          </cell>
          <cell r="B100">
            <v>3015000</v>
          </cell>
          <cell r="C100" t="str">
            <v>CÁLCULO ESTRUTURAL DE CONCRETO ARMADO PARA PONTES, VIADUTOS, MUROS DE ARRIMO E OBRAS CONGÊNERES - PERCENTAGEM A SER APLICADA AO ORÇAMENTO DA PARTE ESTRUTURAL DA OBRA, USANDO OS PREÇOS UNITÁRIOS DA TABELA DE SIURB</v>
          </cell>
          <cell r="D100" t="str">
            <v>.</v>
          </cell>
          <cell r="E100" t="str">
            <v>.</v>
          </cell>
          <cell r="F100" t="str">
            <v>SIURB-I Jan/24</v>
          </cell>
        </row>
        <row r="101">
          <cell r="A101">
            <v>31501</v>
          </cell>
          <cell r="B101">
            <v>3015001</v>
          </cell>
          <cell r="C101" t="str">
            <v>CÁLCULO ESTRUTURAL DE CONCRETO ARMADO PARA PONTES, VIADUTOS, MUROS DE ARRIMO E OBRAS CONGÊNERES - PERCENTAGEM A SER APLICADA AO ORÇAMENTO DA PARTE ESTRUTURAL DA OBRA, USANDO OS PREÇOS UNITÁRIOS DA TABELA DE SMSO - ATÉ  50M3</v>
          </cell>
          <cell r="D101" t="str">
            <v>%</v>
          </cell>
          <cell r="E101">
            <v>6.75</v>
          </cell>
          <cell r="F101" t="str">
            <v>SIURB-I Jan/24</v>
          </cell>
        </row>
        <row r="102">
          <cell r="A102">
            <v>31502</v>
          </cell>
          <cell r="B102">
            <v>3015002</v>
          </cell>
          <cell r="C102" t="str">
            <v>CÁLCULO ESTRUTURAL DE CONCRETO ARMADO PARA PONTES, VIADUTOS, MUROS DE ARRIMO E OBRAS CONGÊNERES - PERCENTAGEM A SER APLICADA AO ORÇAMENTO DA PARTE ESTRUTURAL DA OBRA, USANDO OS PREÇOS UNITÁRIOS DA TABELA DE SMSO - ATÉ 100M3</v>
          </cell>
          <cell r="D102" t="str">
            <v>%</v>
          </cell>
          <cell r="E102">
            <v>6.12</v>
          </cell>
          <cell r="F102" t="str">
            <v>SIURB-I Jan/24</v>
          </cell>
        </row>
        <row r="103">
          <cell r="A103">
            <v>31503</v>
          </cell>
          <cell r="B103">
            <v>3015003</v>
          </cell>
          <cell r="C103" t="str">
            <v>CÁLCULO ESTRUTURAL DE CONCRETO ARMADO PARA PONTES, VIADUTOS, MUROS DE ARRIMO E OBRAS CONGÊNERES - PERCENTAGEM A SER APLICADA AO ORÇAMENTO DA PARTE ESTRUTURAL DA OBRA, USANDO OS PREÇOS UNITÁRIOS DA TABELA DE SMSO - ATÉ 200M3</v>
          </cell>
          <cell r="D103" t="str">
            <v>%</v>
          </cell>
          <cell r="E103">
            <v>5.76</v>
          </cell>
          <cell r="F103" t="str">
            <v>SIURB-I Jan/24</v>
          </cell>
        </row>
        <row r="104">
          <cell r="A104">
            <v>31504</v>
          </cell>
          <cell r="B104">
            <v>3015004</v>
          </cell>
          <cell r="C104" t="str">
            <v>CÁLCULO ESTRUTURAL DE CONCRETO ARMADO PARA PONTES, VIADUTOS, MUROS DE ARRIMO E OBRAS CONGÊNERES - PERCENTAGEM A SER APLICADA AO ORÇAMENTO DA PARTE ESTRUTURAL DA OBRA, USANDO OS PREÇOS UNITÁRIOS DA TABELA DE SMSO - ATÉ 500M3</v>
          </cell>
          <cell r="D104" t="str">
            <v>%</v>
          </cell>
          <cell r="E104">
            <v>5.49</v>
          </cell>
          <cell r="F104" t="str">
            <v>SIURB-I Jan/24</v>
          </cell>
        </row>
        <row r="105">
          <cell r="A105">
            <v>31505</v>
          </cell>
          <cell r="B105">
            <v>3015005</v>
          </cell>
          <cell r="C105" t="str">
            <v>CÁLCULO ESTRUTURAL DE CONCRETO ARMADO PARA PONTES, VIADUTOS, MUROS DE ARRIMO E OBRAS CONGÊNERES - PERCENTAGEM A SER APLICADA AO ORÇAMENTO DA PARTE ESTRUTURAL DA OBRA, USANDO OS PREÇOS UNITÁRIOS DA TABELA DE SMSO - ATÉ 1.000M3</v>
          </cell>
          <cell r="D105" t="str">
            <v>%</v>
          </cell>
          <cell r="E105">
            <v>4.95</v>
          </cell>
          <cell r="F105" t="str">
            <v>SIURB-I Jan/24</v>
          </cell>
        </row>
        <row r="106">
          <cell r="A106">
            <v>31506</v>
          </cell>
          <cell r="B106">
            <v>3015006</v>
          </cell>
          <cell r="C106" t="str">
            <v>CÁLCULO ESTRUTURAL DE CONCRETO ARMADO PARA PONTES, VIADUTOS, MUROS DE ARRIMO E OBRAS CONGÊNERES - PERCENTAGEM A SER APLICADA AO ORÇAMENTO DA PARTE ESTRUTURAL DA OBRA, USANDO OS PREÇOS UNITÁRIOS DA TABELA DE SMSO - ATÉ 2.000M3</v>
          </cell>
          <cell r="D106" t="str">
            <v>%</v>
          </cell>
          <cell r="E106">
            <v>4.5</v>
          </cell>
          <cell r="F106" t="str">
            <v>SIURB-I Jan/24</v>
          </cell>
        </row>
        <row r="107">
          <cell r="A107">
            <v>31507</v>
          </cell>
          <cell r="B107">
            <v>3015007</v>
          </cell>
          <cell r="C107" t="str">
            <v>CÁLCULO ESTRUTURAL DE CONCRETO ARMADO PARA PONTES, VIADUTOS, MUROS DE ARRIMO E OBRAS CONGÊNERES - PERCENTAGEM A SER APLICADA AO ORÇAMENTO DA PARTE ESTRUTURAL DA OBRA, USANDO OS PREÇOS UNITÁRIOS DA TABELA DE SMSO - ATÉ 5.000M3</v>
          </cell>
          <cell r="D107" t="str">
            <v>%</v>
          </cell>
          <cell r="E107">
            <v>4.41</v>
          </cell>
          <cell r="F107" t="str">
            <v>SIURB-I Jan/24</v>
          </cell>
        </row>
        <row r="108">
          <cell r="A108">
            <v>31508</v>
          </cell>
          <cell r="B108">
            <v>3015008</v>
          </cell>
          <cell r="C108" t="str">
            <v>CÁLCULO ESTRUTURAL DE CONCRETO ARMADO PARA PONTES, VIADUTOS, MUROS DE ARRIMO E OBRAS CONGÊNERES - PERCENTAGEM A SER APLICADA AO ORÇAMENTO DA PARTE ESTRUTURAL DA OBRA, USANDO OS PREÇOS UNITÁRIOS DA TABELA DE SMSO - ATÉ 10.000M3</v>
          </cell>
          <cell r="D108" t="str">
            <v>%</v>
          </cell>
          <cell r="E108">
            <v>4.32</v>
          </cell>
          <cell r="F108" t="str">
            <v>SIURB-I Jan/24</v>
          </cell>
        </row>
        <row r="109">
          <cell r="A109">
            <v>31509</v>
          </cell>
          <cell r="B109">
            <v>3015009</v>
          </cell>
          <cell r="C109" t="str">
            <v>CÁLCULO ESTRUTURAL DE CONCRETO ARMADO PARA PONTES, VIADUTOS, MUROS DE ARRIMO E OBRAS CONGÊNERES - PERCENTAGEM A SER APLICADA AO ORÇAMENTO DA PARTE ESTRUTURAL DA OBRA, USANDO OS PREÇOS UNITÁRIOS DA TABELA DE SMSO - ACIMA DE 10.000M3</v>
          </cell>
          <cell r="D109" t="str">
            <v>%</v>
          </cell>
          <cell r="E109">
            <v>4.2300000000000004</v>
          </cell>
          <cell r="F109" t="str">
            <v>SIURB-I Jan/24</v>
          </cell>
        </row>
        <row r="110">
          <cell r="A110">
            <v>31600</v>
          </cell>
          <cell r="B110">
            <v>3016000</v>
          </cell>
          <cell r="C110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ADOTA-SE:</v>
          </cell>
          <cell r="D110" t="str">
            <v>.</v>
          </cell>
          <cell r="E110" t="str">
            <v>.</v>
          </cell>
          <cell r="F110" t="str">
            <v>SIURB-I Jan/24</v>
          </cell>
        </row>
        <row r="111">
          <cell r="A111">
            <v>31601</v>
          </cell>
          <cell r="B111">
            <v>3016001</v>
          </cell>
          <cell r="C111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 1  A 5 REPETIÇÕES</v>
          </cell>
          <cell r="D111" t="str">
            <v>%</v>
          </cell>
          <cell r="E111" t="str">
            <v>25N</v>
          </cell>
          <cell r="F111" t="str">
            <v>SIURB-I Jan/24</v>
          </cell>
        </row>
        <row r="112">
          <cell r="A112">
            <v>31602</v>
          </cell>
          <cell r="B112">
            <v>3016002</v>
          </cell>
          <cell r="C112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 6  A 10 REPETIÇÕES</v>
          </cell>
          <cell r="D112" t="str">
            <v>%</v>
          </cell>
          <cell r="E112" t="str">
            <v>25+20N</v>
          </cell>
          <cell r="F112" t="str">
            <v>SIURB-I Jan/24</v>
          </cell>
        </row>
        <row r="113">
          <cell r="A113">
            <v>31603</v>
          </cell>
          <cell r="B113">
            <v>3016003</v>
          </cell>
          <cell r="C113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11  A 20 REPETIÇÕES</v>
          </cell>
          <cell r="D113" t="str">
            <v>%</v>
          </cell>
          <cell r="E113" t="str">
            <v>75+15N</v>
          </cell>
          <cell r="F113" t="str">
            <v>SIURB-I Jan/24</v>
          </cell>
        </row>
        <row r="114">
          <cell r="A114">
            <v>31604</v>
          </cell>
          <cell r="B114">
            <v>3016004</v>
          </cell>
          <cell r="C114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21  A 40 REPETIÇÕES</v>
          </cell>
          <cell r="D114" t="str">
            <v>%</v>
          </cell>
          <cell r="E114" t="str">
            <v>175+10N</v>
          </cell>
          <cell r="F114" t="str">
            <v>SIURB-I Jan/24</v>
          </cell>
        </row>
        <row r="115">
          <cell r="A115">
            <v>31605</v>
          </cell>
          <cell r="B115">
            <v>3016005</v>
          </cell>
          <cell r="C115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41 EM DIANTE</v>
          </cell>
          <cell r="D115" t="str">
            <v>%</v>
          </cell>
          <cell r="E115" t="str">
            <v>375+5N</v>
          </cell>
          <cell r="F115" t="str">
            <v>SIURB-I Jan/24</v>
          </cell>
        </row>
        <row r="116">
          <cell r="A116">
            <v>31800</v>
          </cell>
          <cell r="B116">
            <v>3018000</v>
          </cell>
          <cell r="C116" t="str">
            <v>VISTORIA TÉCNICA DE VIAS DE PROGRAMA DE PAVIMENTAÇÃO</v>
          </cell>
          <cell r="D116" t="str">
            <v>M/VIA</v>
          </cell>
          <cell r="E116">
            <v>3.68</v>
          </cell>
          <cell r="F116" t="str">
            <v>SIURB-I Jan/24</v>
          </cell>
        </row>
        <row r="117">
          <cell r="A117">
            <v>31900</v>
          </cell>
          <cell r="B117">
            <v>3019000</v>
          </cell>
          <cell r="C117" t="str">
            <v>PLANILHA DE QUANTIDADE DE SERVIÇOS DE VIAS DO PROGRAMA DE PAVIMENTAÇÃO</v>
          </cell>
          <cell r="D117" t="str">
            <v>M/VIA</v>
          </cell>
          <cell r="E117">
            <v>2.62</v>
          </cell>
          <cell r="F117" t="str">
            <v>SIURB-I Jan/24</v>
          </cell>
        </row>
        <row r="118">
          <cell r="A118">
            <v>32000</v>
          </cell>
          <cell r="B118">
            <v>3020000</v>
          </cell>
          <cell r="C118" t="str">
            <v>CÓPIA XEROX EM TAMANHO OFÍCIO, UMA FACE, PRETO E BRANCO</v>
          </cell>
          <cell r="D118" t="str">
            <v>UN</v>
          </cell>
          <cell r="E118">
            <v>0.77</v>
          </cell>
          <cell r="F118" t="str">
            <v>SIURB-I Jan/24</v>
          </cell>
        </row>
        <row r="119">
          <cell r="A119">
            <v>32001</v>
          </cell>
          <cell r="B119">
            <v>3020001</v>
          </cell>
          <cell r="C119" t="str">
            <v>CÓPIA XEROX TAMANHO OFÍCIO UMA FACE COLORIDA</v>
          </cell>
          <cell r="D119" t="str">
            <v>UN</v>
          </cell>
          <cell r="E119">
            <v>2.42</v>
          </cell>
          <cell r="F119" t="str">
            <v>SIURB-I Jan/24</v>
          </cell>
        </row>
        <row r="120">
          <cell r="A120">
            <v>32002</v>
          </cell>
          <cell r="B120">
            <v>3020002</v>
          </cell>
          <cell r="C120" t="str">
            <v>CÓPIA XEROX TAMANHO A3 UMA FACE-PRETO E BRANCO</v>
          </cell>
          <cell r="D120" t="str">
            <v>UN</v>
          </cell>
          <cell r="E120">
            <v>1.2</v>
          </cell>
          <cell r="F120" t="str">
            <v>SIURB-I Jan/24</v>
          </cell>
        </row>
        <row r="121">
          <cell r="A121">
            <v>32003</v>
          </cell>
          <cell r="B121">
            <v>3020003</v>
          </cell>
          <cell r="C121" t="str">
            <v>CÓPIA XEROX TAMANHO A3 UMA FACE COLORIDA</v>
          </cell>
          <cell r="D121" t="str">
            <v>UN</v>
          </cell>
          <cell r="E121">
            <v>5.31</v>
          </cell>
          <cell r="F121" t="str">
            <v>SIURB-I Jan/24</v>
          </cell>
        </row>
        <row r="122">
          <cell r="A122">
            <v>32004</v>
          </cell>
          <cell r="B122">
            <v>3020004</v>
          </cell>
          <cell r="C122" t="str">
            <v>CÓPIA XEROX PRETO E BRANCO</v>
          </cell>
          <cell r="D122" t="str">
            <v>M2</v>
          </cell>
          <cell r="E122">
            <v>15.55</v>
          </cell>
          <cell r="F122" t="str">
            <v>SIURB-I Jan/24</v>
          </cell>
        </row>
        <row r="123">
          <cell r="A123">
            <v>32200</v>
          </cell>
          <cell r="B123">
            <v>3022000</v>
          </cell>
          <cell r="C123" t="str">
            <v>LOCAÇÃO DE VEÍCULO DE PASSAGEIRO TIPO VW GOL OU SIMILAR, COM MOTORISTA, INCLUINDO MANUTENÇÃO E COMBUSTÍVEL (MÍNIMO 200 H/MÊS)</v>
          </cell>
          <cell r="D123" t="str">
            <v>H</v>
          </cell>
          <cell r="E123">
            <v>50.81</v>
          </cell>
          <cell r="F123" t="str">
            <v>SIURB-I Jan/24</v>
          </cell>
        </row>
        <row r="124">
          <cell r="A124">
            <v>32300</v>
          </cell>
          <cell r="B124">
            <v>3023000</v>
          </cell>
          <cell r="C124" t="str">
            <v>FOTO COLORIDA 10 X 15CM ( REVELAÇÃO)</v>
          </cell>
          <cell r="D124" t="str">
            <v>UN</v>
          </cell>
          <cell r="E124">
            <v>3.13</v>
          </cell>
          <cell r="F124" t="str">
            <v>SIURB-I Jan/24</v>
          </cell>
        </row>
        <row r="125">
          <cell r="A125">
            <v>32400</v>
          </cell>
          <cell r="B125">
            <v>3024000</v>
          </cell>
          <cell r="C125" t="str">
            <v>CONSULTOR</v>
          </cell>
          <cell r="D125" t="str">
            <v>H</v>
          </cell>
          <cell r="E125">
            <v>452.36</v>
          </cell>
          <cell r="F125" t="str">
            <v>SIURB-I Jan/24</v>
          </cell>
        </row>
        <row r="126">
          <cell r="A126">
            <v>32500</v>
          </cell>
          <cell r="B126">
            <v>3025000</v>
          </cell>
          <cell r="C126" t="str">
            <v>COORDENADOR GERAL</v>
          </cell>
          <cell r="D126" t="str">
            <v>H</v>
          </cell>
          <cell r="E126">
            <v>452.36</v>
          </cell>
          <cell r="F126" t="str">
            <v>SIURB-I Jan/24</v>
          </cell>
        </row>
        <row r="127">
          <cell r="A127">
            <v>32600</v>
          </cell>
          <cell r="B127">
            <v>3026000</v>
          </cell>
          <cell r="C127" t="str">
            <v>COORDENADOR SETORIAL</v>
          </cell>
          <cell r="D127" t="str">
            <v>H</v>
          </cell>
          <cell r="E127">
            <v>452.36</v>
          </cell>
          <cell r="F127" t="str">
            <v>SIURB-I Jan/24</v>
          </cell>
        </row>
        <row r="128">
          <cell r="A128">
            <v>32700</v>
          </cell>
          <cell r="B128">
            <v>3027000</v>
          </cell>
          <cell r="C128" t="str">
            <v>ENGENHEIRO/ ARQUITETO SÊNIOR</v>
          </cell>
          <cell r="D128" t="str">
            <v>H</v>
          </cell>
          <cell r="E128">
            <v>246.23</v>
          </cell>
          <cell r="F128" t="str">
            <v>SIURB-I Jan/24</v>
          </cell>
        </row>
        <row r="129">
          <cell r="A129">
            <v>32900</v>
          </cell>
          <cell r="B129">
            <v>3029000</v>
          </cell>
          <cell r="C129" t="str">
            <v>ENGENHEIRO/ ARQUITETO  PLENO</v>
          </cell>
          <cell r="D129" t="str">
            <v>H</v>
          </cell>
          <cell r="E129">
            <v>171.07</v>
          </cell>
          <cell r="F129" t="str">
            <v>SIURB-I Jan/24</v>
          </cell>
        </row>
        <row r="130">
          <cell r="A130">
            <v>33000</v>
          </cell>
          <cell r="B130">
            <v>3030000</v>
          </cell>
          <cell r="C130" t="str">
            <v>ENGENHEIRO/ ARQUITETO JUNIOR</v>
          </cell>
          <cell r="D130" t="str">
            <v>H</v>
          </cell>
          <cell r="E130">
            <v>129.76</v>
          </cell>
          <cell r="F130" t="str">
            <v>SIURB-I Jan/24</v>
          </cell>
        </row>
        <row r="131">
          <cell r="A131">
            <v>33100</v>
          </cell>
          <cell r="B131">
            <v>3031000</v>
          </cell>
          <cell r="C131" t="str">
            <v>AUXILIAR DE LABORATÓRIO</v>
          </cell>
          <cell r="D131" t="str">
            <v>H</v>
          </cell>
          <cell r="E131">
            <v>23.8</v>
          </cell>
          <cell r="F131" t="str">
            <v>SIURB-I Jan/24</v>
          </cell>
        </row>
        <row r="132">
          <cell r="A132">
            <v>33200</v>
          </cell>
          <cell r="B132">
            <v>3032000</v>
          </cell>
          <cell r="C132" t="str">
            <v>AUXILIAR DE TOPOGRAFIA</v>
          </cell>
          <cell r="D132" t="str">
            <v>H</v>
          </cell>
          <cell r="E132">
            <v>26.27</v>
          </cell>
          <cell r="F132" t="str">
            <v>SIURB-I Jan/24</v>
          </cell>
        </row>
        <row r="133">
          <cell r="A133">
            <v>33300</v>
          </cell>
          <cell r="B133">
            <v>3033000</v>
          </cell>
          <cell r="C133" t="str">
            <v>TECNÓLOGO  EM CONSTRUÇÃO CIVIL NÍVEL SUPERIOR, COM 5 À 10 ANOS DE EXPERIÊNCIA</v>
          </cell>
          <cell r="D133" t="str">
            <v>H</v>
          </cell>
          <cell r="E133">
            <v>75.790000000000006</v>
          </cell>
          <cell r="F133" t="str">
            <v>SIURB-I Jan/24</v>
          </cell>
        </row>
        <row r="134">
          <cell r="A134">
            <v>33500</v>
          </cell>
          <cell r="B134">
            <v>3035000</v>
          </cell>
          <cell r="C134" t="str">
            <v>DESENHISTA - CADISTA</v>
          </cell>
          <cell r="D134" t="str">
            <v>H</v>
          </cell>
          <cell r="E134">
            <v>54.84</v>
          </cell>
          <cell r="F134" t="str">
            <v>SIURB-I Jan/24</v>
          </cell>
        </row>
        <row r="135">
          <cell r="A135">
            <v>33600</v>
          </cell>
          <cell r="B135">
            <v>3036000</v>
          </cell>
          <cell r="C135" t="str">
            <v>DESENHISTA PROJETISTA</v>
          </cell>
          <cell r="D135" t="str">
            <v>H</v>
          </cell>
          <cell r="E135">
            <v>43.87</v>
          </cell>
          <cell r="F135" t="str">
            <v>SIURB-I Jan/24</v>
          </cell>
        </row>
        <row r="136">
          <cell r="A136">
            <v>33800</v>
          </cell>
          <cell r="B136">
            <v>3038000</v>
          </cell>
          <cell r="C136" t="str">
            <v>LABORATORISTA DE SOLO/PAVIMENTAÇÃO</v>
          </cell>
          <cell r="D136" t="str">
            <v>H</v>
          </cell>
          <cell r="E136">
            <v>83.24</v>
          </cell>
          <cell r="F136" t="str">
            <v>SIURB-I Jan/24</v>
          </cell>
        </row>
        <row r="137">
          <cell r="A137">
            <v>33900</v>
          </cell>
          <cell r="B137">
            <v>3039000</v>
          </cell>
          <cell r="C137" t="str">
            <v>PROJETISTA</v>
          </cell>
          <cell r="D137" t="str">
            <v>H</v>
          </cell>
          <cell r="E137">
            <v>91.86</v>
          </cell>
          <cell r="F137" t="str">
            <v>SIURB-I Jan/24</v>
          </cell>
        </row>
        <row r="138">
          <cell r="A138">
            <v>34000</v>
          </cell>
          <cell r="B138">
            <v>3040000</v>
          </cell>
          <cell r="C138" t="str">
            <v>TOPÓGRAFO</v>
          </cell>
          <cell r="D138" t="str">
            <v>H</v>
          </cell>
          <cell r="E138">
            <v>67.36</v>
          </cell>
          <cell r="F138" t="str">
            <v>SIURB-I Jan/24</v>
          </cell>
        </row>
        <row r="139">
          <cell r="A139">
            <v>34100</v>
          </cell>
          <cell r="B139">
            <v>3041000</v>
          </cell>
          <cell r="C139" t="str">
            <v>AJUDANTE GERAL</v>
          </cell>
          <cell r="D139" t="str">
            <v>H</v>
          </cell>
          <cell r="E139">
            <v>23.05</v>
          </cell>
          <cell r="F139" t="str">
            <v>SIURB-I Jan/24</v>
          </cell>
        </row>
        <row r="140">
          <cell r="A140">
            <v>34300</v>
          </cell>
          <cell r="B140">
            <v>3043000</v>
          </cell>
          <cell r="C140" t="str">
            <v>DIGITADOR</v>
          </cell>
          <cell r="D140" t="str">
            <v>H</v>
          </cell>
          <cell r="E140">
            <v>28.29</v>
          </cell>
          <cell r="F140" t="str">
            <v>SIURB-I Jan/24</v>
          </cell>
        </row>
        <row r="141">
          <cell r="A141">
            <v>34400</v>
          </cell>
          <cell r="B141">
            <v>3044000</v>
          </cell>
          <cell r="C141" t="str">
            <v>MENSAGEIRO</v>
          </cell>
          <cell r="D141" t="str">
            <v>H</v>
          </cell>
          <cell r="E141">
            <v>29.9</v>
          </cell>
          <cell r="F141" t="str">
            <v>SIURB-I Jan/24</v>
          </cell>
        </row>
        <row r="142">
          <cell r="A142">
            <v>34600</v>
          </cell>
          <cell r="B142">
            <v>3046000</v>
          </cell>
          <cell r="C142" t="str">
            <v>SECRETÁRIA</v>
          </cell>
          <cell r="D142" t="str">
            <v>H</v>
          </cell>
          <cell r="E142">
            <v>57.33</v>
          </cell>
          <cell r="F142" t="str">
            <v>SIURB-I Jan/24</v>
          </cell>
        </row>
        <row r="143">
          <cell r="A143">
            <v>34700</v>
          </cell>
          <cell r="B143">
            <v>3047000</v>
          </cell>
          <cell r="C143" t="str">
            <v>SECRETÁRIA EXECUTIVA</v>
          </cell>
          <cell r="D143" t="str">
            <v>H</v>
          </cell>
          <cell r="E143">
            <v>83.82</v>
          </cell>
          <cell r="F143" t="str">
            <v>SIURB-I Jan/24</v>
          </cell>
        </row>
        <row r="144">
          <cell r="A144">
            <v>35000</v>
          </cell>
          <cell r="B144">
            <v>3050000</v>
          </cell>
          <cell r="C144" t="str">
            <v>DESENHISTA DE TOPOGRAFIA</v>
          </cell>
          <cell r="D144" t="str">
            <v>H</v>
          </cell>
          <cell r="E144">
            <v>58.1</v>
          </cell>
          <cell r="F144" t="str">
            <v>SIURB-I Jan/24</v>
          </cell>
        </row>
        <row r="145">
          <cell r="A145">
            <v>35100</v>
          </cell>
          <cell r="B145">
            <v>3051000</v>
          </cell>
          <cell r="C145" t="str">
            <v>TÉCNICO - NÍVEL MÉDIO</v>
          </cell>
          <cell r="D145" t="str">
            <v>H</v>
          </cell>
          <cell r="E145">
            <v>67.72</v>
          </cell>
          <cell r="F145" t="str">
            <v>SIURB-I Jan/24</v>
          </cell>
        </row>
        <row r="146">
          <cell r="A146">
            <v>35200</v>
          </cell>
          <cell r="B146">
            <v>3052000</v>
          </cell>
          <cell r="C146" t="str">
            <v>SERVIÇO DE PLOTAGEM EM PAPEL SULFITE, TAMANHO A1, PRETO E BRANCO</v>
          </cell>
          <cell r="D146" t="str">
            <v>UN</v>
          </cell>
          <cell r="E146">
            <v>10.63</v>
          </cell>
          <cell r="F146" t="str">
            <v>SIURB-I Jan/24</v>
          </cell>
        </row>
        <row r="147">
          <cell r="A147">
            <v>35201</v>
          </cell>
          <cell r="B147">
            <v>3052001</v>
          </cell>
          <cell r="C147" t="str">
            <v>PLOTAGEM EM PAPEL SULFITE, TAMANHO A1, COLORIDA (ARQUIVO ORIGINAL COM EXTENSÃO "PLT")</v>
          </cell>
          <cell r="D147" t="str">
            <v>UN</v>
          </cell>
          <cell r="E147">
            <v>14.27</v>
          </cell>
          <cell r="F147" t="str">
            <v>SIURB-I Jan/24</v>
          </cell>
        </row>
        <row r="148">
          <cell r="A148">
            <v>35202</v>
          </cell>
          <cell r="B148">
            <v>3052002</v>
          </cell>
          <cell r="C148" t="str">
            <v>PLOTAGEM EM PAPEL SULFITE, TAMANHO A0, PRETO E BRANCO (ARQUIVO ORIGINAL COM EXTENSÃO "PLT")</v>
          </cell>
          <cell r="D148" t="str">
            <v>UN</v>
          </cell>
          <cell r="E148">
            <v>13.72</v>
          </cell>
          <cell r="F148" t="str">
            <v>SIURB-I Jan/24</v>
          </cell>
        </row>
        <row r="149">
          <cell r="A149">
            <v>35203</v>
          </cell>
          <cell r="B149">
            <v>3052003</v>
          </cell>
          <cell r="C149" t="str">
            <v>PLOTAGEM EM PAPEL SULFITE,TAMANHO A0, COLORIDA (ARQUIVO ORIGINAL COM EXTENSÃO "PLT")</v>
          </cell>
          <cell r="D149" t="str">
            <v>UN</v>
          </cell>
          <cell r="E149">
            <v>19.309999999999999</v>
          </cell>
          <cell r="F149" t="str">
            <v>SIURB-I Jan/24</v>
          </cell>
        </row>
        <row r="150">
          <cell r="A150">
            <v>35317</v>
          </cell>
          <cell r="B150">
            <v>3053017</v>
          </cell>
          <cell r="C150" t="str">
            <v>PROJETO BÁSICO (PRANCHA A1)</v>
          </cell>
          <cell r="D150" t="str">
            <v>UN</v>
          </cell>
          <cell r="E150">
            <v>5703.99</v>
          </cell>
          <cell r="F150" t="str">
            <v>SIURB-I Jan/24</v>
          </cell>
        </row>
        <row r="151">
          <cell r="A151">
            <v>35318</v>
          </cell>
          <cell r="B151">
            <v>3053018</v>
          </cell>
          <cell r="C151" t="str">
            <v>PROJETO EXECUTIVO (PRANCHA A1)</v>
          </cell>
          <cell r="D151" t="str">
            <v>UN</v>
          </cell>
          <cell r="E151">
            <v>4786.05</v>
          </cell>
          <cell r="F151" t="str">
            <v>SIURB-I Jan/24</v>
          </cell>
        </row>
        <row r="152">
          <cell r="A152">
            <v>35401</v>
          </cell>
          <cell r="B152">
            <v>3054001</v>
          </cell>
          <cell r="C152" t="str">
            <v>ADVOGADO JÚNIOR</v>
          </cell>
          <cell r="D152" t="str">
            <v>H</v>
          </cell>
          <cell r="E152">
            <v>78.989999999999995</v>
          </cell>
          <cell r="F152" t="str">
            <v>SIURB-I Jan/24</v>
          </cell>
        </row>
        <row r="153">
          <cell r="A153">
            <v>35402</v>
          </cell>
          <cell r="B153">
            <v>3054002</v>
          </cell>
          <cell r="C153" t="str">
            <v>ADVOGADO PLENO</v>
          </cell>
          <cell r="D153" t="str">
            <v>H</v>
          </cell>
          <cell r="E153">
            <v>91.68</v>
          </cell>
          <cell r="F153" t="str">
            <v>SIURB-I Jan/24</v>
          </cell>
        </row>
        <row r="154">
          <cell r="A154">
            <v>35403</v>
          </cell>
          <cell r="B154">
            <v>3054003</v>
          </cell>
          <cell r="C154" t="str">
            <v>ADVOGADO SÊNIOR</v>
          </cell>
          <cell r="D154" t="str">
            <v>H</v>
          </cell>
          <cell r="E154">
            <v>194.3</v>
          </cell>
          <cell r="F154" t="str">
            <v>SIURB-I Jan/24</v>
          </cell>
        </row>
        <row r="155">
          <cell r="A155">
            <v>35404</v>
          </cell>
          <cell r="B155">
            <v>3054004</v>
          </cell>
          <cell r="C155" t="str">
            <v>GEÓLOGO JÚNIOR</v>
          </cell>
          <cell r="D155" t="str">
            <v>H</v>
          </cell>
          <cell r="E155">
            <v>123.74</v>
          </cell>
          <cell r="F155" t="str">
            <v>SIURB-I Jan/24</v>
          </cell>
        </row>
        <row r="156">
          <cell r="A156">
            <v>35405</v>
          </cell>
          <cell r="B156">
            <v>3054005</v>
          </cell>
          <cell r="C156" t="str">
            <v>GEÓLOGO PLENO</v>
          </cell>
          <cell r="D156" t="str">
            <v>H</v>
          </cell>
          <cell r="E156">
            <v>155.94999999999999</v>
          </cell>
          <cell r="F156" t="str">
            <v>SIURB-I Jan/24</v>
          </cell>
        </row>
        <row r="157">
          <cell r="A157">
            <v>35406</v>
          </cell>
          <cell r="B157">
            <v>3054006</v>
          </cell>
          <cell r="C157" t="str">
            <v>GEÓLOGO SÊNIOR</v>
          </cell>
          <cell r="D157" t="str">
            <v>H</v>
          </cell>
          <cell r="E157">
            <v>179.74</v>
          </cell>
          <cell r="F157" t="str">
            <v>SIURB-I Jan/24</v>
          </cell>
        </row>
        <row r="158">
          <cell r="A158">
            <v>35407</v>
          </cell>
          <cell r="B158">
            <v>3054007</v>
          </cell>
          <cell r="C158" t="str">
            <v>GEÓGRAFO JÚNIOR</v>
          </cell>
          <cell r="D158" t="str">
            <v>H</v>
          </cell>
          <cell r="E158">
            <v>123.74</v>
          </cell>
          <cell r="F158" t="str">
            <v>SIURB-I Jan/24</v>
          </cell>
        </row>
        <row r="159">
          <cell r="A159">
            <v>35408</v>
          </cell>
          <cell r="B159">
            <v>3054008</v>
          </cell>
          <cell r="C159" t="str">
            <v>GEÓGRAFO PLENO</v>
          </cell>
          <cell r="D159" t="str">
            <v>H</v>
          </cell>
          <cell r="E159">
            <v>150.03</v>
          </cell>
          <cell r="F159" t="str">
            <v>SIURB-I Jan/24</v>
          </cell>
        </row>
        <row r="160">
          <cell r="A160">
            <v>35409</v>
          </cell>
          <cell r="B160">
            <v>3054009</v>
          </cell>
          <cell r="C160" t="str">
            <v>GEÓGRAFO SÊNIOR</v>
          </cell>
          <cell r="D160" t="str">
            <v>H</v>
          </cell>
          <cell r="E160">
            <v>199.41</v>
          </cell>
          <cell r="F160" t="str">
            <v>SIURB-I Jan/24</v>
          </cell>
        </row>
        <row r="161">
          <cell r="A161">
            <v>35410</v>
          </cell>
          <cell r="B161">
            <v>3054010</v>
          </cell>
          <cell r="C161" t="str">
            <v>ASSISTENTE SOCIAL JÚNIOR</v>
          </cell>
          <cell r="D161" t="str">
            <v>H</v>
          </cell>
          <cell r="E161">
            <v>118.23</v>
          </cell>
          <cell r="F161" t="str">
            <v>SIURB-I Jan/24</v>
          </cell>
        </row>
        <row r="162">
          <cell r="A162">
            <v>35411</v>
          </cell>
          <cell r="B162">
            <v>3054011</v>
          </cell>
          <cell r="C162" t="str">
            <v>ASSISTENTE SOCIAL PLENO</v>
          </cell>
          <cell r="D162" t="str">
            <v>H</v>
          </cell>
          <cell r="E162">
            <v>159.79</v>
          </cell>
          <cell r="F162" t="str">
            <v>SIURB-I Jan/24</v>
          </cell>
        </row>
        <row r="163">
          <cell r="A163">
            <v>35412</v>
          </cell>
          <cell r="B163">
            <v>3054012</v>
          </cell>
          <cell r="C163" t="str">
            <v>ASSISTENTE SOCIAL SÊNIOR</v>
          </cell>
          <cell r="D163" t="str">
            <v>H</v>
          </cell>
          <cell r="E163">
            <v>199.41</v>
          </cell>
          <cell r="F163" t="str">
            <v>SIURB-I Jan/24</v>
          </cell>
        </row>
        <row r="164">
          <cell r="A164">
            <v>40000</v>
          </cell>
          <cell r="B164">
            <v>4000000</v>
          </cell>
          <cell r="C164" t="str">
            <v>MOVIMENTO DE TERRA</v>
          </cell>
          <cell r="F164" t="str">
            <v>SIURB-I Jan/24</v>
          </cell>
        </row>
        <row r="165">
          <cell r="A165">
            <v>40100</v>
          </cell>
          <cell r="B165">
            <v>4001000</v>
          </cell>
          <cell r="C165" t="str">
            <v>ESCAVAÇÃO MANUAL PARA FUNDAÇÕES E VALAS COM PROFUNDIDADE MÉDIA MENOR OU IGUAL À 1,50M</v>
          </cell>
          <cell r="D165" t="str">
            <v>M3</v>
          </cell>
          <cell r="E165">
            <v>73.53</v>
          </cell>
          <cell r="F165" t="str">
            <v>SIURB-I Jan/24</v>
          </cell>
        </row>
        <row r="166">
          <cell r="A166">
            <v>40200</v>
          </cell>
          <cell r="B166">
            <v>4002000</v>
          </cell>
          <cell r="C166" t="str">
            <v>ESCAVAÇÃO MANUAL PARA FUNDAÇÕES E VALAS COM PROFUNDIDADE MÉDIA MAIOR QUE 1,5M E MENOR OU IGUAL À 3,0M</v>
          </cell>
          <cell r="D166" t="str">
            <v>M3</v>
          </cell>
          <cell r="E166">
            <v>80.680000000000007</v>
          </cell>
          <cell r="F166" t="str">
            <v>SIURB-I Jan/24</v>
          </cell>
        </row>
        <row r="167">
          <cell r="A167">
            <v>40300</v>
          </cell>
          <cell r="B167">
            <v>4003000</v>
          </cell>
          <cell r="C167" t="str">
            <v>ESCAVAÇÃO MANUAL PARA FUNDAÇÕES E VALAS COM PROFUNDIDADE MÉDIA MAIOR QUE 3,00M</v>
          </cell>
          <cell r="D167" t="str">
            <v>M3</v>
          </cell>
          <cell r="E167">
            <v>92.2</v>
          </cell>
          <cell r="F167" t="str">
            <v>SIURB-I Jan/24</v>
          </cell>
        </row>
        <row r="168">
          <cell r="A168">
            <v>40400</v>
          </cell>
          <cell r="B168">
            <v>4004000</v>
          </cell>
          <cell r="C168" t="str">
            <v>ESCAVAÇÃO MECÂNICA PARA FUNDAÇÕES E VALAS COM PROFUNDIDADE MENOR OU IGUAL À 4,0M</v>
          </cell>
          <cell r="D168" t="str">
            <v>M3</v>
          </cell>
          <cell r="E168">
            <v>19.86</v>
          </cell>
          <cell r="F168" t="str">
            <v>SIURB-I Jan/24</v>
          </cell>
        </row>
        <row r="169">
          <cell r="A169">
            <v>40500</v>
          </cell>
          <cell r="B169">
            <v>4005000</v>
          </cell>
          <cell r="C169" t="str">
            <v>ESCAVAÇÃO MECÂNICA PARA FUNDAÇÕES E VALAS COM PROFUNDIDADE MAIOR QUE 4,0M</v>
          </cell>
          <cell r="D169" t="str">
            <v>M3</v>
          </cell>
          <cell r="E169">
            <v>18.940000000000001</v>
          </cell>
          <cell r="F169" t="str">
            <v>SIURB-I Jan/24</v>
          </cell>
        </row>
        <row r="170">
          <cell r="A170">
            <v>40600</v>
          </cell>
          <cell r="B170">
            <v>4006000</v>
          </cell>
          <cell r="C170" t="str">
            <v>ESCAVAÇÃO MANUAL DE CÓRREGO</v>
          </cell>
          <cell r="D170" t="str">
            <v>M3</v>
          </cell>
          <cell r="E170">
            <v>115.25</v>
          </cell>
          <cell r="F170" t="str">
            <v>SIURB-I Jan/24</v>
          </cell>
        </row>
        <row r="171">
          <cell r="A171">
            <v>40700</v>
          </cell>
          <cell r="B171">
            <v>4007000</v>
          </cell>
          <cell r="C171" t="str">
            <v>ESCAVAÇÃO MECÂNICA DE CÓRREGO</v>
          </cell>
          <cell r="D171" t="str">
            <v>M3</v>
          </cell>
          <cell r="E171">
            <v>7.93</v>
          </cell>
          <cell r="F171" t="str">
            <v>SIURB-I Jan/24</v>
          </cell>
        </row>
        <row r="172">
          <cell r="A172">
            <v>40800</v>
          </cell>
          <cell r="B172">
            <v>4008000</v>
          </cell>
          <cell r="C172" t="str">
            <v>REATERRO COMPACTADO DE FUNDAÇÃO</v>
          </cell>
          <cell r="D172" t="str">
            <v>M3</v>
          </cell>
          <cell r="E172">
            <v>16.23</v>
          </cell>
          <cell r="F172" t="str">
            <v>SIURB-I Jan/24</v>
          </cell>
        </row>
        <row r="173">
          <cell r="A173">
            <v>40900</v>
          </cell>
          <cell r="B173">
            <v>4009000</v>
          </cell>
          <cell r="C173" t="str">
            <v>REENCHIMENTO DE VALA COM COMPACTAÇÃO, SEM FORNECIMENTO DE TERRA</v>
          </cell>
          <cell r="D173" t="str">
            <v>M3</v>
          </cell>
          <cell r="E173">
            <v>20</v>
          </cell>
          <cell r="F173" t="str">
            <v>SIURB-I Jan/24</v>
          </cell>
        </row>
        <row r="174">
          <cell r="A174">
            <v>41000</v>
          </cell>
          <cell r="B174">
            <v>4010000</v>
          </cell>
          <cell r="C174" t="str">
            <v>ESCAVAÇÃO MECÂNICA, CARGA E REMOÇÃO DE TERRA ATÉ A DISTÂNCIA MÉDIA DE 1,0KM, COM CAMINHÃO BASCULANTE DE 10M3</v>
          </cell>
          <cell r="D174" t="str">
            <v>M3</v>
          </cell>
          <cell r="E174">
            <v>18.79</v>
          </cell>
          <cell r="F174" t="str">
            <v>SIURB-I Jan/24</v>
          </cell>
        </row>
        <row r="175">
          <cell r="A175">
            <v>41100</v>
          </cell>
          <cell r="B175">
            <v>4011000</v>
          </cell>
          <cell r="C175" t="str">
            <v>ESCAVAÇÃO MECÂNICA, CARGA E REMOÇÃO DE TERRA ATÉ A DISTÂNCIA MÉDIA DE 1,0KM COM CAMINHÃO BASCULANTE DE 14 M3</v>
          </cell>
          <cell r="D175" t="str">
            <v>M3</v>
          </cell>
          <cell r="E175">
            <v>22.22</v>
          </cell>
          <cell r="F175" t="str">
            <v>SIURB-I Jan/24</v>
          </cell>
        </row>
        <row r="176">
          <cell r="A176">
            <v>41200</v>
          </cell>
          <cell r="B176">
            <v>4012000</v>
          </cell>
          <cell r="C176" t="str">
            <v>ESCAVAÇÃO MECÂNICA, CARGA E REMOÇÃO DE TERRA ATÉ A DISTÂNCIA MÉDIA DE 1,0KM, COM CAMINHÃO BASCULANTE DE 17M3</v>
          </cell>
          <cell r="D176" t="str">
            <v>M3</v>
          </cell>
          <cell r="E176">
            <v>13</v>
          </cell>
          <cell r="F176" t="str">
            <v>SIURB-I Jan/24</v>
          </cell>
        </row>
        <row r="177">
          <cell r="A177">
            <v>41400</v>
          </cell>
          <cell r="B177">
            <v>4014000</v>
          </cell>
          <cell r="C177" t="str">
            <v>CARGA E REMOÇÃO DE TERRA ATÉ A DISTÂNCIA MÉDIA DE 1,0KM, COM CAMINHÃO BASCULANTE DE 10M3</v>
          </cell>
          <cell r="D177" t="str">
            <v>M3</v>
          </cell>
          <cell r="E177">
            <v>15.71</v>
          </cell>
          <cell r="F177" t="str">
            <v>SIURB-I Jan/24</v>
          </cell>
        </row>
        <row r="178">
          <cell r="A178">
            <v>41500</v>
          </cell>
          <cell r="B178">
            <v>4015000</v>
          </cell>
          <cell r="C178" t="str">
            <v>CARGA E REMOÇÃO DE TERRA ATÉ A DISTÂNCIA MÉDIA DE 1,0KM COM CAMINHÃO BASCULANTE DE 14 M3</v>
          </cell>
          <cell r="D178" t="str">
            <v>M3</v>
          </cell>
          <cell r="E178">
            <v>15.06</v>
          </cell>
          <cell r="F178" t="str">
            <v>SIURB-I Jan/24</v>
          </cell>
        </row>
        <row r="179">
          <cell r="A179">
            <v>41600</v>
          </cell>
          <cell r="B179">
            <v>4016000</v>
          </cell>
          <cell r="C179" t="str">
            <v>CARGA E REMOÇÃO DE TERRA ATÉ A DISTÂNCIA MÉDIA DE 1,0KM, COM CAMINHÃO BASCULANTE DE 17M3</v>
          </cell>
          <cell r="D179" t="str">
            <v>M3</v>
          </cell>
          <cell r="E179">
            <v>11.45</v>
          </cell>
          <cell r="F179" t="str">
            <v>SIURB-I Jan/24</v>
          </cell>
        </row>
        <row r="180">
          <cell r="A180">
            <v>43100</v>
          </cell>
          <cell r="B180">
            <v>4031000</v>
          </cell>
          <cell r="C180" t="str">
            <v>FORNECIMENTO DE TERRA, INCLUINDO ESCAVAÇÃO, CARGA E TRANSPORTE ATÉ A DISTÂNCIA MÉDIA DE 1,0KM, MEDIDO NO ATERRO COMPACTADO</v>
          </cell>
          <cell r="D180" t="str">
            <v>M3</v>
          </cell>
          <cell r="E180">
            <v>31.79</v>
          </cell>
          <cell r="F180" t="str">
            <v>SIURB-I Jan/24</v>
          </cell>
        </row>
        <row r="181">
          <cell r="A181">
            <v>43200</v>
          </cell>
          <cell r="B181">
            <v>4032000</v>
          </cell>
          <cell r="C181" t="str">
            <v>COMPACTAÇÃO DE TERRA, MEDIDA NO ATERRO</v>
          </cell>
          <cell r="D181" t="str">
            <v>M3</v>
          </cell>
          <cell r="E181">
            <v>8.5500000000000007</v>
          </cell>
          <cell r="F181" t="str">
            <v>SIURB-I Jan/24</v>
          </cell>
        </row>
        <row r="182">
          <cell r="A182">
            <v>43300</v>
          </cell>
          <cell r="B182">
            <v>4033000</v>
          </cell>
          <cell r="C182" t="str">
            <v>LIMPEZA MECANIZADA DE TERRENO, INCLUSIVE DE CAMADA VEGETAL ATÉ 30CM DE PROFUNDIDADE, SEM TRANSPORTE</v>
          </cell>
          <cell r="D182" t="str">
            <v>M2</v>
          </cell>
          <cell r="E182">
            <v>1.76</v>
          </cell>
          <cell r="F182" t="str">
            <v>SIURB-I Jan/24</v>
          </cell>
        </row>
        <row r="183">
          <cell r="A183">
            <v>43310</v>
          </cell>
          <cell r="B183">
            <v>4033010</v>
          </cell>
          <cell r="C183" t="str">
            <v>CORTE, RECORTE E REMOÇÃO DE ÁRVORES INCLUSIVE RAIZES DIÂM. &gt; 5 E &lt; 15CM</v>
          </cell>
          <cell r="D183" t="str">
            <v>UN</v>
          </cell>
          <cell r="E183">
            <v>207.82</v>
          </cell>
          <cell r="F183" t="str">
            <v>SIURB-I Jan/24</v>
          </cell>
        </row>
        <row r="184">
          <cell r="A184">
            <v>43311</v>
          </cell>
          <cell r="B184">
            <v>4033011</v>
          </cell>
          <cell r="C184" t="str">
            <v>CORTE, RECORTE E REMOÇÃO DE ÁRVORES INCLUSIVE RAIZES DIÂM. &gt; 15 E &lt; 30CM</v>
          </cell>
          <cell r="D184" t="str">
            <v>UN</v>
          </cell>
          <cell r="E184">
            <v>545.70000000000005</v>
          </cell>
          <cell r="F184" t="str">
            <v>SIURB-I Jan/24</v>
          </cell>
        </row>
        <row r="185">
          <cell r="A185">
            <v>43312</v>
          </cell>
          <cell r="B185">
            <v>4033012</v>
          </cell>
          <cell r="C185" t="str">
            <v>CORTE, RECORTE E REMOÇÃO DE ÁRVORES INCLUSIVE RAIZES DIÂM. &gt; 30 E &lt; 60CM</v>
          </cell>
          <cell r="D185" t="str">
            <v>UN</v>
          </cell>
          <cell r="E185">
            <v>682.13</v>
          </cell>
          <cell r="F185" t="str">
            <v>SIURB-I Jan/24</v>
          </cell>
        </row>
        <row r="186">
          <cell r="A186">
            <v>43313</v>
          </cell>
          <cell r="B186">
            <v>4033013</v>
          </cell>
          <cell r="C186" t="str">
            <v>CORTE, RECORTE E REMOÇÃO DE ÁRVORES INCLUSIVE RAIZES DIÂM. &gt; 60 E &lt; 90 CM</v>
          </cell>
          <cell r="D186" t="str">
            <v>UN</v>
          </cell>
          <cell r="E186">
            <v>818.56</v>
          </cell>
          <cell r="F186" t="str">
            <v>SIURB-I Jan/24</v>
          </cell>
        </row>
        <row r="187">
          <cell r="A187">
            <v>43314</v>
          </cell>
          <cell r="B187">
            <v>4033014</v>
          </cell>
          <cell r="C187" t="str">
            <v>CORTE, RECORTE E REMOÇÃO DE ÁRVORES INCLUSIVE RAIZES DIÂM. &gt; 90CM</v>
          </cell>
          <cell r="D187" t="str">
            <v>UN</v>
          </cell>
          <cell r="E187">
            <v>954.99</v>
          </cell>
          <cell r="F187" t="str">
            <v>SIURB-I Jan/24</v>
          </cell>
        </row>
        <row r="188">
          <cell r="A188">
            <v>43500</v>
          </cell>
          <cell r="B188">
            <v>4035000</v>
          </cell>
          <cell r="C188" t="str">
            <v>APILOAMENTO MANUAL DE CAVA DE FUNDAÇÃO</v>
          </cell>
          <cell r="D188" t="str">
            <v>M2</v>
          </cell>
          <cell r="E188">
            <v>5.76</v>
          </cell>
          <cell r="F188" t="str">
            <v>SIURB-I Jan/24</v>
          </cell>
        </row>
        <row r="189">
          <cell r="A189">
            <v>46000</v>
          </cell>
          <cell r="B189">
            <v>4060000</v>
          </cell>
          <cell r="C189" t="str">
            <v>REMOÇÃO DE TERRA ALÉM DO PRIMEIRO KM COM CAMINHÃO DE 14 M3</v>
          </cell>
          <cell r="D189" t="str">
            <v>M3XKM</v>
          </cell>
          <cell r="E189">
            <v>1.82</v>
          </cell>
          <cell r="F189" t="str">
            <v>SIURB-I Jan/24</v>
          </cell>
        </row>
        <row r="190">
          <cell r="A190">
            <v>46100</v>
          </cell>
          <cell r="B190">
            <v>4061000</v>
          </cell>
          <cell r="C190" t="str">
            <v>REMOÇÃO DE TERRA ALÉM DO PRIMEIRO KM, COM CAMINHÃO DE 17M3</v>
          </cell>
          <cell r="D190" t="str">
            <v>M3XKM</v>
          </cell>
          <cell r="E190">
            <v>1.24</v>
          </cell>
          <cell r="F190" t="str">
            <v>SIURB-I Jan/24</v>
          </cell>
        </row>
        <row r="191">
          <cell r="A191">
            <v>46200</v>
          </cell>
          <cell r="B191">
            <v>4062000</v>
          </cell>
          <cell r="C191" t="str">
            <v>REMOÇÃO DE TERRA ALÉM DO PRIMEIRO KM, COM CAMINHÃO DE 10M3</v>
          </cell>
          <cell r="D191" t="str">
            <v>M3xKM</v>
          </cell>
          <cell r="E191">
            <v>2.97</v>
          </cell>
          <cell r="F191" t="str">
            <v>SIURB-I Jan/24</v>
          </cell>
        </row>
        <row r="192">
          <cell r="B192">
            <v>4063000</v>
          </cell>
          <cell r="C192" t="str">
            <v>DISPOSIÇÃO FINAL DE SOLOS E RESÍDUOS, CLASSE II A - NÃO INERTES, EM ATERRO SANITÁRIO LICENCIADO</v>
          </cell>
          <cell r="D192" t="str">
            <v>Ton</v>
          </cell>
          <cell r="E192">
            <v>124.76</v>
          </cell>
          <cell r="F192" t="str">
            <v>SIURB-I Jan/24</v>
          </cell>
        </row>
        <row r="193">
          <cell r="B193">
            <v>4064000</v>
          </cell>
          <cell r="C193" t="str">
            <v>DISPOSIÇÃO FINAL DE SOLOS E RESÍDUOS, CLASSE II B - INERTES, EM ATERRO SANITÁRIO LICENCIADO</v>
          </cell>
          <cell r="D193" t="str">
            <v>Ton</v>
          </cell>
          <cell r="E193">
            <v>94.92</v>
          </cell>
          <cell r="F193" t="str">
            <v>SIURB-I Jan/24</v>
          </cell>
        </row>
        <row r="194">
          <cell r="B194">
            <v>4065000</v>
          </cell>
          <cell r="C194" t="str">
            <v>DISPOSIÇÃO FINAL DE SOLOS E RESÍDUOS, CLASSE I - PERIGOSOS, EM ATERRO SANITÁRIO LICENCIADO</v>
          </cell>
          <cell r="D194" t="str">
            <v>Ton</v>
          </cell>
          <cell r="E194">
            <v>423.21</v>
          </cell>
          <cell r="F194" t="str">
            <v>SIURB-I Jan/24</v>
          </cell>
        </row>
        <row r="195">
          <cell r="A195">
            <v>50000</v>
          </cell>
          <cell r="B195">
            <v>5000000</v>
          </cell>
          <cell r="C195" t="str">
            <v>PAVIMENTAÇÃO</v>
          </cell>
          <cell r="F195" t="str">
            <v>SIURB-I Jan/24</v>
          </cell>
        </row>
        <row r="196">
          <cell r="A196">
            <v>50100</v>
          </cell>
          <cell r="B196">
            <v>5001000</v>
          </cell>
          <cell r="C196" t="str">
            <v>ARRANCAMENTO DE GUIAS, INCLUI CARGA EM CAMINHÃO</v>
          </cell>
          <cell r="D196" t="str">
            <v>M</v>
          </cell>
          <cell r="E196">
            <v>10.01</v>
          </cell>
          <cell r="F196" t="str">
            <v>SIURB-I Jan/24</v>
          </cell>
        </row>
        <row r="197">
          <cell r="A197">
            <v>50200</v>
          </cell>
          <cell r="B197">
            <v>5002000</v>
          </cell>
          <cell r="C197" t="str">
            <v>ARRANCAMENTO DE PARALELEPÍPEDOS, INCLUI CARGA EM CAMINHÃO</v>
          </cell>
          <cell r="D197" t="str">
            <v>M2</v>
          </cell>
          <cell r="E197">
            <v>17.86</v>
          </cell>
          <cell r="F197" t="str">
            <v>SIURB-I Jan/24</v>
          </cell>
        </row>
        <row r="198">
          <cell r="A198">
            <v>50300</v>
          </cell>
          <cell r="B198">
            <v>5003000</v>
          </cell>
          <cell r="C198" t="str">
            <v>DEMOLIÇÃO DE PAVIMENTO DE CONCRETO, SARJETA OU SARJETÃO, INCLUI CARGA EM CAMINHÃO</v>
          </cell>
          <cell r="D198" t="str">
            <v>M2</v>
          </cell>
          <cell r="E198">
            <v>27.05</v>
          </cell>
          <cell r="F198" t="str">
            <v>SIURB-I Jan/24</v>
          </cell>
        </row>
        <row r="199">
          <cell r="A199">
            <v>50400</v>
          </cell>
          <cell r="B199">
            <v>5004000</v>
          </cell>
          <cell r="C199" t="str">
            <v>DEMOLIÇÃO DE PAVIMENTO ASFÁLTICO, INCLUSIVE CAPA, INCLUI CARGA NO CAMINHÃO</v>
          </cell>
          <cell r="D199" t="str">
            <v>M2</v>
          </cell>
          <cell r="E199">
            <v>21.24</v>
          </cell>
          <cell r="F199" t="str">
            <v>SIURB-I Jan/24</v>
          </cell>
        </row>
        <row r="200">
          <cell r="A200">
            <v>50500</v>
          </cell>
          <cell r="B200">
            <v>5005000</v>
          </cell>
          <cell r="C200" t="str">
            <v>DEMOLIÇÃO DE CAPA ASFÁLTICA, INCLUI CARGA NO CAMINHÃO</v>
          </cell>
          <cell r="D200" t="str">
            <v>M2</v>
          </cell>
          <cell r="E200">
            <v>5</v>
          </cell>
          <cell r="F200" t="str">
            <v>SIURB-I Jan/24</v>
          </cell>
        </row>
        <row r="201">
          <cell r="A201">
            <v>50600</v>
          </cell>
          <cell r="B201">
            <v>5006000</v>
          </cell>
          <cell r="C201" t="str">
            <v>DEMOLIÇÃO DE ROCHA E CARGA NO CAMINHÃO (COM EMPREGO DE EXPLOSIVO)</v>
          </cell>
          <cell r="D201" t="str">
            <v>M3</v>
          </cell>
          <cell r="E201">
            <v>223.92</v>
          </cell>
          <cell r="F201" t="str">
            <v>SIURB-I Jan/24</v>
          </cell>
        </row>
        <row r="202">
          <cell r="A202">
            <v>50700</v>
          </cell>
          <cell r="B202">
            <v>5007000</v>
          </cell>
          <cell r="C202" t="str">
            <v>REGULARIZAÇÃO E COMPACTAÇÃO DE RUAS DE TERRA (IE-5)</v>
          </cell>
          <cell r="D202" t="str">
            <v>M2</v>
          </cell>
          <cell r="E202">
            <v>3.65</v>
          </cell>
          <cell r="F202" t="str">
            <v>SIURB-I Jan/24</v>
          </cell>
        </row>
        <row r="203">
          <cell r="A203">
            <v>50800</v>
          </cell>
          <cell r="B203">
            <v>5008000</v>
          </cell>
          <cell r="C203" t="str">
            <v>REMANEJAMENTO DE RAMAL DOMICILIAR DE ÁGUA, INCLUSIVE ABERTURA E FECHAMENTO DE VALA</v>
          </cell>
          <cell r="D203" t="str">
            <v>M</v>
          </cell>
          <cell r="E203">
            <v>26.57</v>
          </cell>
          <cell r="F203" t="str">
            <v>SIURB-I Jan/24</v>
          </cell>
        </row>
        <row r="204">
          <cell r="A204">
            <v>50900</v>
          </cell>
          <cell r="B204">
            <v>5009000</v>
          </cell>
          <cell r="C204" t="str">
            <v>REMANEJAMENTO GERAL DE ÁGUA ATÉ 4", INCLUSIVE ABERTURA E FECHAMENTO DE VALA</v>
          </cell>
          <cell r="D204" t="str">
            <v>M</v>
          </cell>
          <cell r="E204">
            <v>45.93</v>
          </cell>
          <cell r="F204" t="str">
            <v>SIURB-I Jan/24</v>
          </cell>
        </row>
        <row r="205">
          <cell r="A205">
            <v>51000</v>
          </cell>
          <cell r="B205">
            <v>5010000</v>
          </cell>
          <cell r="C205" t="str">
            <v>ABERTURA DE CAIXA ATÉ 40CM, INCLUI ESCAVAÇÃO, COMPACTAÇÃO, TRANSPORTE E PREPARO DO SUB-LEITO</v>
          </cell>
          <cell r="D205" t="str">
            <v>M2</v>
          </cell>
          <cell r="E205">
            <v>30.25</v>
          </cell>
          <cell r="F205" t="str">
            <v>SIURB-I Jan/24</v>
          </cell>
        </row>
        <row r="206">
          <cell r="A206">
            <v>51100</v>
          </cell>
          <cell r="B206">
            <v>5011000</v>
          </cell>
          <cell r="C206" t="str">
            <v>ABERTURA DE CAIXA ATÉ 25CM, INCLUI ESCAVAÇÃO, COMPACTAÇÃO, TRANSPORTE E PREPARO DO SUB-LEITO</v>
          </cell>
          <cell r="D206" t="str">
            <v>M2</v>
          </cell>
          <cell r="E206">
            <v>23.32</v>
          </cell>
          <cell r="F206" t="str">
            <v>SIURB-I Jan/24</v>
          </cell>
        </row>
        <row r="207">
          <cell r="A207">
            <v>51300</v>
          </cell>
          <cell r="B207">
            <v>5013000</v>
          </cell>
          <cell r="C207" t="str">
            <v>INC.27 - BASE DE CONCRETO FCK=15,00MPA PARA GUIAS, SARJETAS OU SARJETÕES</v>
          </cell>
          <cell r="D207" t="str">
            <v>M3</v>
          </cell>
          <cell r="E207">
            <v>476.77</v>
          </cell>
          <cell r="F207" t="str">
            <v>SIURB-I Jan/24</v>
          </cell>
        </row>
        <row r="208">
          <cell r="A208">
            <v>51400</v>
          </cell>
          <cell r="B208">
            <v>5014000</v>
          </cell>
          <cell r="C208" t="str">
            <v>FORNECIMENTO E ASSENTAMENTO DE GUIAS TIPO PMSP 100, INCLUSIVE ENCOSTAMENTO DE TERRA</v>
          </cell>
          <cell r="D208" t="str">
            <v>.</v>
          </cell>
          <cell r="E208" t="str">
            <v>.</v>
          </cell>
          <cell r="F208" t="str">
            <v>SIURB-I Jan/24</v>
          </cell>
        </row>
        <row r="209">
          <cell r="A209">
            <v>51401</v>
          </cell>
          <cell r="B209">
            <v>5014001</v>
          </cell>
          <cell r="C209" t="str">
            <v>INC.27 - FORNECIMENTO E ASSENTAMENTO DE GUIAS TIPO PMSP 100, INCLUSIVE ENCOSTAMENTO DE TERRA - FCK=20,0MPA</v>
          </cell>
          <cell r="D209" t="str">
            <v>M</v>
          </cell>
          <cell r="E209">
            <v>48.56</v>
          </cell>
          <cell r="F209" t="str">
            <v>SIURB-I Jan/24</v>
          </cell>
        </row>
        <row r="210">
          <cell r="A210">
            <v>51402</v>
          </cell>
          <cell r="B210">
            <v>5014002</v>
          </cell>
          <cell r="C210" t="str">
            <v>INC.27 - FORNECIMENTO E ASSENTAMENTO DE GUIAS TIPO PMSP 100, INCLUSIVE ENCOSTAMENTO DE TERRA - FCK=25,0MPA</v>
          </cell>
          <cell r="D210" t="str">
            <v>M</v>
          </cell>
          <cell r="E210">
            <v>49.95</v>
          </cell>
          <cell r="F210" t="str">
            <v>SIURB-I Jan/24</v>
          </cell>
        </row>
        <row r="211">
          <cell r="A211">
            <v>51403</v>
          </cell>
          <cell r="B211">
            <v>5014003</v>
          </cell>
          <cell r="C211" t="str">
            <v>INC.27 - FORNECIMENTO E ASSENTAMENTO DE GUIAS TIPO PMSP 100, INCLUSIVE ENCOSTAMENTO DE TERRA - FCK=30,0MPA</v>
          </cell>
          <cell r="D211" t="str">
            <v>M</v>
          </cell>
          <cell r="E211">
            <v>68.010000000000005</v>
          </cell>
          <cell r="F211" t="str">
            <v>SIURB-I Jan/24</v>
          </cell>
        </row>
        <row r="212">
          <cell r="A212">
            <v>51404</v>
          </cell>
          <cell r="B212">
            <v>5014004</v>
          </cell>
          <cell r="C212" t="str">
            <v>FORNECIMENTO E ASSENTAMENTO DE BLOCOS DE CONCRETO SOBRE AREIA, PARA REVITALIZAÇÃO DE CALÇADÕES, DIMENSÃO 200 X 400 X 160MM (COR NATURAL)</v>
          </cell>
          <cell r="D212" t="str">
            <v>M2</v>
          </cell>
          <cell r="E212">
            <v>341.6</v>
          </cell>
          <cell r="F212" t="str">
            <v>SIURB-I Jan/24</v>
          </cell>
        </row>
        <row r="213">
          <cell r="A213">
            <v>51405</v>
          </cell>
          <cell r="B213">
            <v>5014005</v>
          </cell>
          <cell r="C213" t="str">
            <v>FORNECIMENTO E ASSENTAMENTO DE BLOCOS DE CONCRETO SOBRE AREIA, PARA REVITALIZAÇÃO DE CALÇADÕES, DIMENSÃO 200 X 400 X 160MM (COR GRAFITE)</v>
          </cell>
          <cell r="D213" t="str">
            <v>M2</v>
          </cell>
          <cell r="E213">
            <v>341.6</v>
          </cell>
          <cell r="F213" t="str">
            <v>SIURB-I Jan/24</v>
          </cell>
        </row>
        <row r="214">
          <cell r="A214">
            <v>51406</v>
          </cell>
          <cell r="B214">
            <v>5014006</v>
          </cell>
          <cell r="C214" t="str">
            <v>FORNECIMENTO E ASSENTAMENTO DE BLOCOS DE CONCRETO SOBRE AREIA, PARA REVITALIZAÇÃO DE CALÇADÕES, DIMENSÃO 200 X 400 X 160MM (COR CINZA)</v>
          </cell>
          <cell r="D214" t="str">
            <v>M2</v>
          </cell>
          <cell r="E214">
            <v>341.6</v>
          </cell>
          <cell r="F214" t="str">
            <v>SIURB-I Jan/24</v>
          </cell>
        </row>
        <row r="215">
          <cell r="A215">
            <v>51600</v>
          </cell>
          <cell r="B215">
            <v>5016000</v>
          </cell>
          <cell r="C215" t="str">
            <v>FORNECIMENTO E ASSENTAMENTO DE GUIAS PARA JARDIM 7 X 11 X 100CM (IE-3)</v>
          </cell>
          <cell r="D215" t="str">
            <v>M</v>
          </cell>
          <cell r="E215">
            <v>34.58</v>
          </cell>
          <cell r="F215" t="str">
            <v>SIURB-I Jan/24</v>
          </cell>
        </row>
        <row r="216">
          <cell r="A216">
            <v>51700</v>
          </cell>
          <cell r="B216">
            <v>5017000</v>
          </cell>
          <cell r="C216" t="str">
            <v>ARRANCAMENTO E REASSENTAMENTO DE GUIAS SOBRE CONCRETO</v>
          </cell>
          <cell r="D216" t="str">
            <v>M</v>
          </cell>
          <cell r="E216">
            <v>35.56</v>
          </cell>
          <cell r="F216" t="str">
            <v>SIURB-I Jan/24</v>
          </cell>
        </row>
        <row r="217">
          <cell r="A217">
            <v>51800</v>
          </cell>
          <cell r="B217">
            <v>5018000</v>
          </cell>
          <cell r="C217" t="str">
            <v>ABERTURA DE GARGULA COM RECONSTRUÇÃO DE TRECHO DA CANALIZAÇÃO</v>
          </cell>
          <cell r="D217" t="str">
            <v>UN</v>
          </cell>
          <cell r="E217">
            <v>39.33</v>
          </cell>
          <cell r="F217" t="str">
            <v>SIURB-I Jan/24</v>
          </cell>
        </row>
        <row r="218">
          <cell r="A218">
            <v>51900</v>
          </cell>
          <cell r="B218">
            <v>5019000</v>
          </cell>
          <cell r="C218" t="str">
            <v>CONSTRUÇÃO DE SARJETA OU SARJETÃO DE CONCRETO</v>
          </cell>
          <cell r="D218" t="str">
            <v>.</v>
          </cell>
          <cell r="E218" t="str">
            <v>.</v>
          </cell>
          <cell r="F218" t="str">
            <v>SIURB-I Jan/24</v>
          </cell>
        </row>
        <row r="219">
          <cell r="A219">
            <v>51901</v>
          </cell>
          <cell r="B219">
            <v>5019001</v>
          </cell>
          <cell r="C219" t="str">
            <v>INC.27 - CONSTRUÇÃO DE SARJETA OU SARJETÃO DE CONCRETO - FCK=25,0MPA</v>
          </cell>
          <cell r="D219" t="str">
            <v>M3</v>
          </cell>
          <cell r="E219">
            <v>634.34</v>
          </cell>
          <cell r="F219" t="str">
            <v>SIURB-I Jan/24</v>
          </cell>
        </row>
        <row r="220">
          <cell r="A220">
            <v>51902</v>
          </cell>
          <cell r="B220">
            <v>5019002</v>
          </cell>
          <cell r="C220" t="str">
            <v>INC.27 - CONSTRUÇÃO DE SARJETA OU SARJETÃO DE CONCRETO - FCK= 20,0MPA</v>
          </cell>
          <cell r="D220" t="str">
            <v>M3</v>
          </cell>
          <cell r="E220">
            <v>612.35</v>
          </cell>
          <cell r="F220" t="str">
            <v>SIURB-I Jan/24</v>
          </cell>
        </row>
        <row r="221">
          <cell r="A221">
            <v>52000</v>
          </cell>
          <cell r="B221">
            <v>5020000</v>
          </cell>
          <cell r="C221" t="str">
            <v>FUNDAÇÃO DE RACHÃO</v>
          </cell>
          <cell r="D221" t="str">
            <v>M3</v>
          </cell>
          <cell r="E221">
            <v>238.82</v>
          </cell>
          <cell r="F221" t="str">
            <v>SIURB-I Jan/24</v>
          </cell>
        </row>
        <row r="222">
          <cell r="A222">
            <v>52100</v>
          </cell>
          <cell r="B222">
            <v>5021000</v>
          </cell>
          <cell r="C222" t="str">
            <v>BASE DE MACADAME HIDRÁULICO</v>
          </cell>
          <cell r="D222" t="str">
            <v>.</v>
          </cell>
          <cell r="E222" t="str">
            <v>.</v>
          </cell>
          <cell r="F222" t="str">
            <v>SIURB-I Jan/24</v>
          </cell>
        </row>
        <row r="223">
          <cell r="A223">
            <v>52101</v>
          </cell>
          <cell r="B223">
            <v>5021001</v>
          </cell>
          <cell r="C223" t="str">
            <v>BASE DE MACADAME HIDRÁULICO</v>
          </cell>
          <cell r="D223" t="str">
            <v>M3</v>
          </cell>
          <cell r="E223">
            <v>342.09</v>
          </cell>
          <cell r="F223" t="str">
            <v>SIURB-I Jan/24</v>
          </cell>
        </row>
        <row r="224">
          <cell r="A224">
            <v>52102</v>
          </cell>
          <cell r="B224">
            <v>5021002</v>
          </cell>
          <cell r="C224" t="str">
            <v>CAMADA DE ISOLAMENTO SOB O MACADAME HIDRÁULICO CONFORME IE-8</v>
          </cell>
          <cell r="D224" t="str">
            <v>M3</v>
          </cell>
          <cell r="E224">
            <v>224.78</v>
          </cell>
          <cell r="F224" t="str">
            <v>SIURB-I Jan/24</v>
          </cell>
        </row>
        <row r="225">
          <cell r="A225">
            <v>52200</v>
          </cell>
          <cell r="B225">
            <v>5022000</v>
          </cell>
          <cell r="C225" t="str">
            <v>BASE DE COXIM DE AREIA</v>
          </cell>
          <cell r="D225" t="str">
            <v>M3</v>
          </cell>
          <cell r="E225">
            <v>210.09</v>
          </cell>
          <cell r="F225" t="str">
            <v>SIURB-I Jan/24</v>
          </cell>
        </row>
        <row r="226">
          <cell r="A226">
            <v>52300</v>
          </cell>
          <cell r="B226">
            <v>5023000</v>
          </cell>
          <cell r="C226" t="str">
            <v>INA.01 - BASE DE CONCRETO FCK=15,0MPA, PARA PAVIMENTO</v>
          </cell>
          <cell r="D226" t="str">
            <v>M3</v>
          </cell>
          <cell r="E226">
            <v>492.83</v>
          </cell>
          <cell r="F226" t="str">
            <v>SIURB-I Jan/24</v>
          </cell>
        </row>
        <row r="227">
          <cell r="A227">
            <v>52400</v>
          </cell>
          <cell r="B227">
            <v>5024000</v>
          </cell>
          <cell r="C227" t="str">
            <v>BASE DE MACADAME BETUMINOSO</v>
          </cell>
          <cell r="D227" t="str">
            <v>.</v>
          </cell>
          <cell r="E227" t="str">
            <v>.</v>
          </cell>
          <cell r="F227" t="str">
            <v>SIURB-I Jan/24</v>
          </cell>
        </row>
        <row r="228">
          <cell r="A228">
            <v>52401</v>
          </cell>
          <cell r="B228">
            <v>5024001</v>
          </cell>
          <cell r="C228" t="str">
            <v>BASE DE MACADAME BETUMINOSO</v>
          </cell>
          <cell r="D228" t="str">
            <v>M3</v>
          </cell>
          <cell r="E228">
            <v>865.84</v>
          </cell>
          <cell r="F228" t="str">
            <v>SIURB-I Jan/24</v>
          </cell>
        </row>
        <row r="229">
          <cell r="A229">
            <v>52402</v>
          </cell>
          <cell r="B229">
            <v>5024002</v>
          </cell>
          <cell r="C229" t="str">
            <v>BASE DE MACADAME BETUMINOSO COM EMULSÃO ASFÁLTICA CATIÔNICA</v>
          </cell>
          <cell r="D229" t="str">
            <v>M3</v>
          </cell>
          <cell r="E229">
            <v>923.41</v>
          </cell>
          <cell r="F229" t="str">
            <v>SIURB-I Jan/24</v>
          </cell>
        </row>
        <row r="230">
          <cell r="A230">
            <v>52500</v>
          </cell>
          <cell r="B230">
            <v>5025000</v>
          </cell>
          <cell r="C230" t="str">
            <v>BASE DE BINDER</v>
          </cell>
          <cell r="D230" t="str">
            <v>.</v>
          </cell>
          <cell r="E230" t="str">
            <v>.</v>
          </cell>
          <cell r="F230" t="str">
            <v>SIURB-I Jan/24</v>
          </cell>
        </row>
        <row r="231">
          <cell r="A231">
            <v>52501</v>
          </cell>
          <cell r="B231">
            <v>5025001</v>
          </cell>
          <cell r="C231" t="str">
            <v>INA.01 - BASE DE BINDER ABERTO (SEM TRANSPORTE)</v>
          </cell>
          <cell r="D231" t="str">
            <v>M3</v>
          </cell>
          <cell r="E231">
            <v>990.94</v>
          </cell>
          <cell r="F231" t="str">
            <v>SIURB-I Jan/24</v>
          </cell>
        </row>
        <row r="232">
          <cell r="A232">
            <v>52502</v>
          </cell>
          <cell r="B232">
            <v>5025002</v>
          </cell>
          <cell r="C232" t="str">
            <v>INA.01 - BASE DE BINDER DENSO (SEM TRANSPORTE)</v>
          </cell>
          <cell r="D232" t="str">
            <v>M3</v>
          </cell>
          <cell r="E232">
            <v>1163.52</v>
          </cell>
          <cell r="F232" t="str">
            <v>SIURB-I Jan/24</v>
          </cell>
        </row>
        <row r="233">
          <cell r="A233">
            <v>52600</v>
          </cell>
          <cell r="B233">
            <v>5026000</v>
          </cell>
          <cell r="C233" t="str">
            <v>INA.01 - IMPRIMAÇÃO BETUMINOSA LIGANTE</v>
          </cell>
          <cell r="D233" t="str">
            <v>M2</v>
          </cell>
          <cell r="E233">
            <v>7.64</v>
          </cell>
          <cell r="F233" t="str">
            <v>SIURB-I Jan/24</v>
          </cell>
        </row>
        <row r="234">
          <cell r="A234">
            <v>52700</v>
          </cell>
          <cell r="B234">
            <v>5027000</v>
          </cell>
          <cell r="C234" t="str">
            <v>IMPRIMAÇÃO BETUMINOSA IMPERMEABILIZANTE</v>
          </cell>
          <cell r="D234" t="str">
            <v>M2</v>
          </cell>
          <cell r="E234">
            <v>14.68</v>
          </cell>
          <cell r="F234" t="str">
            <v>SIURB-I Jan/24</v>
          </cell>
        </row>
        <row r="235">
          <cell r="A235">
            <v>52800</v>
          </cell>
          <cell r="B235">
            <v>5028000</v>
          </cell>
          <cell r="C235" t="str">
            <v>INA.01 - REVESTIMENTO DE CONCRETO ASFÁLTICO (SEM TRANSPORTE)</v>
          </cell>
          <cell r="D235" t="str">
            <v>M3</v>
          </cell>
          <cell r="E235">
            <v>1389.15</v>
          </cell>
          <cell r="F235" t="str">
            <v>SIURB-I Jan/24</v>
          </cell>
        </row>
        <row r="236">
          <cell r="A236">
            <v>52801</v>
          </cell>
          <cell r="B236">
            <v>5028001</v>
          </cell>
          <cell r="C236" t="str">
            <v>INA.01 - REVESTIMENTO DE CONCRETO ASFÁLTICO, SEM O FORNECIMENTO DOS MATERIAIS</v>
          </cell>
          <cell r="D236" t="str">
            <v>M3</v>
          </cell>
          <cell r="E236">
            <v>130.77000000000001</v>
          </cell>
          <cell r="F236" t="str">
            <v>SIURB-I Jan/24</v>
          </cell>
        </row>
        <row r="237">
          <cell r="A237">
            <v>52900</v>
          </cell>
          <cell r="B237">
            <v>5029000</v>
          </cell>
          <cell r="C237" t="str">
            <v>INA.01 - REVESTIMENTO DE PRÉ-MISTURADO À QUENTE (SEM TRANSPORTE)</v>
          </cell>
          <cell r="D237" t="str">
            <v>M3</v>
          </cell>
          <cell r="E237">
            <v>1305.8</v>
          </cell>
          <cell r="F237" t="str">
            <v>SIURB-I Jan/24</v>
          </cell>
        </row>
        <row r="238">
          <cell r="A238">
            <v>53100</v>
          </cell>
          <cell r="B238">
            <v>5031000</v>
          </cell>
          <cell r="C238" t="str">
            <v>REVESTIMENTO DE MASTIQUE ASFÁLTICO, COM ESPESSURA DE 3,0CM</v>
          </cell>
          <cell r="D238" t="str">
            <v>M2</v>
          </cell>
          <cell r="E238">
            <v>66.430000000000007</v>
          </cell>
          <cell r="F238" t="str">
            <v>SIURB-I Jan/24</v>
          </cell>
        </row>
        <row r="239">
          <cell r="A239">
            <v>53200</v>
          </cell>
          <cell r="B239">
            <v>5032000</v>
          </cell>
          <cell r="C239" t="str">
            <v>FORNECIMENTO E ASSENTAMENTO DE PARALELEPÍPEDOS SOBRE AREIA (IE-23)</v>
          </cell>
          <cell r="D239" t="str">
            <v>M2</v>
          </cell>
          <cell r="E239">
            <v>326.98</v>
          </cell>
          <cell r="F239" t="str">
            <v>SIURB-I Jan/24</v>
          </cell>
        </row>
        <row r="240">
          <cell r="A240">
            <v>53300</v>
          </cell>
          <cell r="B240">
            <v>5033000</v>
          </cell>
          <cell r="C240" t="str">
            <v>FORNECIMENTO E ASSENTAMENTO DE PARALELEPÍPEDOS SOBRE BASE DE CONCRETO, FCK=15,0MPA (IE-23)</v>
          </cell>
          <cell r="D240" t="str">
            <v>M2</v>
          </cell>
          <cell r="E240">
            <v>346.04</v>
          </cell>
          <cell r="F240" t="str">
            <v>SIURB-I Jan/24</v>
          </cell>
        </row>
        <row r="241">
          <cell r="A241">
            <v>53400</v>
          </cell>
          <cell r="B241">
            <v>5034000</v>
          </cell>
          <cell r="C241" t="str">
            <v>ARRANCAMENTO E REASSENTAMENTO DE PARALELEPÍPEDOS SOBRE CONCRETO FCK=15,0MPA (IE-23)</v>
          </cell>
          <cell r="D241" t="str">
            <v>M2</v>
          </cell>
          <cell r="E241">
            <v>74.69</v>
          </cell>
          <cell r="F241" t="str">
            <v>SIURB-I Jan/24</v>
          </cell>
        </row>
        <row r="242">
          <cell r="A242">
            <v>53500</v>
          </cell>
          <cell r="B242">
            <v>5035000</v>
          </cell>
          <cell r="C242" t="str">
            <v>ARRANCAMENTO E REASSENTAMENTO DE PARALELEPÍPEDOS SOBRE AREIA (IE-23)</v>
          </cell>
          <cell r="D242" t="str">
            <v>M2</v>
          </cell>
          <cell r="E242">
            <v>53.09</v>
          </cell>
          <cell r="F242" t="str">
            <v>SIURB-I Jan/24</v>
          </cell>
        </row>
        <row r="243">
          <cell r="A243">
            <v>53600</v>
          </cell>
          <cell r="B243">
            <v>5036000</v>
          </cell>
          <cell r="C243" t="str">
            <v>ARRANCAMENTO, LIMPEZA E EMPILHAMENTO DE PARALELEPÍPEDOS</v>
          </cell>
          <cell r="D243" t="str">
            <v>M2</v>
          </cell>
          <cell r="E243">
            <v>13.83</v>
          </cell>
          <cell r="F243" t="str">
            <v>SIURB-I Jan/24</v>
          </cell>
        </row>
        <row r="244">
          <cell r="A244">
            <v>53700</v>
          </cell>
          <cell r="B244">
            <v>5037000</v>
          </cell>
          <cell r="C244" t="str">
            <v>REJUNTAMENTO DE PARALELEPÍPEDOS COM AREIA (IE-23)</v>
          </cell>
          <cell r="D244" t="str">
            <v>M2</v>
          </cell>
          <cell r="E244">
            <v>16.309999999999999</v>
          </cell>
          <cell r="F244" t="str">
            <v>SIURB-I Jan/24</v>
          </cell>
        </row>
        <row r="245">
          <cell r="A245">
            <v>53800</v>
          </cell>
          <cell r="B245">
            <v>5038000</v>
          </cell>
          <cell r="C245" t="str">
            <v>REJUNTAMENTO DE PARALELEPÍPEDOS COM ARGAMASSA DE CIMENTO E AREIA 1:3 (IE-23)</v>
          </cell>
          <cell r="D245" t="str">
            <v>M2</v>
          </cell>
          <cell r="E245">
            <v>17.559999999999999</v>
          </cell>
          <cell r="F245" t="str">
            <v>SIURB-I Jan/24</v>
          </cell>
        </row>
        <row r="246">
          <cell r="A246">
            <v>53900</v>
          </cell>
          <cell r="B246">
            <v>5039000</v>
          </cell>
          <cell r="C246" t="str">
            <v>REJUNTAMENTO DE PARALELEPÍPEDOS COM ASFALTO E PEDRISCO (IE-23)</v>
          </cell>
          <cell r="D246" t="str">
            <v>M2</v>
          </cell>
          <cell r="E246">
            <v>48.97</v>
          </cell>
          <cell r="F246" t="str">
            <v>SIURB-I Jan/24</v>
          </cell>
        </row>
        <row r="247">
          <cell r="A247">
            <v>54000</v>
          </cell>
          <cell r="B247">
            <v>5040000</v>
          </cell>
          <cell r="C247" t="str">
            <v>TRANSPORTE DE PARALELEPÍPEDOS</v>
          </cell>
          <cell r="D247" t="str">
            <v>M2XKM</v>
          </cell>
          <cell r="E247">
            <v>0.69</v>
          </cell>
          <cell r="F247" t="str">
            <v>SIURB-I Jan/24</v>
          </cell>
        </row>
        <row r="248">
          <cell r="A248">
            <v>54300</v>
          </cell>
          <cell r="B248">
            <v>5043000</v>
          </cell>
          <cell r="C248" t="str">
            <v>PASSEIO DE MOSAICO, INCLUSIVE PREPARO DE CAIXA E BASE CONCRETO COM 7CM DE ESPESSURA</v>
          </cell>
          <cell r="D248" t="str">
            <v>M2</v>
          </cell>
          <cell r="E248">
            <v>276.77999999999997</v>
          </cell>
          <cell r="F248" t="str">
            <v>SIURB-I Jan/24</v>
          </cell>
        </row>
        <row r="249">
          <cell r="A249">
            <v>54400</v>
          </cell>
          <cell r="B249">
            <v>5044000</v>
          </cell>
          <cell r="C249" t="str">
            <v>PASSEIO DE LADRILHO HIDRÁULICO, INCLUSIVE PREPARO DE CAIXA E BASE DE CONCRETO COM 5CM DE ESPESSURA</v>
          </cell>
          <cell r="D249" t="str">
            <v>M2</v>
          </cell>
          <cell r="E249">
            <v>239.75</v>
          </cell>
          <cell r="F249" t="str">
            <v>SIURB-I Jan/24</v>
          </cell>
        </row>
        <row r="250">
          <cell r="A250">
            <v>54500</v>
          </cell>
          <cell r="B250">
            <v>5045000</v>
          </cell>
          <cell r="C250" t="str">
            <v>PLANTIO DE GRAMA EM PLACAS</v>
          </cell>
          <cell r="D250" t="str">
            <v>M2</v>
          </cell>
          <cell r="E250">
            <v>22.94</v>
          </cell>
          <cell r="F250" t="str">
            <v>SIURB-I Jan/24</v>
          </cell>
        </row>
        <row r="251">
          <cell r="A251">
            <v>54600</v>
          </cell>
          <cell r="B251">
            <v>5046000</v>
          </cell>
          <cell r="C251" t="str">
            <v>REVESTIMENTO PRIMÁRIO COM PEDRA BRITADA N.2 MISTURADA AO SOLO LOCAL, INCLUSIVE ESCARIFICAÇÃO, VERIFICAÇÃO, UMEDECIMENTO, COMPACTAÇÃO E ENSAIOS, CAMADA ACABADA (IE-7)</v>
          </cell>
          <cell r="D251" t="str">
            <v>M3</v>
          </cell>
          <cell r="E251">
            <v>136.72</v>
          </cell>
          <cell r="F251" t="str">
            <v>SIURB-I Jan/24</v>
          </cell>
        </row>
        <row r="252">
          <cell r="A252">
            <v>54700</v>
          </cell>
          <cell r="B252">
            <v>5047000</v>
          </cell>
          <cell r="C252" t="str">
            <v>BASE DE BICA CORRIDA</v>
          </cell>
          <cell r="D252" t="str">
            <v>M3</v>
          </cell>
          <cell r="E252">
            <v>228.42</v>
          </cell>
          <cell r="F252" t="str">
            <v>SIURB-I Jan/24</v>
          </cell>
        </row>
        <row r="253">
          <cell r="A253">
            <v>54800</v>
          </cell>
          <cell r="B253">
            <v>5048000</v>
          </cell>
          <cell r="C253" t="str">
            <v>BASE DE BRITA GRADUADA</v>
          </cell>
          <cell r="D253" t="str">
            <v>M3</v>
          </cell>
          <cell r="E253">
            <v>234.61</v>
          </cell>
          <cell r="F253" t="str">
            <v>SIURB-I Jan/24</v>
          </cell>
        </row>
        <row r="254">
          <cell r="A254">
            <v>55000</v>
          </cell>
          <cell r="B254">
            <v>5050000</v>
          </cell>
          <cell r="C254" t="str">
            <v>REFORÇO DE SUB-LEITO/SUB-BASE DE SOLO MELHORADO COM ADITIVO QUÍMICO - 2,0%</v>
          </cell>
          <cell r="D254" t="str">
            <v>M3</v>
          </cell>
          <cell r="E254">
            <v>73.53</v>
          </cell>
          <cell r="F254" t="str">
            <v>SIURB-I Jan/24</v>
          </cell>
        </row>
        <row r="255">
          <cell r="A255">
            <v>55100</v>
          </cell>
          <cell r="B255">
            <v>5051000</v>
          </cell>
          <cell r="C255" t="str">
            <v>REFORÇO DE SUB-LEITO/SUB-BASE DE SOLO MELHORADO COM ADITIVO QUÍMICO - 2,5%</v>
          </cell>
          <cell r="D255" t="str">
            <v>M3</v>
          </cell>
          <cell r="E255">
            <v>79.23</v>
          </cell>
          <cell r="F255" t="str">
            <v>SIURB-I Jan/24</v>
          </cell>
        </row>
        <row r="256">
          <cell r="A256">
            <v>55200</v>
          </cell>
          <cell r="B256">
            <v>5052000</v>
          </cell>
          <cell r="C256" t="str">
            <v>REFORÇO DE SUB-LEITO/SUB-BASE DE SOLO MELHORADO COM ADITIVO QUÍMICO - 3,0%</v>
          </cell>
          <cell r="D256" t="str">
            <v>M3</v>
          </cell>
          <cell r="E256">
            <v>84.92</v>
          </cell>
          <cell r="F256" t="str">
            <v>SIURB-I Jan/24</v>
          </cell>
        </row>
        <row r="257">
          <cell r="A257">
            <v>55400</v>
          </cell>
          <cell r="B257">
            <v>5054000</v>
          </cell>
          <cell r="C257" t="str">
            <v>REFORÇO DE SUB-LEITO/SUB-BASE DE SOLO MELHORADO COM CIMENTO 3,0% EM PESO</v>
          </cell>
          <cell r="D257" t="str">
            <v>M3</v>
          </cell>
          <cell r="E257">
            <v>62.99</v>
          </cell>
          <cell r="F257" t="str">
            <v>SIURB-I Jan/24</v>
          </cell>
        </row>
        <row r="258">
          <cell r="A258">
            <v>55500</v>
          </cell>
          <cell r="B258">
            <v>5055000</v>
          </cell>
          <cell r="C258" t="str">
            <v>REFORÇO DE SUB-LEITO/SUB-BASE DE SOLO MELHORADO COM CIMENTO 4,0% EM PESO</v>
          </cell>
          <cell r="D258" t="str">
            <v>M3</v>
          </cell>
          <cell r="E258">
            <v>73.25</v>
          </cell>
          <cell r="F258" t="str">
            <v>SIURB-I Jan/24</v>
          </cell>
        </row>
        <row r="259">
          <cell r="A259">
            <v>55600</v>
          </cell>
          <cell r="B259">
            <v>5056000</v>
          </cell>
          <cell r="C259" t="str">
            <v>REFORÇO DE SUB-LEITO/SUB-BASE DE SOLO MELHORADO COM CIMENTO 5,0% EM PESO</v>
          </cell>
          <cell r="D259" t="str">
            <v>M3</v>
          </cell>
          <cell r="E259">
            <v>83.48</v>
          </cell>
          <cell r="F259" t="str">
            <v>SIURB-I Jan/24</v>
          </cell>
        </row>
        <row r="260">
          <cell r="A260">
            <v>55700</v>
          </cell>
          <cell r="B260">
            <v>5057000</v>
          </cell>
          <cell r="C260" t="str">
            <v>REFORÇO DE SUB-LEITO/SUB-BASE DE SOLO  MELHORADO COM CIMENTO 6,0% EM PESO</v>
          </cell>
          <cell r="D260" t="str">
            <v>M3</v>
          </cell>
          <cell r="E260">
            <v>93.74</v>
          </cell>
          <cell r="F260" t="str">
            <v>SIURB-I Jan/24</v>
          </cell>
        </row>
        <row r="261">
          <cell r="A261">
            <v>55900</v>
          </cell>
          <cell r="B261">
            <v>5059000</v>
          </cell>
          <cell r="C261" t="str">
            <v>REFORÇO DE SUB-LEITO/SUB-BASE DE SOLO MELHORADO COM CAL 3,0% EM PESO</v>
          </cell>
          <cell r="D261" t="str">
            <v>M3</v>
          </cell>
          <cell r="E261">
            <v>75.47</v>
          </cell>
          <cell r="F261" t="str">
            <v>SIURB-I Jan/24</v>
          </cell>
        </row>
        <row r="262">
          <cell r="A262">
            <v>56000</v>
          </cell>
          <cell r="B262">
            <v>5060000</v>
          </cell>
          <cell r="C262" t="str">
            <v>REFORÇO DE SUB-LEITO/SUB-BASE DE SOLO MELHORADO COM CAL 4,0% EM PESO</v>
          </cell>
          <cell r="D262" t="str">
            <v>M3</v>
          </cell>
          <cell r="E262">
            <v>89.89</v>
          </cell>
          <cell r="F262" t="str">
            <v>SIURB-I Jan/24</v>
          </cell>
        </row>
        <row r="263">
          <cell r="A263">
            <v>56100</v>
          </cell>
          <cell r="B263">
            <v>5061000</v>
          </cell>
          <cell r="C263" t="str">
            <v>REFORÇO DE SUB-LEITO/SUB-BASE DE SOLO MELHORADO COM CAL 5,0% EM PESO</v>
          </cell>
          <cell r="D263" t="str">
            <v>M3</v>
          </cell>
          <cell r="E263">
            <v>104.28</v>
          </cell>
          <cell r="F263" t="str">
            <v>SIURB-I Jan/24</v>
          </cell>
        </row>
        <row r="264">
          <cell r="A264">
            <v>56200</v>
          </cell>
          <cell r="B264">
            <v>5062000</v>
          </cell>
          <cell r="C264" t="str">
            <v>REFORÇO DE SUB-LEITO/SUB-BASE DE SOLO MELHORADO COM CAL 6,0% EM PESO</v>
          </cell>
          <cell r="D264" t="str">
            <v>M3</v>
          </cell>
          <cell r="E264">
            <v>118.7</v>
          </cell>
          <cell r="F264" t="str">
            <v>SIURB-I Jan/24</v>
          </cell>
        </row>
        <row r="265">
          <cell r="A265">
            <v>56300</v>
          </cell>
          <cell r="B265">
            <v>5063000</v>
          </cell>
          <cell r="C265" t="str">
            <v>REFORÇO DE SUB-LEITO/SUB-BASE DE SOLO MELHORADO COM BRITA 30% EM VOLUME</v>
          </cell>
          <cell r="D265" t="str">
            <v>M3</v>
          </cell>
          <cell r="E265">
            <v>80.040000000000006</v>
          </cell>
          <cell r="F265" t="str">
            <v>SIURB-I Jan/24</v>
          </cell>
        </row>
        <row r="266">
          <cell r="A266">
            <v>56400</v>
          </cell>
          <cell r="B266">
            <v>5064000</v>
          </cell>
          <cell r="C266" t="str">
            <v>REFORÇO DE SUB-LEITO/SUB-BASE DE SOLO MELHORADO COM BRITA 40% EM VOLUME</v>
          </cell>
          <cell r="D266" t="str">
            <v>M3</v>
          </cell>
          <cell r="E266">
            <v>96.45</v>
          </cell>
          <cell r="F266" t="str">
            <v>SIURB-I Jan/24</v>
          </cell>
        </row>
        <row r="267">
          <cell r="A267">
            <v>56500</v>
          </cell>
          <cell r="B267">
            <v>5065000</v>
          </cell>
          <cell r="C267" t="str">
            <v>REFORÇO DE SUB-LEITO/SUB-BASE DE SOLO MELHORADO COM BRITA 50,0% EM VOLUME</v>
          </cell>
          <cell r="D267" t="str">
            <v>M3</v>
          </cell>
          <cell r="E267">
            <v>112.85</v>
          </cell>
          <cell r="F267" t="str">
            <v>SIURB-I Jan/24</v>
          </cell>
        </row>
        <row r="268">
          <cell r="A268">
            <v>56600</v>
          </cell>
          <cell r="B268">
            <v>5066000</v>
          </cell>
          <cell r="C268" t="str">
            <v>REFORÇO DE SUB-LEITO/SUB-BASE DE SOLO MELHORADO COM BRITA 60% EM VOLUME</v>
          </cell>
          <cell r="D268" t="str">
            <v>M3</v>
          </cell>
          <cell r="E268">
            <v>129.26</v>
          </cell>
          <cell r="F268" t="str">
            <v>SIURB-I Jan/24</v>
          </cell>
        </row>
        <row r="269">
          <cell r="A269">
            <v>56700</v>
          </cell>
          <cell r="B269">
            <v>5067000</v>
          </cell>
          <cell r="C269" t="str">
            <v>TRANSPORTE DE PAVIMENTO ASFÁLTICO</v>
          </cell>
          <cell r="D269" t="str">
            <v>M2XKM</v>
          </cell>
          <cell r="E269">
            <v>0.94</v>
          </cell>
          <cell r="F269" t="str">
            <v>SIURB-I Jan/24</v>
          </cell>
        </row>
        <row r="270">
          <cell r="A270">
            <v>56800</v>
          </cell>
          <cell r="B270">
            <v>5068000</v>
          </cell>
          <cell r="C270" t="str">
            <v>TRANSPORTE DE CAPA ASFÁLTICA</v>
          </cell>
          <cell r="D270" t="str">
            <v>M2XKM</v>
          </cell>
          <cell r="E270">
            <v>0.3</v>
          </cell>
          <cell r="F270" t="str">
            <v>SIURB-I Jan/24</v>
          </cell>
        </row>
        <row r="271">
          <cell r="A271">
            <v>56900</v>
          </cell>
          <cell r="B271">
            <v>5069000</v>
          </cell>
          <cell r="C271" t="str">
            <v>IRRIGAÇÃO DE RUAS</v>
          </cell>
          <cell r="D271" t="str">
            <v>M2</v>
          </cell>
          <cell r="E271">
            <v>0.47</v>
          </cell>
          <cell r="F271" t="str">
            <v>SIURB-I Jan/24</v>
          </cell>
        </row>
        <row r="272">
          <cell r="A272">
            <v>57000</v>
          </cell>
          <cell r="B272">
            <v>5070000</v>
          </cell>
          <cell r="C272" t="str">
            <v>ASSENTAMENTO DE PARALELEPÍPEDOS SOBRE BASE DE CONCRETO FCK=15,0MPA (IE-23)</v>
          </cell>
          <cell r="D272" t="str">
            <v>M2</v>
          </cell>
          <cell r="E272">
            <v>64.55</v>
          </cell>
          <cell r="F272" t="str">
            <v>SIURB-I Jan/24</v>
          </cell>
        </row>
        <row r="273">
          <cell r="A273">
            <v>57100</v>
          </cell>
          <cell r="B273">
            <v>5071000</v>
          </cell>
          <cell r="C273" t="str">
            <v>ASSENTAMENTO DE PARALELEPÍPEDOS SOBRE AREIA (IE-23)</v>
          </cell>
          <cell r="D273" t="str">
            <v>M2</v>
          </cell>
          <cell r="E273">
            <v>45.49</v>
          </cell>
          <cell r="F273" t="str">
            <v>SIURB-I Jan/24</v>
          </cell>
        </row>
        <row r="274">
          <cell r="A274">
            <v>57200</v>
          </cell>
          <cell r="B274">
            <v>5072000</v>
          </cell>
          <cell r="C274" t="str">
            <v>PASSEIOS DE LADRILHO HIDRÁULICO FORNECIDO PELA PREFEITURA</v>
          </cell>
          <cell r="D274" t="str">
            <v>M2</v>
          </cell>
          <cell r="E274">
            <v>113.21</v>
          </cell>
          <cell r="F274" t="str">
            <v>SIURB-I Jan/24</v>
          </cell>
        </row>
        <row r="275">
          <cell r="A275">
            <v>57300</v>
          </cell>
          <cell r="B275">
            <v>5073000</v>
          </cell>
          <cell r="C275" t="str">
            <v>ASSENTAMENTO DE GUIAS TIPO PMSP 100, INCLUSIVE ENCOSTAMENTO DE TERRA</v>
          </cell>
          <cell r="D275" t="str">
            <v>M</v>
          </cell>
          <cell r="E275">
            <v>19.86</v>
          </cell>
          <cell r="F275" t="str">
            <v>SIURB-I Jan/24</v>
          </cell>
        </row>
        <row r="276">
          <cell r="A276">
            <v>57400</v>
          </cell>
          <cell r="B276">
            <v>5074000</v>
          </cell>
          <cell r="C276" t="str">
            <v>ASSENTAMENTO DE GUIAS PARA JARDIM 7 X 11 X 100CM (IE-3)</v>
          </cell>
          <cell r="D276" t="str">
            <v>M</v>
          </cell>
          <cell r="E276">
            <v>8.11</v>
          </cell>
          <cell r="F276" t="str">
            <v>SIURB-I Jan/24</v>
          </cell>
        </row>
        <row r="277">
          <cell r="A277">
            <v>57500</v>
          </cell>
          <cell r="B277">
            <v>5075000</v>
          </cell>
          <cell r="C277" t="str">
            <v>REBAIXAMENTO DE GUIAS</v>
          </cell>
          <cell r="D277" t="str">
            <v>M</v>
          </cell>
          <cell r="E277">
            <v>17.649999999999999</v>
          </cell>
          <cell r="F277" t="str">
            <v>SIURB-I Jan/24</v>
          </cell>
        </row>
        <row r="278">
          <cell r="A278">
            <v>57600</v>
          </cell>
          <cell r="B278">
            <v>5076000</v>
          </cell>
          <cell r="C278" t="str">
            <v>TRANSPORTE DE ROCHA</v>
          </cell>
          <cell r="D278" t="str">
            <v>M3XKM</v>
          </cell>
          <cell r="E278">
            <v>11.57</v>
          </cell>
          <cell r="F278" t="str">
            <v>SIURB-I Jan/24</v>
          </cell>
        </row>
        <row r="279">
          <cell r="A279">
            <v>57700</v>
          </cell>
          <cell r="B279">
            <v>5077000</v>
          </cell>
          <cell r="C279" t="str">
            <v>TRANSPORTE DE PRÉ-MISTURADO À QUENTE</v>
          </cell>
          <cell r="D279" t="str">
            <v>.</v>
          </cell>
          <cell r="E279" t="str">
            <v>.</v>
          </cell>
          <cell r="F279" t="str">
            <v>SIURB-I Jan/24</v>
          </cell>
        </row>
        <row r="280">
          <cell r="A280">
            <v>57701</v>
          </cell>
          <cell r="B280">
            <v>5077001</v>
          </cell>
          <cell r="C280" t="str">
            <v>CARGA, DESCARGA E TRANSPORTE DE PMQ ATÉ A DISTÂNCIA MÉDIA DE IDA E VOLTA DE 1KM</v>
          </cell>
          <cell r="D280" t="str">
            <v>M3</v>
          </cell>
          <cell r="E280">
            <v>20.34</v>
          </cell>
          <cell r="F280" t="str">
            <v>SIURB-I Jan/24</v>
          </cell>
        </row>
        <row r="281">
          <cell r="A281">
            <v>57707</v>
          </cell>
          <cell r="B281">
            <v>5077007</v>
          </cell>
          <cell r="C281" t="str">
            <v>TRANSPORTE DE PMQ ALÉM DO PRIMEIRO KM</v>
          </cell>
          <cell r="D281" t="str">
            <v>M3XKM</v>
          </cell>
          <cell r="E281">
            <v>3.06</v>
          </cell>
          <cell r="F281" t="str">
            <v>SIURB-I Jan/24</v>
          </cell>
        </row>
        <row r="282">
          <cell r="A282">
            <v>57800</v>
          </cell>
          <cell r="B282">
            <v>5078000</v>
          </cell>
          <cell r="C282" t="str">
            <v>TRANSPORTE DE CONCRETO ASFÁLTICO</v>
          </cell>
          <cell r="D282" t="str">
            <v>.</v>
          </cell>
          <cell r="E282" t="str">
            <v>.</v>
          </cell>
          <cell r="F282" t="str">
            <v>SIURB-I Jan/24</v>
          </cell>
        </row>
        <row r="283">
          <cell r="A283">
            <v>57801</v>
          </cell>
          <cell r="B283">
            <v>5078001</v>
          </cell>
          <cell r="C283" t="str">
            <v>CARGA, DESCARGA E TRANSPORTE DE CONCRETO ASFÁLTICO ATÉ A DISTÂNCIA MÉDIA DE IDA E VOLTA DE 1KM</v>
          </cell>
          <cell r="D283" t="str">
            <v>M3</v>
          </cell>
          <cell r="E283">
            <v>21</v>
          </cell>
          <cell r="F283" t="str">
            <v>SIURB-I Jan/24</v>
          </cell>
        </row>
        <row r="284">
          <cell r="A284">
            <v>57807</v>
          </cell>
          <cell r="B284">
            <v>5078007</v>
          </cell>
          <cell r="C284" t="str">
            <v>TRANSPORTE DE CONCRETO ASFÁLTICO ALÉM DO PRIMEIRO KM</v>
          </cell>
          <cell r="D284" t="str">
            <v>M3XKM</v>
          </cell>
          <cell r="E284">
            <v>3.03</v>
          </cell>
          <cell r="F284" t="str">
            <v>SIURB-I Jan/24</v>
          </cell>
        </row>
        <row r="285">
          <cell r="A285">
            <v>57900</v>
          </cell>
          <cell r="B285">
            <v>5079000</v>
          </cell>
          <cell r="C285" t="str">
            <v>TRANSPORTE DE BINDER</v>
          </cell>
          <cell r="D285" t="str">
            <v>.</v>
          </cell>
          <cell r="E285" t="str">
            <v>.</v>
          </cell>
          <cell r="F285" t="str">
            <v>SIURB-I Jan/24</v>
          </cell>
        </row>
        <row r="286">
          <cell r="A286">
            <v>57901</v>
          </cell>
          <cell r="B286">
            <v>5079001</v>
          </cell>
          <cell r="C286" t="str">
            <v>CARGA, DESCARGA E TRANSPORTE DE BINDER ATÉ A DISTÂNCIA MÉDIA DE IDA E VOLTA DE 1KM</v>
          </cell>
          <cell r="D286" t="str">
            <v>M3</v>
          </cell>
          <cell r="E286">
            <v>21</v>
          </cell>
          <cell r="F286" t="str">
            <v>SIURB-I Jan/24</v>
          </cell>
        </row>
        <row r="287">
          <cell r="A287">
            <v>57907</v>
          </cell>
          <cell r="B287">
            <v>5079007</v>
          </cell>
          <cell r="C287" t="str">
            <v>TRANSPORTE DE BINDER ALÉM DO PRIMEIRO KM</v>
          </cell>
          <cell r="D287" t="str">
            <v>M3XKM</v>
          </cell>
          <cell r="E287">
            <v>3.03</v>
          </cell>
          <cell r="F287" t="str">
            <v>SIURB-I Jan/24</v>
          </cell>
        </row>
        <row r="288">
          <cell r="A288">
            <v>58000</v>
          </cell>
          <cell r="B288">
            <v>5080000</v>
          </cell>
          <cell r="C288" t="str">
            <v>TRANSPORTE DE PRÉ-MISTURADO À FRIO</v>
          </cell>
          <cell r="D288" t="str">
            <v>.</v>
          </cell>
          <cell r="E288" t="str">
            <v>.</v>
          </cell>
          <cell r="F288" t="str">
            <v>SIURB-I Jan/24</v>
          </cell>
        </row>
        <row r="289">
          <cell r="A289">
            <v>58001</v>
          </cell>
          <cell r="B289">
            <v>5080001</v>
          </cell>
          <cell r="C289" t="str">
            <v>CARGA, DESCARGA E TRANSPORTE DE PMF ATÉ A DISTÂNCIA MÉDIA DE IDA E VOLTA DE 1KM</v>
          </cell>
          <cell r="D289" t="str">
            <v>M3</v>
          </cell>
          <cell r="E289">
            <v>20.34</v>
          </cell>
          <cell r="F289" t="str">
            <v>SIURB-I Jan/24</v>
          </cell>
        </row>
        <row r="290">
          <cell r="A290">
            <v>58007</v>
          </cell>
          <cell r="B290">
            <v>5080007</v>
          </cell>
          <cell r="C290" t="str">
            <v>TRANSPORTE DE PMF ALÉM DO PRIMEIRO KM</v>
          </cell>
          <cell r="D290" t="str">
            <v>M3XKM</v>
          </cell>
          <cell r="E290">
            <v>3.06</v>
          </cell>
          <cell r="F290" t="str">
            <v>SIURB-I Jan/24</v>
          </cell>
        </row>
        <row r="291">
          <cell r="A291">
            <v>58100</v>
          </cell>
          <cell r="B291">
            <v>5081000</v>
          </cell>
          <cell r="C291" t="str">
            <v>TRANSPORTE DE PAVIMENTO DE CONCRETO, SARJETA E SARJETÃO</v>
          </cell>
          <cell r="D291" t="str">
            <v>M2XKM</v>
          </cell>
          <cell r="E291">
            <v>1.1299999999999999</v>
          </cell>
          <cell r="F291" t="str">
            <v>SIURB-I Jan/24</v>
          </cell>
        </row>
        <row r="292">
          <cell r="A292">
            <v>58200</v>
          </cell>
          <cell r="B292">
            <v>5082000</v>
          </cell>
          <cell r="C292" t="str">
            <v>TRANSPORTE DE GUIAS</v>
          </cell>
          <cell r="D292" t="str">
            <v>MXKM</v>
          </cell>
          <cell r="E292">
            <v>0.35</v>
          </cell>
          <cell r="F292" t="str">
            <v>SIURB-I Jan/24</v>
          </cell>
        </row>
        <row r="293">
          <cell r="A293">
            <v>58400</v>
          </cell>
          <cell r="B293">
            <v>5084000</v>
          </cell>
          <cell r="C293" t="str">
            <v>REFORÇO DE SUB-LEITO/SUB-BASE DE SOLO MELHORADO COM BRITA 10% EM VOLUME</v>
          </cell>
          <cell r="D293" t="str">
            <v>M3</v>
          </cell>
          <cell r="E293">
            <v>47.23</v>
          </cell>
          <cell r="F293" t="str">
            <v>SIURB-I Jan/24</v>
          </cell>
        </row>
        <row r="294">
          <cell r="A294">
            <v>58500</v>
          </cell>
          <cell r="B294">
            <v>5085000</v>
          </cell>
          <cell r="C294" t="str">
            <v>REFORÇO DE SUB-LEITO/SUB-BASE DE SOLO MELHORADO COM BRITA 20% EM VOLUME</v>
          </cell>
          <cell r="D294" t="str">
            <v>M3</v>
          </cell>
          <cell r="E294">
            <v>63.64</v>
          </cell>
          <cell r="F294" t="str">
            <v>SIURB-I Jan/24</v>
          </cell>
        </row>
        <row r="295">
          <cell r="A295">
            <v>58600</v>
          </cell>
          <cell r="B295">
            <v>5086000</v>
          </cell>
          <cell r="C295" t="str">
            <v>FORNECIMENTO E ASSENTAMENTO DE BLOCOS DE CONCRETO SOBRE AREIA</v>
          </cell>
          <cell r="D295" t="str">
            <v>.</v>
          </cell>
          <cell r="E295" t="str">
            <v>.</v>
          </cell>
          <cell r="F295" t="str">
            <v>SIURB-I Jan/24</v>
          </cell>
        </row>
        <row r="296">
          <cell r="A296">
            <v>58601</v>
          </cell>
          <cell r="B296">
            <v>5086001</v>
          </cell>
          <cell r="C296" t="str">
            <v>FORNECIMENTO E ASSENTAMENTO DE BLOCOS DE CONCRETO SOBRE AREIA - VIAS TRÁFEGO LEVE</v>
          </cell>
          <cell r="D296" t="str">
            <v>M2</v>
          </cell>
          <cell r="E296">
            <v>104.43</v>
          </cell>
          <cell r="F296" t="str">
            <v>SIURB-I Jan/24</v>
          </cell>
        </row>
        <row r="297">
          <cell r="A297">
            <v>58602</v>
          </cell>
          <cell r="B297">
            <v>5086002</v>
          </cell>
          <cell r="C297" t="str">
            <v>FORNECIMENTO E ASSENTAMENTO DE BLOCOS DE CONCRETO SOBRE AREIA - VIAS TRÁFEGO MÉDIO</v>
          </cell>
          <cell r="D297" t="str">
            <v>M2</v>
          </cell>
          <cell r="E297">
            <v>107.42</v>
          </cell>
          <cell r="F297" t="str">
            <v>SIURB-I Jan/24</v>
          </cell>
        </row>
        <row r="298">
          <cell r="A298">
            <v>58603</v>
          </cell>
          <cell r="B298">
            <v>5086003</v>
          </cell>
          <cell r="C298" t="str">
            <v>FORNECIMENTO E ASSENTAMENTO DE BLOCOS DE CONCRETO SOBRE AREIA - VIAS ARTERIAIS</v>
          </cell>
          <cell r="D298" t="str">
            <v>M2</v>
          </cell>
          <cell r="E298">
            <v>178.57</v>
          </cell>
          <cell r="F298" t="str">
            <v>SIURB-I Jan/24</v>
          </cell>
        </row>
        <row r="299">
          <cell r="A299">
            <v>58700</v>
          </cell>
          <cell r="B299">
            <v>5087000</v>
          </cell>
          <cell r="C299" t="str">
            <v>FORNECIMENTO E INSTALAÇÃO DE DEFENSA METÁLICA GALVANIZADA, TIPO SEMI-MALEÁVEL SIMPLES</v>
          </cell>
          <cell r="D299" t="str">
            <v>M</v>
          </cell>
          <cell r="E299">
            <v>306.95999999999998</v>
          </cell>
          <cell r="F299" t="str">
            <v>SIURB-I Jan/24</v>
          </cell>
        </row>
        <row r="300">
          <cell r="A300">
            <v>58800</v>
          </cell>
          <cell r="B300">
            <v>5088000</v>
          </cell>
          <cell r="C300" t="str">
            <v>RETIRADA DE DEFENSA METÁLICA TIPO SEMI-MALEÁVEL SIMPLES</v>
          </cell>
          <cell r="D300" t="str">
            <v>M</v>
          </cell>
          <cell r="E300">
            <v>34.299999999999997</v>
          </cell>
          <cell r="F300" t="str">
            <v>SIURB-I Jan/24</v>
          </cell>
        </row>
        <row r="301">
          <cell r="A301">
            <v>58900</v>
          </cell>
          <cell r="B301">
            <v>5089000</v>
          </cell>
          <cell r="C301" t="str">
            <v>REMANEJAMENTO DE DEFENSA METÁLICA TIPO SEMI-MALEÁVEL SIMPLES</v>
          </cell>
          <cell r="D301" t="str">
            <v>M</v>
          </cell>
          <cell r="E301">
            <v>75.510000000000005</v>
          </cell>
          <cell r="F301" t="str">
            <v>SIURB-I Jan/24</v>
          </cell>
        </row>
        <row r="302">
          <cell r="A302">
            <v>59000</v>
          </cell>
          <cell r="B302">
            <v>5090000</v>
          </cell>
          <cell r="C302" t="str">
            <v>BASE DE BRITA GRADUADA TRATADA COM CIMENTO - BGTC</v>
          </cell>
          <cell r="D302" t="str">
            <v>M3</v>
          </cell>
          <cell r="E302">
            <v>292.47000000000003</v>
          </cell>
          <cell r="F302" t="str">
            <v>SIURB-I Jan/24</v>
          </cell>
        </row>
        <row r="303">
          <cell r="A303">
            <v>59101</v>
          </cell>
          <cell r="B303">
            <v>5091001</v>
          </cell>
          <cell r="C303" t="str">
            <v>PAVIMENTOS PERMEÁVEIS - PERFIL PARA CALÇADAS E PASSEIOS COM PISO DE CONCRETO PRÉ-MOLDADO INTERTRAVADO DRENANTE COM INFILTRAÇÃO TOTAL</v>
          </cell>
          <cell r="D303" t="str">
            <v>M2</v>
          </cell>
          <cell r="E303">
            <v>137.86000000000001</v>
          </cell>
          <cell r="F303" t="str">
            <v>SIURB-I Jan/24</v>
          </cell>
        </row>
        <row r="304">
          <cell r="A304">
            <v>59102</v>
          </cell>
          <cell r="B304">
            <v>5091002</v>
          </cell>
          <cell r="C304" t="str">
            <v>PAVIMENTOS PERMEÁVEIS - PERFIL PARA ESTACIONAMENTO DE VEÍCULOS LEVES COM PISOS DE CONCRETO PRÉ-MOLDADO INTERTRAVADO DRENANTE COM INFILTRAÇÃO TOTAL</v>
          </cell>
          <cell r="D304" t="str">
            <v>M2</v>
          </cell>
          <cell r="E304">
            <v>169.67</v>
          </cell>
          <cell r="F304" t="str">
            <v>SIURB-I Jan/24</v>
          </cell>
        </row>
        <row r="305">
          <cell r="A305">
            <v>59201</v>
          </cell>
          <cell r="B305">
            <v>5092001</v>
          </cell>
          <cell r="C305" t="str">
            <v>INC.27 - PISO/ PASSEIO DE CONCRETO, INCLUINDO O PREPARO DA CAIXA, LASTRO DE BRITA E A MÃO DE OBRA REFERENTE AOS SERVIÇOS NO CONCRETO: LANÇAMENTO E ACABAMENTO (RIPADO E DESEMPENADO) EXCLUSIVE O FORNECIMENTO DO CONCRETO</v>
          </cell>
          <cell r="D305" t="str">
            <v>M3</v>
          </cell>
          <cell r="E305">
            <v>332.82</v>
          </cell>
          <cell r="F305" t="str">
            <v>SIURB-I Jan/24</v>
          </cell>
        </row>
        <row r="306">
          <cell r="A306">
            <v>59202</v>
          </cell>
          <cell r="B306">
            <v>5092002</v>
          </cell>
          <cell r="C306" t="str">
            <v>INC.27 - PISO/ PASSEIO DE CONCRETO ARMADO, INCLUINDO O PREPARO DA CAIXA, LASTRO DE BRITA, TELA METÁLICA E A MÃO DE OBRA REFERENTE AOS SERVIÇOS NO CONCRETO: LANÇAMENTO E ACABAMENTO (RIPADO E DESEMPENADO), EXCLUSIVE O FORNECIMENTO DO CONCRETO</v>
          </cell>
          <cell r="D306" t="str">
            <v>M3</v>
          </cell>
          <cell r="E306">
            <v>668.55</v>
          </cell>
          <cell r="F306" t="str">
            <v>SIURB-I Jan/24</v>
          </cell>
        </row>
        <row r="307">
          <cell r="A307">
            <v>59300</v>
          </cell>
          <cell r="B307">
            <v>5093000</v>
          </cell>
          <cell r="C307" t="str">
            <v>INA.01 - REVESTIMENTO DE MISTURA ASFÁLTICA TIPO SMA COM POLÍMERO E FIBRA (SEM TRANSPORTE)</v>
          </cell>
          <cell r="D307" t="str">
            <v>M3</v>
          </cell>
          <cell r="E307">
            <v>1745.03</v>
          </cell>
          <cell r="F307" t="str">
            <v>SIURB-I Jan/24</v>
          </cell>
        </row>
        <row r="308">
          <cell r="A308">
            <v>59301</v>
          </cell>
          <cell r="B308">
            <v>5093001</v>
          </cell>
          <cell r="C308" t="str">
            <v>MICROREVESTIMENTO A QUENTE DE MISTURA ASFÁLTICA  TIPO SMA COM POLÍMERO E FIBRA (SEM TRANSPORTE), ESPESSURA INDICADA 1,5 À 2,5CM</v>
          </cell>
          <cell r="D308" t="str">
            <v>M3</v>
          </cell>
          <cell r="E308">
            <v>1634.33</v>
          </cell>
          <cell r="F308" t="str">
            <v>SIURB-I Jan/24</v>
          </cell>
        </row>
        <row r="309">
          <cell r="A309">
            <v>59400</v>
          </cell>
          <cell r="B309">
            <v>5094000</v>
          </cell>
          <cell r="C309" t="str">
            <v>INA.01 - REVESTIMENTO DE MISTURA ASFÁLTICA TIPO CPA COM POLÍMERO E FIBRA (SEM TRANSPORTE)</v>
          </cell>
          <cell r="D309" t="str">
            <v>M3</v>
          </cell>
          <cell r="E309">
            <v>1157.78</v>
          </cell>
          <cell r="F309" t="str">
            <v>SIURB-I Jan/24</v>
          </cell>
        </row>
        <row r="310">
          <cell r="A310">
            <v>59500</v>
          </cell>
          <cell r="B310">
            <v>5095000</v>
          </cell>
          <cell r="C310" t="str">
            <v>INA.01 - REVESTIMENTO DE MISTURA ASFÁLTICA TIPO CPA COM BORRACHA (SEM TRANSPORTE)</v>
          </cell>
          <cell r="D310" t="str">
            <v>M3</v>
          </cell>
          <cell r="E310">
            <v>1102.94</v>
          </cell>
          <cell r="F310" t="str">
            <v>SIURB-I Jan/24</v>
          </cell>
        </row>
        <row r="311">
          <cell r="A311">
            <v>59600</v>
          </cell>
          <cell r="B311">
            <v>5096000</v>
          </cell>
          <cell r="C311" t="str">
            <v>INA.01 - REVESTIMENTO DE MISTURA ASFÁLTICA TIPO "GAP GRADED" COM POLÍMERO (SEM TRANSPORTE)</v>
          </cell>
          <cell r="D311" t="str">
            <v>M3</v>
          </cell>
          <cell r="E311">
            <v>1386.56</v>
          </cell>
          <cell r="F311" t="str">
            <v>SIURB-I Jan/24</v>
          </cell>
        </row>
        <row r="312">
          <cell r="A312">
            <v>59700</v>
          </cell>
          <cell r="B312">
            <v>5097000</v>
          </cell>
          <cell r="C312" t="str">
            <v>INA.01 - REVESTIMENTO DE MISTURA ASFÁLTICA TIPO "GAP GRADED" COM BORRACHA (SEM TRANSPORTE)</v>
          </cell>
          <cell r="D312" t="str">
            <v>M3</v>
          </cell>
          <cell r="E312">
            <v>1360.36</v>
          </cell>
          <cell r="F312" t="str">
            <v>SIURB-I Jan/24</v>
          </cell>
        </row>
        <row r="313">
          <cell r="A313">
            <v>59901</v>
          </cell>
          <cell r="B313">
            <v>5099001</v>
          </cell>
          <cell r="C313" t="str">
            <v>BASE BETUMINOSA DE MATERIAIS PROVENIENTES DA FRESAGEM DE PAVIMENTOS ASFÁLTICOS (RAP) RECICLADO EM USINA MÓVEL COM ATÉ 3% DE EMULSÃO MODIFICADA COM POLÍMERO, FORNECIMENTO E APLICAÇÃO, NÃO INCLUI TRANSPORTE ATÉ O LOCAL DOS SERVIÇOS, CAMADA ACABADA</v>
          </cell>
          <cell r="D313" t="str">
            <v>M3</v>
          </cell>
          <cell r="E313">
            <v>523.66</v>
          </cell>
          <cell r="F313" t="str">
            <v>SIURB-I Jan/24</v>
          </cell>
        </row>
        <row r="314">
          <cell r="A314">
            <v>59902</v>
          </cell>
          <cell r="B314">
            <v>5099002</v>
          </cell>
          <cell r="C314" t="str">
            <v xml:space="preserve">BASE BETUMINOSA DE MATERIAIS PROVENIENTES DOS RESÍDUOS SÓLIDOS DA CONSTRUÇÃO CIVIL (RCC) E/OU DA FRESAGEM DE PAVIMENTOS ASFÁLTICOS (RAP) RECICLADO EM USINA MÓVEL COM ATÉ 3% DE CAP, FORNECIMENTO E APLICAÇÃO, NÃO INCLUI TRANSPORTE ATÉ O LOCAL DOS SERVIÇOS, </v>
          </cell>
          <cell r="D314" t="str">
            <v>M3</v>
          </cell>
          <cell r="E314">
            <v>602.41</v>
          </cell>
          <cell r="F314" t="str">
            <v>SIURB-I Jan/24</v>
          </cell>
        </row>
        <row r="315">
          <cell r="A315">
            <v>59903</v>
          </cell>
          <cell r="B315">
            <v>5099003</v>
          </cell>
          <cell r="C315" t="str">
            <v>INA.01 - REVESTIMENTO DE MISTURA ASFÁLTICA COM POLÍMERO - FAIXA III (SEM TRANSPORTE)</v>
          </cell>
          <cell r="D315" t="str">
            <v>M3</v>
          </cell>
          <cell r="E315">
            <v>1355.41</v>
          </cell>
          <cell r="F315" t="str">
            <v>SIURB-I Jan/24</v>
          </cell>
        </row>
        <row r="316">
          <cell r="A316">
            <v>59904</v>
          </cell>
          <cell r="B316">
            <v>5099004</v>
          </cell>
          <cell r="C316" t="str">
            <v>INA.01 - REVESTIMENTO DE CONCRETO ASFÁLTICO USINADO MORNO ( SEM TRANSPORTE)</v>
          </cell>
          <cell r="D316" t="str">
            <v>M3</v>
          </cell>
          <cell r="E316">
            <v>1301.73</v>
          </cell>
          <cell r="F316" t="str">
            <v>SIURB-I Jan/24</v>
          </cell>
        </row>
        <row r="317">
          <cell r="A317">
            <v>59905</v>
          </cell>
          <cell r="B317">
            <v>5099005</v>
          </cell>
          <cell r="C317" t="str">
            <v>MICRO REVESTIMENTO ASFÁLTICO À FRIO COM EMULSÃO MODIFICADA COM POLÍMERO, COM TAXA MÉDIA DE APLICAÇÃO DE 12 KG/M2 CONFORME NORMA DNIT 035/2018 - ES</v>
          </cell>
          <cell r="D317" t="str">
            <v>M2</v>
          </cell>
          <cell r="E317">
            <v>18.23</v>
          </cell>
          <cell r="F317" t="str">
            <v>SIURB-I Jan/24</v>
          </cell>
        </row>
        <row r="318">
          <cell r="A318">
            <v>59906</v>
          </cell>
          <cell r="B318">
            <v>5099006</v>
          </cell>
          <cell r="C318" t="str">
            <v>SELAGEM DE TRINCAS À QUENTE COM EQUIPAMENTO SELA TRINCA ACOPLADO AO CAMINHÃO CARROCERIA DE MADEIRA</v>
          </cell>
          <cell r="D318" t="str">
            <v>KG</v>
          </cell>
          <cell r="E318">
            <v>19.12</v>
          </cell>
          <cell r="F318" t="str">
            <v>SIURB-I Jan/24</v>
          </cell>
        </row>
        <row r="319">
          <cell r="B319">
            <v>5105002</v>
          </cell>
          <cell r="C319" t="str">
            <v>REMANEJAMENTO DE PLACAS DE SINALIZAÇÃO VERTICAL VIÁRIA</v>
          </cell>
          <cell r="D319" t="str">
            <v>UN</v>
          </cell>
          <cell r="E319">
            <v>79.17</v>
          </cell>
          <cell r="F319" t="str">
            <v>SIURB-I Jan/24</v>
          </cell>
        </row>
        <row r="320">
          <cell r="B320">
            <v>5105003</v>
          </cell>
          <cell r="C320" t="str">
            <v>RETIRADA DE PLACAS DE SINALIZAÇÃO VERTICAL VIÁRIA</v>
          </cell>
          <cell r="D320" t="str">
            <v>UN</v>
          </cell>
          <cell r="E320">
            <v>42.93</v>
          </cell>
          <cell r="F320" t="str">
            <v>SIURB-I Jan/24</v>
          </cell>
        </row>
        <row r="321">
          <cell r="B321">
            <v>5111002</v>
          </cell>
          <cell r="C321" t="str">
            <v>DEMOLIÇÃO DE PAVIMENTO RÍGIDO DE CONCRETO ARMADO</v>
          </cell>
          <cell r="D321" t="str">
            <v>M3</v>
          </cell>
          <cell r="E321">
            <v>684.73</v>
          </cell>
          <cell r="F321" t="str">
            <v>SIURB-I Jan/24</v>
          </cell>
        </row>
        <row r="322">
          <cell r="B322">
            <v>5112001</v>
          </cell>
          <cell r="C322" t="str">
            <v>CANTEIRO AVANÇADO PARA ABRIGO TIPO BRT COM VIGILÂNCIA E TAPUME METÁLICO COM REAPROVEITAMENTO DE 3 USOS DO MATERIAL</v>
          </cell>
          <cell r="D322" t="str">
            <v>MÊS</v>
          </cell>
          <cell r="E322">
            <v>49133.48</v>
          </cell>
          <cell r="F322" t="str">
            <v>SIURB-I Jan/24</v>
          </cell>
        </row>
        <row r="323">
          <cell r="B323">
            <v>5117001</v>
          </cell>
          <cell r="C323" t="str">
            <v>CARGA DE PNEUS EM CAMINHÃO</v>
          </cell>
          <cell r="D323" t="str">
            <v>TON</v>
          </cell>
          <cell r="E323">
            <v>24.89</v>
          </cell>
          <cell r="F323" t="str">
            <v>SIURB-I Jan/24</v>
          </cell>
        </row>
        <row r="324">
          <cell r="A324">
            <v>60000</v>
          </cell>
          <cell r="B324">
            <v>6000000</v>
          </cell>
          <cell r="C324" t="str">
            <v>CANALIZAÇÃO DE TUBOS</v>
          </cell>
          <cell r="F324" t="str">
            <v>SIURB-I Jan/24</v>
          </cell>
        </row>
        <row r="325">
          <cell r="A325">
            <v>60100</v>
          </cell>
          <cell r="B325">
            <v>6001000</v>
          </cell>
          <cell r="C325" t="str">
            <v>ARRANCAMENTO E REMOÇÃO DE CANALIZAÇÃO, 30,0CM &lt; 0 &lt; OU = A 60CM</v>
          </cell>
          <cell r="D325" t="str">
            <v>M</v>
          </cell>
          <cell r="E325">
            <v>120.55</v>
          </cell>
          <cell r="F325" t="str">
            <v>SIURB-I Jan/24</v>
          </cell>
        </row>
        <row r="326">
          <cell r="A326">
            <v>60200</v>
          </cell>
          <cell r="B326">
            <v>6002000</v>
          </cell>
          <cell r="C326" t="str">
            <v>ARRANCAMENTO E REMOÇÃO DE CANALIZAÇÃO 0 &gt; 60CM</v>
          </cell>
          <cell r="D326" t="str">
            <v>M</v>
          </cell>
          <cell r="E326">
            <v>288.56</v>
          </cell>
          <cell r="F326" t="str">
            <v>SIURB-I Jan/24</v>
          </cell>
        </row>
        <row r="327">
          <cell r="A327">
            <v>60300</v>
          </cell>
          <cell r="B327">
            <v>6003000</v>
          </cell>
          <cell r="C327" t="str">
            <v>ESCORAMENTO DESCONTÍNUO DE MADEIRA PARA CANALIZAÇÃO DE TUBOS</v>
          </cell>
          <cell r="D327" t="str">
            <v>M2</v>
          </cell>
          <cell r="E327">
            <v>69.3</v>
          </cell>
          <cell r="F327" t="str">
            <v>SIURB-I Jan/24</v>
          </cell>
        </row>
        <row r="328">
          <cell r="A328">
            <v>60400</v>
          </cell>
          <cell r="B328">
            <v>6004000</v>
          </cell>
          <cell r="C328" t="str">
            <v>ESCORAMENTO CONTÍNUO DE MADEIRA PARA CANALIZAÇÃO DE TUBOS</v>
          </cell>
          <cell r="D328" t="str">
            <v>M2</v>
          </cell>
          <cell r="E328">
            <v>120.65</v>
          </cell>
          <cell r="F328" t="str">
            <v>SIURB-I Jan/24</v>
          </cell>
        </row>
        <row r="329">
          <cell r="A329">
            <v>60500</v>
          </cell>
          <cell r="B329">
            <v>6005000</v>
          </cell>
          <cell r="C329" t="str">
            <v>IHD.23 - LASTRO DE BRITA E PÓ DE PEDRA</v>
          </cell>
          <cell r="D329" t="str">
            <v>M3</v>
          </cell>
          <cell r="E329">
            <v>251.05</v>
          </cell>
          <cell r="F329" t="str">
            <v>SIURB-I Jan/24</v>
          </cell>
        </row>
        <row r="330">
          <cell r="A330">
            <v>60600</v>
          </cell>
          <cell r="B330">
            <v>6006000</v>
          </cell>
          <cell r="C330" t="str">
            <v>IHD.23 - LASTRO DE CONCRETO FCK=10MPA</v>
          </cell>
          <cell r="D330" t="str">
            <v>M3</v>
          </cell>
          <cell r="E330">
            <v>467.34</v>
          </cell>
          <cell r="F330" t="str">
            <v>SIURB-I Jan/24</v>
          </cell>
        </row>
        <row r="331">
          <cell r="A331">
            <v>60700</v>
          </cell>
          <cell r="B331">
            <v>6007000</v>
          </cell>
          <cell r="C331" t="str">
            <v>FORNECIMENTO E ASSENTAMENTO DE TUBOS DE CONCRETO SIMPLES - DIÂMETRO 30CM</v>
          </cell>
          <cell r="D331" t="str">
            <v>M</v>
          </cell>
          <cell r="E331">
            <v>70.19</v>
          </cell>
          <cell r="F331" t="str">
            <v>SIURB-I Jan/24</v>
          </cell>
        </row>
        <row r="332">
          <cell r="A332">
            <v>60800</v>
          </cell>
          <cell r="B332">
            <v>6008000</v>
          </cell>
          <cell r="C332" t="str">
            <v>FORNECIMENTO E ASSENTAMENTO DE TUBOS DE CONCRETO SIMPLES - DIÂMETRO 40CM</v>
          </cell>
          <cell r="D332" t="str">
            <v>M</v>
          </cell>
          <cell r="E332">
            <v>100.68</v>
          </cell>
          <cell r="F332" t="str">
            <v>SIURB-I Jan/24</v>
          </cell>
        </row>
        <row r="333">
          <cell r="A333">
            <v>60900</v>
          </cell>
          <cell r="B333">
            <v>6009000</v>
          </cell>
          <cell r="C333" t="str">
            <v>FORNECIMENTO E ASSENTAMENTO DE TUBOS DE CONCRETO SIMPLES - DIÂMETRO 50CM</v>
          </cell>
          <cell r="D333" t="str">
            <v>M</v>
          </cell>
          <cell r="E333">
            <v>134.11000000000001</v>
          </cell>
          <cell r="F333" t="str">
            <v>SIURB-I Jan/24</v>
          </cell>
        </row>
        <row r="334">
          <cell r="A334">
            <v>61000</v>
          </cell>
          <cell r="B334">
            <v>6010000</v>
          </cell>
          <cell r="C334" t="str">
            <v>FORNECIMENTO E ASSENTAMENTO DE TUBOS DE CONCRETO ARMADO, DIÂMETRO 60CM</v>
          </cell>
          <cell r="D334" t="str">
            <v>.</v>
          </cell>
          <cell r="E334" t="str">
            <v>.</v>
          </cell>
          <cell r="F334" t="str">
            <v>SIURB-I Jan/24</v>
          </cell>
        </row>
        <row r="335">
          <cell r="A335">
            <v>61001</v>
          </cell>
          <cell r="B335">
            <v>6010001</v>
          </cell>
          <cell r="C335" t="str">
            <v>FORNECIMENTO E ASSENTAMENTO DE TUBOS DE CONCRETO ARMADO, DIÂMETRO 60CM - TIPO PA-2</v>
          </cell>
          <cell r="D335" t="str">
            <v>M</v>
          </cell>
          <cell r="E335">
            <v>200.76</v>
          </cell>
          <cell r="F335" t="str">
            <v>SIURB-I Jan/24</v>
          </cell>
        </row>
        <row r="336">
          <cell r="A336">
            <v>61002</v>
          </cell>
          <cell r="B336">
            <v>6010002</v>
          </cell>
          <cell r="C336" t="str">
            <v>FORNECIMENTO E ASSENTAMENTO DE TUBOS DE CONCRETO ARMADO, DIÂMETRO 60CM - TIPO PA-3</v>
          </cell>
          <cell r="D336" t="str">
            <v>M</v>
          </cell>
          <cell r="E336">
            <v>304.14999999999998</v>
          </cell>
          <cell r="F336" t="str">
            <v>SIURB-I Jan/24</v>
          </cell>
        </row>
        <row r="337">
          <cell r="A337">
            <v>61100</v>
          </cell>
          <cell r="B337">
            <v>6011000</v>
          </cell>
          <cell r="C337" t="str">
            <v>FORNECIMENTO E ASSENTAMENTO DE TUBO DE CONCRETO ARMADO, DIÂMETRO 70CM</v>
          </cell>
          <cell r="D337" t="str">
            <v>.</v>
          </cell>
          <cell r="E337" t="str">
            <v>.</v>
          </cell>
          <cell r="F337" t="str">
            <v>SIURB-I Jan/24</v>
          </cell>
        </row>
        <row r="338">
          <cell r="A338">
            <v>61101</v>
          </cell>
          <cell r="B338">
            <v>6011001</v>
          </cell>
          <cell r="C338" t="str">
            <v>FORNECIMENTO E ASSENTAMENTO DE TUBO DE CONCRETO ARMADO, DIÂMETRO 70CM - TIPO PA-2</v>
          </cell>
          <cell r="D338" t="str">
            <v>M</v>
          </cell>
          <cell r="E338">
            <v>271.57</v>
          </cell>
          <cell r="F338" t="str">
            <v>SIURB-I Jan/24</v>
          </cell>
        </row>
        <row r="339">
          <cell r="A339">
            <v>61102</v>
          </cell>
          <cell r="B339">
            <v>6011002</v>
          </cell>
          <cell r="C339" t="str">
            <v>FORNECIMENTO E ASSENTAMENTO DE TUBO DE CONCRETO ARMADO, DIÂMETRO 70CM - TIPO PA-3</v>
          </cell>
          <cell r="D339" t="str">
            <v>M</v>
          </cell>
          <cell r="E339">
            <v>310.33</v>
          </cell>
          <cell r="F339" t="str">
            <v>SIURB-I Jan/24</v>
          </cell>
        </row>
        <row r="340">
          <cell r="A340">
            <v>61200</v>
          </cell>
          <cell r="B340">
            <v>6012000</v>
          </cell>
          <cell r="C340" t="str">
            <v>FORNECIMENTO E ASSENTAMENTO DE TUBOS DE CONCRETO ARMADO, DIÂMETRO 80CM</v>
          </cell>
          <cell r="D340" t="str">
            <v>.</v>
          </cell>
          <cell r="E340" t="str">
            <v>.</v>
          </cell>
          <cell r="F340" t="str">
            <v>SIURB-I Jan/24</v>
          </cell>
        </row>
        <row r="341">
          <cell r="A341">
            <v>61201</v>
          </cell>
          <cell r="B341">
            <v>6012001</v>
          </cell>
          <cell r="C341" t="str">
            <v>FORNECIMENTO E ASSENTAMENTO DE TUBOS DE CONCRETO ARMADO, DIÂMETRO 80CM - TIPO PA-2</v>
          </cell>
          <cell r="D341" t="str">
            <v>M</v>
          </cell>
          <cell r="E341">
            <v>394.7</v>
          </cell>
          <cell r="F341" t="str">
            <v>SIURB-I Jan/24</v>
          </cell>
        </row>
        <row r="342">
          <cell r="A342">
            <v>61202</v>
          </cell>
          <cell r="B342">
            <v>6012002</v>
          </cell>
          <cell r="C342" t="str">
            <v>FORNECIMENTO E ASSENTAMENTO DE TUBOS DE CONCRETO ARMADO, DIÂMETRO 80CM - TIPO PA-3</v>
          </cell>
          <cell r="D342" t="str">
            <v>M</v>
          </cell>
          <cell r="E342">
            <v>491.82</v>
          </cell>
          <cell r="F342" t="str">
            <v>SIURB-I Jan/24</v>
          </cell>
        </row>
        <row r="343">
          <cell r="A343">
            <v>61300</v>
          </cell>
          <cell r="B343">
            <v>6013000</v>
          </cell>
          <cell r="C343" t="str">
            <v>FORNECIMENTO E ASSENTAMENTO DE TUBOS DE CONCRETO ARMADO, DIÂMETRO 90CM</v>
          </cell>
          <cell r="D343" t="str">
            <v>.</v>
          </cell>
          <cell r="E343" t="str">
            <v>.</v>
          </cell>
          <cell r="F343" t="str">
            <v>SIURB-I Jan/24</v>
          </cell>
        </row>
        <row r="344">
          <cell r="A344">
            <v>61301</v>
          </cell>
          <cell r="B344">
            <v>6013001</v>
          </cell>
          <cell r="C344" t="str">
            <v>FORNECIMENTO E ASSENTAMENTO DE TUBOS DE CONCRETO ARMADO, DIÂMETRO 90CM - TIPO PA-2</v>
          </cell>
          <cell r="D344" t="str">
            <v>M</v>
          </cell>
          <cell r="E344">
            <v>467.19</v>
          </cell>
          <cell r="F344" t="str">
            <v>SIURB-I Jan/24</v>
          </cell>
        </row>
        <row r="345">
          <cell r="A345">
            <v>61302</v>
          </cell>
          <cell r="B345">
            <v>6013002</v>
          </cell>
          <cell r="C345" t="str">
            <v>FORNECIMENTO E ASSENTAMENTO DE TUBOS DE CONCRETO ARMADO, DIÂMETRO 90CM - TIPO PA-3</v>
          </cell>
          <cell r="D345" t="str">
            <v>M</v>
          </cell>
          <cell r="E345">
            <v>511.57</v>
          </cell>
          <cell r="F345" t="str">
            <v>SIURB-I Jan/24</v>
          </cell>
        </row>
        <row r="346">
          <cell r="A346">
            <v>61400</v>
          </cell>
          <cell r="B346">
            <v>6014000</v>
          </cell>
          <cell r="C346" t="str">
            <v>FORNECIMENTO E ASSENTAMENTO DE TUBOS DE CONCRETO ARMADO, DIÂMETRO 100CM</v>
          </cell>
          <cell r="D346" t="str">
            <v>.</v>
          </cell>
          <cell r="E346" t="str">
            <v>.</v>
          </cell>
          <cell r="F346" t="str">
            <v>SIURB-I Jan/24</v>
          </cell>
        </row>
        <row r="347">
          <cell r="A347">
            <v>61401</v>
          </cell>
          <cell r="B347">
            <v>6014001</v>
          </cell>
          <cell r="C347" t="str">
            <v>FORNECIMENTO E ASSENTAMENTO DE TUBOS DE CONCRETO ARMADO, DIÂMETRO 100CM - TIPO PA-2</v>
          </cell>
          <cell r="D347" t="str">
            <v>M</v>
          </cell>
          <cell r="E347">
            <v>551.91</v>
          </cell>
          <cell r="F347" t="str">
            <v>SIURB-I Jan/24</v>
          </cell>
        </row>
        <row r="348">
          <cell r="A348">
            <v>61402</v>
          </cell>
          <cell r="B348">
            <v>6014002</v>
          </cell>
          <cell r="C348" t="str">
            <v>FORNECIMENTO E ASSENTAMENTO DE TUBOS DE CONCRETO ARMADO, DIÂMETRO 100CM - TIPO PA-3</v>
          </cell>
          <cell r="D348" t="str">
            <v>M</v>
          </cell>
          <cell r="E348">
            <v>704.52</v>
          </cell>
          <cell r="F348" t="str">
            <v>SIURB-I Jan/24</v>
          </cell>
        </row>
        <row r="349">
          <cell r="A349">
            <v>61600</v>
          </cell>
          <cell r="B349">
            <v>6016000</v>
          </cell>
          <cell r="C349" t="str">
            <v>FORNECIMENTO E ASSENTAMENTO DE TUBOS DE CONCRETO ARMADO, DIÂMETRO 120CM</v>
          </cell>
          <cell r="D349" t="str">
            <v>.</v>
          </cell>
          <cell r="E349" t="str">
            <v>.</v>
          </cell>
          <cell r="F349" t="str">
            <v>SIURB-I Jan/24</v>
          </cell>
        </row>
        <row r="350">
          <cell r="A350">
            <v>61601</v>
          </cell>
          <cell r="B350">
            <v>6016001</v>
          </cell>
          <cell r="C350" t="str">
            <v>FORNECIMENTO E ASSENTAMENTO DE TUBOS DE CONCRETO ARMADO, DIÂMETRO 120CM - TIPO PA-2</v>
          </cell>
          <cell r="D350" t="str">
            <v>M</v>
          </cell>
          <cell r="E350">
            <v>832.84</v>
          </cell>
          <cell r="F350" t="str">
            <v>SIURB-I Jan/24</v>
          </cell>
        </row>
        <row r="351">
          <cell r="A351">
            <v>61602</v>
          </cell>
          <cell r="B351">
            <v>6016002</v>
          </cell>
          <cell r="C351" t="str">
            <v>FORNECIMENTO E ASSENTAMENTO DE TUBOS DE CONCRETO ARMADO, DIÂMETRO 120CM - TIPO PA-3</v>
          </cell>
          <cell r="D351" t="str">
            <v>M</v>
          </cell>
          <cell r="E351">
            <v>1038.81</v>
          </cell>
          <cell r="F351" t="str">
            <v>SIURB-I Jan/24</v>
          </cell>
        </row>
        <row r="352">
          <cell r="A352">
            <v>61700</v>
          </cell>
          <cell r="B352">
            <v>6017000</v>
          </cell>
          <cell r="C352" t="str">
            <v>FORNECIMENTO E ASSENTAMENTO DE TUBOS DE CONCRETO ARMADO, DIÂMETRO 150CM</v>
          </cell>
          <cell r="D352" t="str">
            <v>.</v>
          </cell>
          <cell r="E352" t="str">
            <v>.</v>
          </cell>
          <cell r="F352" t="str">
            <v>SIURB-I Jan/24</v>
          </cell>
        </row>
        <row r="353">
          <cell r="A353">
            <v>61701</v>
          </cell>
          <cell r="B353">
            <v>6017001</v>
          </cell>
          <cell r="C353" t="str">
            <v>FORNECIMENTO E ASSENTAMENTO DE TUBOS DE CONCRETO ARMADO, DIÂMETRO 150CM - TIPO PA-2</v>
          </cell>
          <cell r="D353" t="str">
            <v>M</v>
          </cell>
          <cell r="E353">
            <v>1172.55</v>
          </cell>
          <cell r="F353" t="str">
            <v>SIURB-I Jan/24</v>
          </cell>
        </row>
        <row r="354">
          <cell r="A354">
            <v>61702</v>
          </cell>
          <cell r="B354">
            <v>6017002</v>
          </cell>
          <cell r="C354" t="str">
            <v>FORNECIMENTO E ASSENTAMENTO DE TUBOS DE CONCRETO ARMADO, DIÂMETRO 150CM - TIPO PA-3</v>
          </cell>
          <cell r="D354" t="str">
            <v>M</v>
          </cell>
          <cell r="E354">
            <v>1438.5</v>
          </cell>
          <cell r="F354" t="str">
            <v>SIURB-I Jan/24</v>
          </cell>
        </row>
        <row r="355">
          <cell r="A355">
            <v>61703</v>
          </cell>
          <cell r="B355">
            <v>6017003</v>
          </cell>
          <cell r="C355" t="str">
            <v>FORNECIMENTO E ASSENTAMENTO DE TUBO EM POLIETILENO DE ALTA RESISTÊNCIA PEAD, COR PRETA, COM DN 300MM</v>
          </cell>
          <cell r="D355" t="str">
            <v>M</v>
          </cell>
          <cell r="E355">
            <v>106.48</v>
          </cell>
          <cell r="F355" t="str">
            <v>SIURB-I Jan/24</v>
          </cell>
        </row>
        <row r="356">
          <cell r="A356">
            <v>61704</v>
          </cell>
          <cell r="B356">
            <v>6017004</v>
          </cell>
          <cell r="C356" t="str">
            <v>FORNECIMENTO E ASSENTAMENTO DE TUBO EM POLIETILENO DE ALTA RESISTÊNCIA PEAD, COR PRETA, COM DN 400MM</v>
          </cell>
          <cell r="D356" t="str">
            <v>M</v>
          </cell>
          <cell r="E356">
            <v>192.56</v>
          </cell>
          <cell r="F356" t="str">
            <v>SIURB-I Jan/24</v>
          </cell>
        </row>
        <row r="357">
          <cell r="A357">
            <v>61705</v>
          </cell>
          <cell r="B357">
            <v>6017005</v>
          </cell>
          <cell r="C357" t="str">
            <v>FORNECIMENTO E ASSENTAMENTO DE TUBO EM POLIETILENO DE ALTA RESISTÊNCIA PEAD, COR PRETA, COM DN 500MM</v>
          </cell>
          <cell r="D357" t="str">
            <v>M</v>
          </cell>
          <cell r="E357">
            <v>290.10000000000002</v>
          </cell>
          <cell r="F357" t="str">
            <v>SIURB-I Jan/24</v>
          </cell>
        </row>
        <row r="358">
          <cell r="A358">
            <v>61706</v>
          </cell>
          <cell r="B358">
            <v>6017006</v>
          </cell>
          <cell r="C358" t="str">
            <v>FORNECIMENTO E ASSENTAMENTO DE TUBO EM POLIETILENO DE ALTA RESISTÊNCIA PEAD, COR PRETA, COM DN 600MM</v>
          </cell>
          <cell r="D358" t="str">
            <v>M</v>
          </cell>
          <cell r="E358">
            <v>433.71</v>
          </cell>
          <cell r="F358" t="str">
            <v>SIURB-I Jan/24</v>
          </cell>
        </row>
        <row r="359">
          <cell r="A359">
            <v>61707</v>
          </cell>
          <cell r="B359">
            <v>6017007</v>
          </cell>
          <cell r="C359" t="str">
            <v>FORNECIMENTO E ASSENTAMENTO DE TUBO EM POLIETILENO DE ALTA RESISTÊNCIA PEAD, COR PRETA, COM DN 800MM</v>
          </cell>
          <cell r="D359" t="str">
            <v>M</v>
          </cell>
          <cell r="E359">
            <v>693.74</v>
          </cell>
          <cell r="F359" t="str">
            <v>SIURB-I Jan/24</v>
          </cell>
        </row>
        <row r="360">
          <cell r="A360">
            <v>61708</v>
          </cell>
          <cell r="B360">
            <v>6017008</v>
          </cell>
          <cell r="C360" t="str">
            <v>FORNECIMENTO E ASSENTAMENTO DE TUBO EM POLIETILENO DE ALTA RESISTÊNCIA PEAD, COR PRETA, COM DN 1000MM</v>
          </cell>
          <cell r="D360" t="str">
            <v>M</v>
          </cell>
          <cell r="E360">
            <v>1028.29</v>
          </cell>
          <cell r="F360" t="str">
            <v>SIURB-I Jan/24</v>
          </cell>
        </row>
        <row r="361">
          <cell r="A361">
            <v>61709</v>
          </cell>
          <cell r="B361">
            <v>6017009</v>
          </cell>
          <cell r="C361" t="str">
            <v>FORNECIMENTO E ASSENTAMENTO DE TUBO EM POLIETILENO DE ALTA RESISTÊNCIA PEAD, COR PRETA, COM DN 1200MM</v>
          </cell>
          <cell r="D361" t="str">
            <v>M</v>
          </cell>
          <cell r="E361">
            <v>1453.32</v>
          </cell>
          <cell r="F361" t="str">
            <v>SIURB-I Jan/24</v>
          </cell>
        </row>
        <row r="362">
          <cell r="A362">
            <v>61800</v>
          </cell>
          <cell r="B362">
            <v>6018000</v>
          </cell>
          <cell r="C362" t="str">
            <v>POÇO DE VISITA</v>
          </cell>
          <cell r="D362" t="str">
            <v>.</v>
          </cell>
          <cell r="E362" t="str">
            <v>.</v>
          </cell>
          <cell r="F362" t="str">
            <v>SIURB-I Jan/24</v>
          </cell>
        </row>
        <row r="363">
          <cell r="A363">
            <v>61801</v>
          </cell>
          <cell r="B363">
            <v>6018001</v>
          </cell>
          <cell r="C363" t="str">
            <v>POÇO DE VISITA TIPO 1 - 1,40 X 1,40 X 1,40M</v>
          </cell>
          <cell r="D363" t="str">
            <v>UN</v>
          </cell>
          <cell r="E363">
            <v>5063.37</v>
          </cell>
          <cell r="F363" t="str">
            <v>SIURB-I Jan/24</v>
          </cell>
        </row>
        <row r="364">
          <cell r="A364">
            <v>61802</v>
          </cell>
          <cell r="B364">
            <v>6018002</v>
          </cell>
          <cell r="C364" t="str">
            <v>POÇO DE VISITA TIPO 2 - 1,60 X 1,60 X 1,60M</v>
          </cell>
          <cell r="D364" t="str">
            <v>UN</v>
          </cell>
          <cell r="E364">
            <v>6137.25</v>
          </cell>
          <cell r="F364" t="str">
            <v>SIURB-I Jan/24</v>
          </cell>
        </row>
        <row r="365">
          <cell r="A365">
            <v>61803</v>
          </cell>
          <cell r="B365">
            <v>6018003</v>
          </cell>
          <cell r="C365" t="str">
            <v>POÇO DE VISITA TIPO 3 - 2,20 X 2,20 X 2,20M</v>
          </cell>
          <cell r="D365" t="str">
            <v>UN</v>
          </cell>
          <cell r="E365">
            <v>10201.01</v>
          </cell>
          <cell r="F365" t="str">
            <v>SIURB-I Jan/24</v>
          </cell>
        </row>
        <row r="366">
          <cell r="A366">
            <v>61900</v>
          </cell>
          <cell r="B366">
            <v>6019000</v>
          </cell>
          <cell r="C366" t="str">
            <v>CHAMINÉ DE POÇO DE VISITA COM ALVENARIA DE UM TIJOLO COMUM</v>
          </cell>
          <cell r="D366" t="str">
            <v>M</v>
          </cell>
          <cell r="E366">
            <v>1082.0999999999999</v>
          </cell>
          <cell r="F366" t="str">
            <v>SIURB-I Jan/24</v>
          </cell>
        </row>
        <row r="367">
          <cell r="A367">
            <v>62000</v>
          </cell>
          <cell r="B367">
            <v>6020000</v>
          </cell>
          <cell r="C367" t="str">
            <v>TAMPÃO PARA GALERIAS DE ÁGUAS PLUVIAIS</v>
          </cell>
          <cell r="D367" t="str">
            <v>.</v>
          </cell>
          <cell r="E367" t="str">
            <v>.</v>
          </cell>
          <cell r="F367" t="str">
            <v>SIURB-I Jan/24</v>
          </cell>
        </row>
        <row r="368">
          <cell r="A368">
            <v>62003</v>
          </cell>
          <cell r="B368">
            <v>6020003</v>
          </cell>
          <cell r="C368" t="str">
            <v>INC.27 - INSTALAÇÃO DE TAMPÃO PARA GALERIA DE ÁGUAS PLUVIAIS - ARTICULADO, EXCETO FORNECIMENTO DE TAMPÃO</v>
          </cell>
          <cell r="D368" t="str">
            <v>UN</v>
          </cell>
          <cell r="E368">
            <v>139.01</v>
          </cell>
          <cell r="F368" t="str">
            <v>SIURB-I Jan/24</v>
          </cell>
        </row>
        <row r="369">
          <cell r="A369">
            <v>62004</v>
          </cell>
          <cell r="B369">
            <v>6020004</v>
          </cell>
          <cell r="C369" t="str">
            <v>INC.27 - INSTALAÇÃO DE TAMPÃO PARA GALERIA DE ÁGUAS PLUVIAIS - NÃO ARTICULADO, EXCETO FORNECIMENTO DE TAMPÃO</v>
          </cell>
          <cell r="D369" t="str">
            <v>UN</v>
          </cell>
          <cell r="E369">
            <v>139.01</v>
          </cell>
          <cell r="F369" t="str">
            <v>SIURB-I Jan/24</v>
          </cell>
        </row>
        <row r="370">
          <cell r="A370">
            <v>62021</v>
          </cell>
          <cell r="B370">
            <v>6020021</v>
          </cell>
          <cell r="C370" t="str">
            <v>FORNECIMENTO DE TAMPÃO DE FERRO FUNDIDO DÚCTIL CLASSE MÍNIMA 400 (40T) D=600MM - NBR 10160 ARTICULADO - P/ GAL. ÁGUAS PLUV.</v>
          </cell>
          <cell r="D370" t="str">
            <v>UN</v>
          </cell>
          <cell r="E370">
            <v>482.64</v>
          </cell>
          <cell r="F370" t="str">
            <v>SIURB-I Jan/24</v>
          </cell>
        </row>
        <row r="371">
          <cell r="A371">
            <v>62022</v>
          </cell>
          <cell r="B371">
            <v>6020022</v>
          </cell>
          <cell r="C371" t="str">
            <v>FORNECIMENTO DE TAMPÃO DE FERRO FUNDIDO DÚCTIL CLASSE MÍNIMA 400 (40T) D=600MM - NBR 10160 NÃO ARTICULADO - P/ GAL. ÁGUAS PLUV.</v>
          </cell>
          <cell r="D371" t="str">
            <v>UN</v>
          </cell>
          <cell r="E371">
            <v>470.5</v>
          </cell>
          <cell r="F371" t="str">
            <v>SIURB-I Jan/24</v>
          </cell>
        </row>
        <row r="372">
          <cell r="A372">
            <v>62023</v>
          </cell>
          <cell r="B372">
            <v>6020023</v>
          </cell>
          <cell r="C372" t="str">
            <v>FORNECIMENTO DE TAMPÃO - GRELHA DE FERRO FUNDIDO DÚCTIL CLASSE MÍNIMA 400 (40T) D=600MM - NBR 10160 ARTICULADO - P/ GAL. ÁGUAS PLUV.</v>
          </cell>
          <cell r="D372" t="str">
            <v>UN</v>
          </cell>
          <cell r="E372">
            <v>481.77</v>
          </cell>
          <cell r="F372" t="str">
            <v>SIURB-I Jan/24</v>
          </cell>
        </row>
        <row r="373">
          <cell r="A373">
            <v>62024</v>
          </cell>
          <cell r="B373">
            <v>6020024</v>
          </cell>
          <cell r="C373" t="str">
            <v>FORNECIMENTO DE TAMPÃO - GRELHA DE FERRO FUNDIDO DÚCTIL CLASSE MÍNIMA 400 (40T) D=600MM - NBR 10160 NÃO ARTICULADO - P/ GAL. ÁGUAS PLUV.</v>
          </cell>
          <cell r="D373" t="str">
            <v>UN</v>
          </cell>
          <cell r="E373">
            <v>419.55</v>
          </cell>
          <cell r="F373" t="str">
            <v>SIURB-I Jan/24</v>
          </cell>
        </row>
        <row r="374">
          <cell r="A374">
            <v>62025</v>
          </cell>
          <cell r="B374">
            <v>6020025</v>
          </cell>
          <cell r="C374" t="str">
            <v>FORNECIMENTO DE TAMPÃO MAIS ARO, AMBOS EM PLÁSTICO CLASSE MÍNIMA 400 (40T) D=600MM - ABNT - P/ GAL. ÁGUAS PLUV.</v>
          </cell>
          <cell r="D374" t="str">
            <v>UN</v>
          </cell>
          <cell r="E374">
            <v>1444.25</v>
          </cell>
          <cell r="F374" t="str">
            <v>SIURB-I Jan/24</v>
          </cell>
        </row>
        <row r="375">
          <cell r="A375">
            <v>62100</v>
          </cell>
          <cell r="B375">
            <v>6021000</v>
          </cell>
          <cell r="C375" t="str">
            <v>LEVANTAMENTO OU REBAIXAMENTO DE TAMPÃO DE POÇO DE VISITA</v>
          </cell>
          <cell r="D375" t="str">
            <v>UN</v>
          </cell>
          <cell r="E375">
            <v>176.27</v>
          </cell>
          <cell r="F375" t="str">
            <v>SIURB-I Jan/24</v>
          </cell>
        </row>
        <row r="376">
          <cell r="A376">
            <v>62200</v>
          </cell>
          <cell r="B376">
            <v>6022000</v>
          </cell>
          <cell r="C376" t="str">
            <v>BOCA DE LOBO</v>
          </cell>
          <cell r="D376" t="str">
            <v>.</v>
          </cell>
          <cell r="E376" t="str">
            <v>.</v>
          </cell>
          <cell r="F376" t="str">
            <v>SIURB-I Jan/24</v>
          </cell>
        </row>
        <row r="377">
          <cell r="A377">
            <v>62203</v>
          </cell>
          <cell r="B377">
            <v>6022003</v>
          </cell>
          <cell r="C377" t="str">
            <v>BOCA DE LOBO SIMPLES</v>
          </cell>
          <cell r="D377" t="str">
            <v>UN</v>
          </cell>
          <cell r="E377">
            <v>2257.23</v>
          </cell>
          <cell r="F377" t="str">
            <v>SIURB-I Jan/24</v>
          </cell>
        </row>
        <row r="378">
          <cell r="A378">
            <v>62204</v>
          </cell>
          <cell r="B378">
            <v>6022004</v>
          </cell>
          <cell r="C378" t="str">
            <v>BOCA DE LOBO DUPLA</v>
          </cell>
          <cell r="D378" t="str">
            <v>UN</v>
          </cell>
          <cell r="E378">
            <v>4026.74</v>
          </cell>
          <cell r="F378" t="str">
            <v>SIURB-I Jan/24</v>
          </cell>
        </row>
        <row r="379">
          <cell r="A379">
            <v>62205</v>
          </cell>
          <cell r="B379">
            <v>6022005</v>
          </cell>
          <cell r="C379" t="str">
            <v>BOCA DE LOBO TRIPLA</v>
          </cell>
          <cell r="D379" t="str">
            <v>UN</v>
          </cell>
          <cell r="E379">
            <v>5784.23</v>
          </cell>
          <cell r="F379" t="str">
            <v>SIURB-I Jan/24</v>
          </cell>
        </row>
        <row r="380">
          <cell r="A380">
            <v>62206</v>
          </cell>
          <cell r="B380">
            <v>6022006</v>
          </cell>
          <cell r="C380" t="str">
            <v>BOCA DE LOBO QUÁDRUPLA</v>
          </cell>
          <cell r="D380" t="str">
            <v>UN</v>
          </cell>
          <cell r="E380">
            <v>7550.38</v>
          </cell>
          <cell r="F380" t="str">
            <v>SIURB-I Jan/24</v>
          </cell>
        </row>
        <row r="381">
          <cell r="A381">
            <v>62300</v>
          </cell>
          <cell r="B381">
            <v>6023000</v>
          </cell>
          <cell r="C381" t="str">
            <v>REFORMA DE BOCA DE LOBO</v>
          </cell>
          <cell r="D381" t="str">
            <v>.</v>
          </cell>
          <cell r="E381" t="str">
            <v>.</v>
          </cell>
          <cell r="F381" t="str">
            <v>SIURB-I Jan/24</v>
          </cell>
        </row>
        <row r="382">
          <cell r="A382">
            <v>62301</v>
          </cell>
          <cell r="B382">
            <v>6023001</v>
          </cell>
          <cell r="C382" t="str">
            <v>REFORMA DE BOCA DE LOBO SIMPLES</v>
          </cell>
          <cell r="D382" t="str">
            <v>UN</v>
          </cell>
          <cell r="E382">
            <v>931.49</v>
          </cell>
          <cell r="F382" t="str">
            <v>SIURB-I Jan/24</v>
          </cell>
        </row>
        <row r="383">
          <cell r="A383">
            <v>62302</v>
          </cell>
          <cell r="B383">
            <v>6023002</v>
          </cell>
          <cell r="C383" t="str">
            <v>REFORMA DE BOCA DE LOBO DUPLA</v>
          </cell>
          <cell r="D383" t="str">
            <v>UN</v>
          </cell>
          <cell r="E383">
            <v>1031.9100000000001</v>
          </cell>
          <cell r="F383" t="str">
            <v>SIURB-I Jan/24</v>
          </cell>
        </row>
        <row r="384">
          <cell r="A384">
            <v>62303</v>
          </cell>
          <cell r="B384">
            <v>6023003</v>
          </cell>
          <cell r="C384" t="str">
            <v>REFORMA DE BOCA DE LOBO TRIPLA</v>
          </cell>
          <cell r="D384" t="str">
            <v>UN</v>
          </cell>
          <cell r="E384">
            <v>1132.33</v>
          </cell>
          <cell r="F384" t="str">
            <v>SIURB-I Jan/24</v>
          </cell>
        </row>
        <row r="385">
          <cell r="A385">
            <v>62304</v>
          </cell>
          <cell r="B385">
            <v>6023004</v>
          </cell>
          <cell r="C385" t="str">
            <v>SUBSTITUIÇÃO DE GUIA CHAPÉU PARA BOCA DE LOBO</v>
          </cell>
          <cell r="D385" t="str">
            <v>UN</v>
          </cell>
          <cell r="E385">
            <v>89.98</v>
          </cell>
          <cell r="F385" t="str">
            <v>SIURB-I Jan/24</v>
          </cell>
        </row>
        <row r="386">
          <cell r="A386">
            <v>62305</v>
          </cell>
          <cell r="B386">
            <v>6023005</v>
          </cell>
          <cell r="C386" t="str">
            <v>SUBSTITUIÇÃO DE TAMPA DE CONCRETO PARA BOCA DE LOBO</v>
          </cell>
          <cell r="D386" t="str">
            <v>UN</v>
          </cell>
          <cell r="E386">
            <v>333.36</v>
          </cell>
          <cell r="F386" t="str">
            <v>SIURB-I Jan/24</v>
          </cell>
        </row>
        <row r="387">
          <cell r="A387">
            <v>62400</v>
          </cell>
          <cell r="B387">
            <v>6024000</v>
          </cell>
          <cell r="C387" t="str">
            <v>DRENO DE BRITA</v>
          </cell>
          <cell r="D387" t="str">
            <v>M3</v>
          </cell>
          <cell r="E387">
            <v>213.75</v>
          </cell>
          <cell r="F387" t="str">
            <v>SIURB-I Jan/24</v>
          </cell>
        </row>
        <row r="388">
          <cell r="A388">
            <v>62500</v>
          </cell>
          <cell r="B388">
            <v>6025000</v>
          </cell>
          <cell r="C388" t="str">
            <v>DRENO DE AREIA</v>
          </cell>
          <cell r="D388" t="str">
            <v>M3</v>
          </cell>
          <cell r="E388">
            <v>210.09</v>
          </cell>
          <cell r="F388" t="str">
            <v>SIURB-I Jan/24</v>
          </cell>
        </row>
        <row r="389">
          <cell r="A389">
            <v>62600</v>
          </cell>
          <cell r="B389">
            <v>6026000</v>
          </cell>
          <cell r="C389" t="str">
            <v>FORNECIMENTO E ASSENTAMENTO DE TUBO DRENO DE CONCRETO FURADO - DIÂMETRO 20,0CM</v>
          </cell>
          <cell r="D389" t="str">
            <v>M</v>
          </cell>
          <cell r="E389">
            <v>46.02</v>
          </cell>
          <cell r="F389" t="str">
            <v>SIURB-I Jan/24</v>
          </cell>
        </row>
        <row r="390">
          <cell r="A390">
            <v>62901</v>
          </cell>
          <cell r="B390">
            <v>6029001</v>
          </cell>
          <cell r="C390" t="str">
            <v>IHD.23 - FORNECIMENTO E ASSENTAMENTO DE TUBO DE PEAD CORRUGADO E PERFURADOPARA DRENAGEM - DIÂMETRO 2,5" (EM ACORDO COM AS NORMAS DNIT 093/06, NBR 15073 E NBR 14692)</v>
          </cell>
          <cell r="D390" t="str">
            <v>M</v>
          </cell>
          <cell r="E390">
            <v>16.07</v>
          </cell>
          <cell r="F390" t="str">
            <v>SIURB-I Jan/24</v>
          </cell>
        </row>
        <row r="391">
          <cell r="A391">
            <v>62902</v>
          </cell>
          <cell r="B391">
            <v>6029002</v>
          </cell>
          <cell r="C391" t="str">
            <v>IHD.23 - FORNECIMENTO E ASSENTAMENTO DE TUBO DE PEAD CORRUGADO E PERFURADOPARA DRENAGEM - DIÂMETRO 3,0" (EM ACORDO COM AS NORMAS DNIT 093/06, NBR 15073 E NBR 14692)</v>
          </cell>
          <cell r="D391" t="str">
            <v>M</v>
          </cell>
          <cell r="E391">
            <v>16.89</v>
          </cell>
          <cell r="F391" t="str">
            <v>SIURB-I Jan/24</v>
          </cell>
        </row>
        <row r="392">
          <cell r="A392">
            <v>62903</v>
          </cell>
          <cell r="B392">
            <v>6029003</v>
          </cell>
          <cell r="C392" t="str">
            <v>IHD.23 - FORNECIMENTO E ASSENTAMENTO DE TUBO DE PEAD CORRUGADO E PERFURADOPARA DRENAGEM - DIÂMETRO 4,0" (EM ACORDO COM AS NORMAS DNIT 093/06, NBR 15073 E NBR 14692)</v>
          </cell>
          <cell r="D392" t="str">
            <v>M</v>
          </cell>
          <cell r="E392">
            <v>18.11</v>
          </cell>
          <cell r="F392" t="str">
            <v>SIURB-I Jan/24</v>
          </cell>
        </row>
        <row r="393">
          <cell r="A393">
            <v>62904</v>
          </cell>
          <cell r="B393">
            <v>6029004</v>
          </cell>
          <cell r="C393" t="str">
            <v>IHD.23 - FORNECIMENTO E ASSENTAMENTO DE TUBO DE PEAD CORRUGADO E PERFURADOPARA DRENAGEM - DIÂMETRO 6,0" (EM ACORDO COM AS NORMAS DNIT 093/06, NBR 15073 E NBR 14692)</v>
          </cell>
          <cell r="D393" t="str">
            <v>M</v>
          </cell>
          <cell r="E393">
            <v>31.65</v>
          </cell>
          <cell r="F393" t="str">
            <v>SIURB-I Jan/24</v>
          </cell>
        </row>
        <row r="394">
          <cell r="A394">
            <v>63100</v>
          </cell>
          <cell r="B394">
            <v>6031000</v>
          </cell>
          <cell r="C394" t="str">
            <v>FORNECIMENTO E ASSENTAMENTO DE MANILHA DE CERÂMICA - DIÂMETRO 4" X 60CM</v>
          </cell>
          <cell r="D394" t="str">
            <v>M</v>
          </cell>
          <cell r="E394">
            <v>28.75</v>
          </cell>
          <cell r="F394" t="str">
            <v>SIURB-I Jan/24</v>
          </cell>
        </row>
        <row r="395">
          <cell r="A395">
            <v>63200</v>
          </cell>
          <cell r="B395">
            <v>6032000</v>
          </cell>
          <cell r="C395" t="str">
            <v>FORNECIMENTO E ASSENTAMENTO DE MANILHA DE CERÂMICA - DIÂMETRO 6" X 1M</v>
          </cell>
          <cell r="D395" t="str">
            <v>M</v>
          </cell>
          <cell r="E395">
            <v>30.31</v>
          </cell>
          <cell r="F395" t="str">
            <v>SIURB-I Jan/24</v>
          </cell>
        </row>
        <row r="396">
          <cell r="A396">
            <v>63300</v>
          </cell>
          <cell r="B396">
            <v>6033000</v>
          </cell>
          <cell r="C396" t="str">
            <v>FORNECIMENTO E ASSENTAMENTO DE MANILHA DE CERÂMICA - DIÂMETRO 8" X 1M</v>
          </cell>
          <cell r="D396" t="str">
            <v>M</v>
          </cell>
          <cell r="E396">
            <v>47.49</v>
          </cell>
          <cell r="F396" t="str">
            <v>SIURB-I Jan/24</v>
          </cell>
        </row>
        <row r="397">
          <cell r="A397">
            <v>63400</v>
          </cell>
          <cell r="B397">
            <v>6034000</v>
          </cell>
          <cell r="C397" t="str">
            <v>FORNECIMENTO E ASSENTAMENTO DE MANILHA DE CERÂMICA - DIÂMETRO 12" X 1M</v>
          </cell>
          <cell r="D397" t="str">
            <v>M</v>
          </cell>
          <cell r="E397">
            <v>140.94</v>
          </cell>
          <cell r="F397" t="str">
            <v>SIURB-I Jan/24</v>
          </cell>
        </row>
        <row r="398">
          <cell r="A398">
            <v>63500</v>
          </cell>
          <cell r="B398">
            <v>6035000</v>
          </cell>
          <cell r="C398" t="str">
            <v>LIGAÇÃO DOMICILIAR DE ESGOTO COM MANILHA DE CERÂMICA TIPO SABESP - DIÂMETRO 4"</v>
          </cell>
          <cell r="D398" t="str">
            <v>M</v>
          </cell>
          <cell r="E398">
            <v>79.900000000000006</v>
          </cell>
          <cell r="F398" t="str">
            <v>SIURB-I Jan/24</v>
          </cell>
        </row>
        <row r="399">
          <cell r="A399">
            <v>63700</v>
          </cell>
          <cell r="B399">
            <v>6037000</v>
          </cell>
          <cell r="C399" t="str">
            <v>ASSENTAMENTO DE MANILHA DE CERÂMICA - DIÂMETRO 4"</v>
          </cell>
          <cell r="D399" t="str">
            <v>M</v>
          </cell>
          <cell r="E399">
            <v>8.61</v>
          </cell>
          <cell r="F399" t="str">
            <v>SIURB-I Jan/24</v>
          </cell>
        </row>
        <row r="400">
          <cell r="A400">
            <v>63800</v>
          </cell>
          <cell r="B400">
            <v>6038000</v>
          </cell>
          <cell r="C400" t="str">
            <v>ASSENTAMENTO DE MANILHA DE CERÂMICA - DIÂMETRO 6"</v>
          </cell>
          <cell r="D400" t="str">
            <v>M</v>
          </cell>
          <cell r="E400">
            <v>8.76</v>
          </cell>
          <cell r="F400" t="str">
            <v>SIURB-I Jan/24</v>
          </cell>
        </row>
        <row r="401">
          <cell r="A401">
            <v>63900</v>
          </cell>
          <cell r="B401">
            <v>6039000</v>
          </cell>
          <cell r="C401" t="str">
            <v>ASSENTAMENTO DE MANILHA DE CERÂMICA - DIÂMETRO 8"</v>
          </cell>
          <cell r="D401" t="str">
            <v>M</v>
          </cell>
          <cell r="E401">
            <v>10.98</v>
          </cell>
          <cell r="F401" t="str">
            <v>SIURB-I Jan/24</v>
          </cell>
        </row>
        <row r="402">
          <cell r="A402">
            <v>64000</v>
          </cell>
          <cell r="B402">
            <v>6040000</v>
          </cell>
          <cell r="C402" t="str">
            <v>ASSENTAMENTO DE MANILHA DE CERÂMICA - DIÂMETRO 12"</v>
          </cell>
          <cell r="D402" t="str">
            <v>M</v>
          </cell>
          <cell r="E402">
            <v>11.27</v>
          </cell>
          <cell r="F402" t="str">
            <v>SIURB-I Jan/24</v>
          </cell>
        </row>
        <row r="403">
          <cell r="A403">
            <v>64100</v>
          </cell>
          <cell r="B403">
            <v>6041000</v>
          </cell>
          <cell r="C403" t="str">
            <v>ASSENTAMENTO DE TUBULAÇÃO DE FERRO FUNDIDO TIPO SABESP - DIÂMETRO 75MM</v>
          </cell>
          <cell r="D403" t="str">
            <v>M</v>
          </cell>
          <cell r="E403">
            <v>11.46</v>
          </cell>
          <cell r="F403" t="str">
            <v>SIURB-I Jan/24</v>
          </cell>
        </row>
        <row r="404">
          <cell r="A404">
            <v>64200</v>
          </cell>
          <cell r="B404">
            <v>6042000</v>
          </cell>
          <cell r="C404" t="str">
            <v>ASSENTAMENTO DE TUBULAÇÃO DE FERRO FUNDIDO TIPO SABESP - DIÂMETRO 100MM</v>
          </cell>
          <cell r="D404" t="str">
            <v>M</v>
          </cell>
          <cell r="E404">
            <v>13.02</v>
          </cell>
          <cell r="F404" t="str">
            <v>SIURB-I Jan/24</v>
          </cell>
        </row>
        <row r="405">
          <cell r="A405">
            <v>64400</v>
          </cell>
          <cell r="B405">
            <v>6044000</v>
          </cell>
          <cell r="C405" t="str">
            <v>ENSECADEIRA DE MADEIRA EM PAREDES SIMPLES, COM POSTERIOR RETIRADA DO MATERIAL</v>
          </cell>
          <cell r="D405" t="str">
            <v>M2</v>
          </cell>
          <cell r="E405">
            <v>173.8</v>
          </cell>
          <cell r="F405" t="str">
            <v>SIURB-I Jan/24</v>
          </cell>
        </row>
        <row r="406">
          <cell r="A406">
            <v>64500</v>
          </cell>
          <cell r="B406">
            <v>6045000</v>
          </cell>
          <cell r="C406" t="str">
            <v>ENSECADEIRA DE MADEIRA EM PAREDES DUPLAS, COM POSTERIOR RETIRADA DO MATERIAL</v>
          </cell>
          <cell r="D406" t="str">
            <v>M2</v>
          </cell>
          <cell r="E406">
            <v>289.77999999999997</v>
          </cell>
          <cell r="F406" t="str">
            <v>SIURB-I Jan/24</v>
          </cell>
        </row>
        <row r="407">
          <cell r="A407">
            <v>64600</v>
          </cell>
          <cell r="B407">
            <v>6046000</v>
          </cell>
          <cell r="C407" t="str">
            <v>FORNECIMENTO E ASSENTAMENTO DE CANALETA (MEIO TUBO) DE CONCRETO - DIÂMETRO 30CM</v>
          </cell>
          <cell r="D407" t="str">
            <v>M</v>
          </cell>
          <cell r="E407">
            <v>37.96</v>
          </cell>
          <cell r="F407" t="str">
            <v>SIURB-I Jan/24</v>
          </cell>
        </row>
        <row r="408">
          <cell r="A408">
            <v>64700</v>
          </cell>
          <cell r="B408">
            <v>6047000</v>
          </cell>
          <cell r="C408" t="str">
            <v>FORNECIMENTO E ASSENTAMENTO DE CANALETA (MEIO TUBO) DE CONCRETO - DIÂMETRO 40CM</v>
          </cell>
          <cell r="D408" t="str">
            <v>M</v>
          </cell>
          <cell r="E408">
            <v>47.46</v>
          </cell>
          <cell r="F408" t="str">
            <v>SIURB-I Jan/24</v>
          </cell>
        </row>
        <row r="409">
          <cell r="A409">
            <v>64800</v>
          </cell>
          <cell r="B409">
            <v>6048000</v>
          </cell>
          <cell r="C409" t="str">
            <v>FORNECIMENTO E ASSENTAMENTO DE CANALETA (MEIO TUBO) DE CONCRETO - DIÂMETRO 50CM</v>
          </cell>
          <cell r="D409" t="str">
            <v>M</v>
          </cell>
          <cell r="E409">
            <v>61.89</v>
          </cell>
          <cell r="F409" t="str">
            <v>SIURB-I Jan/24</v>
          </cell>
        </row>
        <row r="410">
          <cell r="A410">
            <v>64900</v>
          </cell>
          <cell r="B410">
            <v>6049000</v>
          </cell>
          <cell r="C410" t="str">
            <v>ESGOTAMENTO D'ÁGUA COM BOMBA SUBMERSA - POTÊNCIA ATÉ 5HP</v>
          </cell>
          <cell r="D410" t="str">
            <v>HPXH</v>
          </cell>
          <cell r="E410">
            <v>2.04</v>
          </cell>
          <cell r="F410" t="str">
            <v>SIURB-I Jan/24</v>
          </cell>
        </row>
        <row r="411">
          <cell r="A411">
            <v>65000</v>
          </cell>
          <cell r="B411">
            <v>6050000</v>
          </cell>
          <cell r="C411" t="str">
            <v>ASSENTAMENTO DE TUBOS DE CONCRETO EXISTENTE - DIÂMETRO 30CM</v>
          </cell>
          <cell r="D411" t="str">
            <v>M</v>
          </cell>
          <cell r="E411">
            <v>4.62</v>
          </cell>
          <cell r="F411" t="str">
            <v>SIURB-I Jan/24</v>
          </cell>
        </row>
        <row r="412">
          <cell r="A412">
            <v>65100</v>
          </cell>
          <cell r="B412">
            <v>6051000</v>
          </cell>
          <cell r="C412" t="str">
            <v>ASSENTAMENTO DE TUBOS DE CONCRETO EXISTENTE - DIÂMETRO 40CM</v>
          </cell>
          <cell r="D412" t="str">
            <v>M</v>
          </cell>
          <cell r="E412">
            <v>15.11</v>
          </cell>
          <cell r="F412" t="str">
            <v>SIURB-I Jan/24</v>
          </cell>
        </row>
        <row r="413">
          <cell r="A413">
            <v>65200</v>
          </cell>
          <cell r="B413">
            <v>6052000</v>
          </cell>
          <cell r="C413" t="str">
            <v>ASSENTAMENTO DE TUBOS DE CONCRETO EXISTENTE - DIÂMETRO 50CM</v>
          </cell>
          <cell r="D413" t="str">
            <v>M</v>
          </cell>
          <cell r="E413">
            <v>20.72</v>
          </cell>
          <cell r="F413" t="str">
            <v>SIURB-I Jan/24</v>
          </cell>
        </row>
        <row r="414">
          <cell r="A414">
            <v>65300</v>
          </cell>
          <cell r="B414">
            <v>6053000</v>
          </cell>
          <cell r="C414" t="str">
            <v>ASSENTAMENTO DE TUBOS DE CONCRETO EXISTENTE - DIÂMETRO 60CM</v>
          </cell>
          <cell r="D414" t="str">
            <v>M</v>
          </cell>
          <cell r="E414">
            <v>26.27</v>
          </cell>
          <cell r="F414" t="str">
            <v>SIURB-I Jan/24</v>
          </cell>
        </row>
        <row r="415">
          <cell r="A415">
            <v>65400</v>
          </cell>
          <cell r="B415">
            <v>6054000</v>
          </cell>
          <cell r="C415" t="str">
            <v>ASSENTAMENTO DE TUBOS DE CONCRETO EXISTENTE -  DIÂMETRO 70CM</v>
          </cell>
          <cell r="D415" t="str">
            <v>M</v>
          </cell>
          <cell r="E415">
            <v>31.89</v>
          </cell>
          <cell r="F415" t="str">
            <v>SIURB-I Jan/24</v>
          </cell>
        </row>
        <row r="416">
          <cell r="A416">
            <v>65500</v>
          </cell>
          <cell r="B416">
            <v>6055000</v>
          </cell>
          <cell r="C416" t="str">
            <v>ASSENTAMENTO DE TUBOS DE CONCRETO EXISTENTE - DIÂMETRO 80CM</v>
          </cell>
          <cell r="D416" t="str">
            <v>M</v>
          </cell>
          <cell r="E416">
            <v>39.869999999999997</v>
          </cell>
          <cell r="F416" t="str">
            <v>SIURB-I Jan/24</v>
          </cell>
        </row>
        <row r="417">
          <cell r="A417">
            <v>65600</v>
          </cell>
          <cell r="B417">
            <v>6056000</v>
          </cell>
          <cell r="C417" t="str">
            <v>ASSENTAMENTO DE TUBOS DE CONCRETO EXISTENTE - DIÂMETRO 90CM</v>
          </cell>
          <cell r="D417" t="str">
            <v>M</v>
          </cell>
          <cell r="E417">
            <v>39.61</v>
          </cell>
          <cell r="F417" t="str">
            <v>SIURB-I Jan/24</v>
          </cell>
        </row>
        <row r="418">
          <cell r="A418">
            <v>65700</v>
          </cell>
          <cell r="B418">
            <v>6057000</v>
          </cell>
          <cell r="C418" t="str">
            <v>ASSENTAMENTO DE TUBOS DE CONCRETO EXISTENTE - DIÂMETRO 100CM</v>
          </cell>
          <cell r="D418" t="str">
            <v>M</v>
          </cell>
          <cell r="E418">
            <v>54.97</v>
          </cell>
          <cell r="F418" t="str">
            <v>SIURB-I Jan/24</v>
          </cell>
        </row>
        <row r="419">
          <cell r="A419">
            <v>65800</v>
          </cell>
          <cell r="B419">
            <v>6058000</v>
          </cell>
          <cell r="C419" t="str">
            <v>ASSENTAMENTO DE TUBOS DE CONCRETO EXISTENTE - DIÂMETRO 110CM</v>
          </cell>
          <cell r="D419" t="str">
            <v>M</v>
          </cell>
          <cell r="E419">
            <v>72.239999999999995</v>
          </cell>
          <cell r="F419" t="str">
            <v>SIURB-I Jan/24</v>
          </cell>
        </row>
        <row r="420">
          <cell r="A420">
            <v>65900</v>
          </cell>
          <cell r="B420">
            <v>6059000</v>
          </cell>
          <cell r="C420" t="str">
            <v>ASSENTAMENTO DE TUBOS DE CONCRETO EXISTENTE - DIÂMETRO 120CM</v>
          </cell>
          <cell r="D420" t="str">
            <v>M</v>
          </cell>
          <cell r="E420">
            <v>89.51</v>
          </cell>
          <cell r="F420" t="str">
            <v>SIURB-I Jan/24</v>
          </cell>
        </row>
        <row r="421">
          <cell r="A421">
            <v>66000</v>
          </cell>
          <cell r="B421">
            <v>6060000</v>
          </cell>
          <cell r="C421" t="str">
            <v>ASSENTAMENTO DE TUBOS DE CONCRETO EXISTENTE - DIÂMETRO 150CM</v>
          </cell>
          <cell r="D421" t="str">
            <v>M</v>
          </cell>
          <cell r="E421">
            <v>108.21</v>
          </cell>
          <cell r="F421" t="str">
            <v>SIURB-I Jan/24</v>
          </cell>
        </row>
        <row r="422">
          <cell r="A422">
            <v>66500</v>
          </cell>
          <cell r="B422">
            <v>6065000</v>
          </cell>
          <cell r="C422" t="str">
            <v>BOCA DE LEÃO</v>
          </cell>
          <cell r="D422" t="str">
            <v>.</v>
          </cell>
          <cell r="E422" t="str">
            <v>.</v>
          </cell>
          <cell r="F422" t="str">
            <v>SIURB-I Jan/24</v>
          </cell>
        </row>
        <row r="423">
          <cell r="A423">
            <v>66505</v>
          </cell>
          <cell r="B423">
            <v>6065005</v>
          </cell>
          <cell r="C423" t="str">
            <v>INC.27 - INSTALAÇÃO DE BOCA DE LEÃO SIMPLES COM GRELHA ARTICULADA, EXCETO FORNECIMENTO DA GRELHA</v>
          </cell>
          <cell r="D423" t="str">
            <v>UN</v>
          </cell>
          <cell r="E423">
            <v>2415.14</v>
          </cell>
          <cell r="F423" t="str">
            <v>SIURB-I Jan/24</v>
          </cell>
        </row>
        <row r="424">
          <cell r="A424">
            <v>66506</v>
          </cell>
          <cell r="B424">
            <v>6065006</v>
          </cell>
          <cell r="C424" t="str">
            <v>INC.27 - INSTALAÇÃO DE BOCA DE LEÃO SIMPLES COM GRELHA NÃO-ARTICULADA, EXCETO FORNECIMENTO DA GRELHA</v>
          </cell>
          <cell r="D424" t="str">
            <v>UN</v>
          </cell>
          <cell r="E424">
            <v>2415.13</v>
          </cell>
          <cell r="F424" t="str">
            <v>SIURB-I Jan/24</v>
          </cell>
        </row>
        <row r="425">
          <cell r="A425">
            <v>66507</v>
          </cell>
          <cell r="B425">
            <v>6065007</v>
          </cell>
          <cell r="C425" t="str">
            <v>INC.27 - INSTALAÇÃO DE BOCA DE LEÃO DUPLA COM GRELHA ARTICULADA, EXCETO O FORNECIMENTO DA GRELHA</v>
          </cell>
          <cell r="D425" t="str">
            <v>UN</v>
          </cell>
          <cell r="E425">
            <v>3851.13</v>
          </cell>
          <cell r="F425" t="str">
            <v>SIURB-I Jan/24</v>
          </cell>
        </row>
        <row r="426">
          <cell r="A426">
            <v>66508</v>
          </cell>
          <cell r="B426">
            <v>6065008</v>
          </cell>
          <cell r="C426" t="str">
            <v>INC.27 - INSTALAÇÃO DE BOCA DE LEÃO DUPLA COM GRELHA NÃO-ARTICULADA, EXCETO O FORNECIMENTO DA GRELHA</v>
          </cell>
          <cell r="D426" t="str">
            <v>UN</v>
          </cell>
          <cell r="E426">
            <v>3851.13</v>
          </cell>
          <cell r="F426" t="str">
            <v>SIURB-I Jan/24</v>
          </cell>
        </row>
        <row r="427">
          <cell r="A427">
            <v>66521</v>
          </cell>
          <cell r="B427">
            <v>6065021</v>
          </cell>
          <cell r="C427" t="str">
            <v>FORNECIMENTO DE GRELHA TIPO "BOCA DE LEÃO" DE FERRO FUND. DÚCTIL CL. MÍN.250 - 25T - DIM. APR=810X270MM - NBR 10160 - T. ARTICU. - P/ GAL. ÁGUAS PLUV.</v>
          </cell>
          <cell r="D427" t="str">
            <v>UN</v>
          </cell>
          <cell r="E427">
            <v>282.02</v>
          </cell>
          <cell r="F427" t="str">
            <v>SIURB-I Jan/24</v>
          </cell>
        </row>
        <row r="428">
          <cell r="A428">
            <v>66522</v>
          </cell>
          <cell r="B428">
            <v>6065022</v>
          </cell>
          <cell r="C428" t="str">
            <v>FORNECIMENTO DE GRELHA TIPO "BOCA DE LEÃO" DE FERRO FUND. DÚCTIL CL. MÍN.250 - 25T - DIM. APR=810X270MM - NBR 10160 - T. NÃO ARTICU. - P/ GAL. ÁGUAS PLUV.</v>
          </cell>
          <cell r="D428" t="str">
            <v>UN</v>
          </cell>
          <cell r="E428">
            <v>276.86</v>
          </cell>
          <cell r="F428" t="str">
            <v>SIURB-I Jan/24</v>
          </cell>
        </row>
        <row r="429">
          <cell r="A429">
            <v>66523</v>
          </cell>
          <cell r="B429">
            <v>6065023</v>
          </cell>
          <cell r="C429" t="str">
            <v>FORNECIMENTO DE GRELHA TIPO "BOCA DE LEÃO" DE FERRO FUND. DÚCTIL CL. MÍN.D400 - 40T - DIM. APR=810X270MM - NBR 10160 - T. ARTICU. - P/ GAL. ÁGUAS PLUV.</v>
          </cell>
          <cell r="D429" t="str">
            <v>UN</v>
          </cell>
          <cell r="E429">
            <v>365.63</v>
          </cell>
          <cell r="F429" t="str">
            <v>SIURB-I Jan/24</v>
          </cell>
        </row>
        <row r="430">
          <cell r="A430">
            <v>66524</v>
          </cell>
          <cell r="B430">
            <v>6065024</v>
          </cell>
          <cell r="C430" t="str">
            <v>FORNECIMENTO DE GRELHA TIPO "BOCA DE LEÃO" DE FERRO FUND. DÚCTIL CL. MÍN.D400 - 40T - DIM. APR=810X270MM - NBR 10160 - T. NÃO ARTICU. - P/ GAL. ÁGUAS PLUV.</v>
          </cell>
          <cell r="D430" t="str">
            <v>UN</v>
          </cell>
          <cell r="E430">
            <v>348.88</v>
          </cell>
          <cell r="F430" t="str">
            <v>SIURB-I Jan/24</v>
          </cell>
        </row>
        <row r="431">
          <cell r="A431">
            <v>66525</v>
          </cell>
          <cell r="B431">
            <v>6065025</v>
          </cell>
          <cell r="C431" t="str">
            <v>FORNECIMENTO DE GRELHA TIPO "BOCA DE LEÃO" DE FERRO FUND. DÚCTIL CL. MÍN.D400 - 40T - DIM. APR=500X500MM - NBR 10160 - T. ARTICU. - P/ GAL. ÁGUAS PLUV.</v>
          </cell>
          <cell r="D431" t="str">
            <v>UN</v>
          </cell>
          <cell r="E431">
            <v>434.23</v>
          </cell>
          <cell r="F431" t="str">
            <v>SIURB-I Jan/24</v>
          </cell>
        </row>
        <row r="432">
          <cell r="A432">
            <v>66527</v>
          </cell>
          <cell r="B432">
            <v>6065027</v>
          </cell>
          <cell r="C432" t="str">
            <v>FORNECIMENTO DE GRELHA TIPO "BOCA DE LEÃO" DE PLÁSTICO CL. MÍNIMA 250 - 25T - DIM.APR=810X270MM - ABNT - T. ARTICU. P/ GAL. ÁGUAS PLUV.</v>
          </cell>
          <cell r="D432" t="str">
            <v>UN</v>
          </cell>
          <cell r="E432">
            <v>1155.9000000000001</v>
          </cell>
          <cell r="F432" t="str">
            <v>SIURB-I Jan/24</v>
          </cell>
        </row>
        <row r="433">
          <cell r="A433">
            <v>66600</v>
          </cell>
          <cell r="B433">
            <v>6066000</v>
          </cell>
          <cell r="C433" t="str">
            <v>REFORMA DE BOCA DE LEÃO</v>
          </cell>
          <cell r="D433" t="str">
            <v>.</v>
          </cell>
          <cell r="E433" t="str">
            <v>.</v>
          </cell>
          <cell r="F433" t="str">
            <v>SIURB-I Jan/24</v>
          </cell>
        </row>
        <row r="434">
          <cell r="A434">
            <v>66601</v>
          </cell>
          <cell r="B434">
            <v>6066001</v>
          </cell>
          <cell r="C434" t="str">
            <v>INC.27 - REFORMA DE BOCA DE LEÃO SIMPLES</v>
          </cell>
          <cell r="D434" t="str">
            <v>UN</v>
          </cell>
          <cell r="E434">
            <v>1072.8399999999999</v>
          </cell>
          <cell r="F434" t="str">
            <v>SIURB-I Jan/24</v>
          </cell>
        </row>
        <row r="435">
          <cell r="A435">
            <v>66602</v>
          </cell>
          <cell r="B435">
            <v>6066002</v>
          </cell>
          <cell r="C435" t="str">
            <v>INC.27 - REFORMA DE BOCA DE LEÃO DUPLA</v>
          </cell>
          <cell r="D435" t="str">
            <v>UN</v>
          </cell>
          <cell r="E435">
            <v>1232.8599999999999</v>
          </cell>
          <cell r="F435" t="str">
            <v>SIURB-I Jan/24</v>
          </cell>
        </row>
        <row r="436">
          <cell r="A436">
            <v>66605</v>
          </cell>
          <cell r="B436">
            <v>6066005</v>
          </cell>
          <cell r="C436" t="str">
            <v>INC.27 - SUBSTITUIÇÃO DA GRELHA TIPO "BOCA DE LEÃO" - TIPO ARTICULADA, EXCETO O FORNECIMENTO DA GRELHA</v>
          </cell>
          <cell r="D436" t="str">
            <v>UN</v>
          </cell>
          <cell r="E436">
            <v>82.24</v>
          </cell>
          <cell r="F436" t="str">
            <v>SIURB-I Jan/24</v>
          </cell>
        </row>
        <row r="437">
          <cell r="A437">
            <v>66606</v>
          </cell>
          <cell r="B437">
            <v>6066006</v>
          </cell>
          <cell r="C437" t="str">
            <v>INC.27 - SUBSTITUIÇÃO DE GRELHA TIPO "BOCA DE LEÃO" - TIPO NÃO-ARTICULADA, EXCETO O FORNECIMENTO DA GRELHA</v>
          </cell>
          <cell r="D437" t="str">
            <v>UN</v>
          </cell>
          <cell r="E437">
            <v>82.24</v>
          </cell>
          <cell r="F437" t="str">
            <v>SIURB-I Jan/24</v>
          </cell>
        </row>
        <row r="438">
          <cell r="A438">
            <v>66800</v>
          </cell>
          <cell r="B438">
            <v>6068000</v>
          </cell>
          <cell r="C438" t="str">
            <v>FORNECIMENTO E ASSENTAMENTO DE TUBO DE PVC RÍGIDO, COR BRANCA, PARA ESGOTO, JUNTAS SOLDADAS</v>
          </cell>
          <cell r="D438" t="str">
            <v>.</v>
          </cell>
          <cell r="E438" t="str">
            <v>.</v>
          </cell>
          <cell r="F438" t="str">
            <v>SIURB-I Jan/24</v>
          </cell>
        </row>
        <row r="439">
          <cell r="A439">
            <v>66801</v>
          </cell>
          <cell r="B439">
            <v>6068001</v>
          </cell>
          <cell r="C439" t="str">
            <v>FORNECIMENTO E ASSENTAMENTO DE TUBO DE PVC RÍGIDO, COR BRANCA, PARA ESGOTO, PONTA E BOLSA - DIÂMETRO 50MM (2")</v>
          </cell>
          <cell r="D439" t="str">
            <v>M</v>
          </cell>
          <cell r="E439">
            <v>26.21</v>
          </cell>
          <cell r="F439" t="str">
            <v>SIURB-I Jan/24</v>
          </cell>
        </row>
        <row r="440">
          <cell r="A440">
            <v>66802</v>
          </cell>
          <cell r="B440">
            <v>6068002</v>
          </cell>
          <cell r="C440" t="str">
            <v>FORNECIMENTO E ASSENTAMENTO DE TUBO DE PVC RÍGIDO, COR BRANCA, PARA ESGOTO, PONTA E BOLSA - DIÂMETRO 75MM (3")</v>
          </cell>
          <cell r="D440" t="str">
            <v>M</v>
          </cell>
          <cell r="E440">
            <v>37.04</v>
          </cell>
          <cell r="F440" t="str">
            <v>SIURB-I Jan/24</v>
          </cell>
        </row>
        <row r="441">
          <cell r="A441">
            <v>66803</v>
          </cell>
          <cell r="B441">
            <v>6068003</v>
          </cell>
          <cell r="C441" t="str">
            <v>FORNECIMENTO E ASSENTAMENTO DE TUBO DE PVC RÍGIDO, COR BRANCA, PARA ESGOTO, PONTA E BOLSA - DIÂMETRO 100MM (4")</v>
          </cell>
          <cell r="D441" t="str">
            <v>M</v>
          </cell>
          <cell r="E441">
            <v>48.65</v>
          </cell>
          <cell r="F441" t="str">
            <v>SIURB-I Jan/24</v>
          </cell>
        </row>
        <row r="442">
          <cell r="A442">
            <v>66901</v>
          </cell>
          <cell r="B442">
            <v>6069001</v>
          </cell>
          <cell r="C442" t="str">
            <v>IHD.23 - FORNECIMENTO E COLOCAÇÃO DE MANTA GEOTÊXTIL COM RESISTÊNCIA À TRAÇÃO LONGITUDINAL DE 7KN/M E TRAÇÃO TRANSVERSAL DE 6KN/M</v>
          </cell>
          <cell r="D442" t="str">
            <v>M2</v>
          </cell>
          <cell r="E442">
            <v>4.71</v>
          </cell>
          <cell r="F442" t="str">
            <v>SIURB-I Jan/24</v>
          </cell>
        </row>
        <row r="443">
          <cell r="A443">
            <v>66902</v>
          </cell>
          <cell r="B443">
            <v>6069002</v>
          </cell>
          <cell r="C443" t="str">
            <v>IHD.23 - FORNECIMENTO E COLOCAÇÃO DE MANTA GEOTÊXTIL COM RESISTÊNCIA À TRAÇÃO LONGITUDINAL DE 8KN/M E TRAÇÃO TRANSVERSAL DE 7KN/M</v>
          </cell>
          <cell r="D443" t="str">
            <v>M2</v>
          </cell>
          <cell r="E443">
            <v>5.42</v>
          </cell>
          <cell r="F443" t="str">
            <v>SIURB-I Jan/24</v>
          </cell>
        </row>
        <row r="444">
          <cell r="A444">
            <v>66903</v>
          </cell>
          <cell r="B444">
            <v>6069003</v>
          </cell>
          <cell r="C444" t="str">
            <v>IHD.23 - FORNECIMENTO E COLOCAÇÃO DE MANTA GEOTÊXTIL COM RESISTÊNCIA À TRAÇÃO LONGITUDINAL DE 9KN/M E TRAÇÃO TRANSVERSAL DE 8KN/M</v>
          </cell>
          <cell r="D444" t="str">
            <v>M2</v>
          </cell>
          <cell r="E444">
            <v>6.25</v>
          </cell>
          <cell r="F444" t="str">
            <v>SIURB-I Jan/24</v>
          </cell>
        </row>
        <row r="445">
          <cell r="A445">
            <v>66904</v>
          </cell>
          <cell r="B445">
            <v>6069004</v>
          </cell>
          <cell r="C445" t="str">
            <v>IHD.23 - FORNECIMENTO E COLOCAÇÃO DE MANTA GEOTÊXTIL COM RESISTÊNCIA À TRAÇÃO LONGITUDINAL DE 10KN/M E TRAÇÃO TRANSVERSAL DE 9KN/M</v>
          </cell>
          <cell r="D445" t="str">
            <v>M2</v>
          </cell>
          <cell r="E445">
            <v>6.01</v>
          </cell>
          <cell r="F445" t="str">
            <v>SIURB-I Jan/24</v>
          </cell>
        </row>
        <row r="446">
          <cell r="A446">
            <v>66905</v>
          </cell>
          <cell r="B446">
            <v>6069005</v>
          </cell>
          <cell r="C446" t="str">
            <v>IHD.23 - FORNECIMENTO E COLOCAÇÃO DE MANTA GEOTÊXTIL COM RESISTÊNCIA À TRAÇÃO LONGITUDINAL DE 14KN/M E TRAÇÃO TRANSVERSAL DE 12KN/M</v>
          </cell>
          <cell r="D446" t="str">
            <v>M2</v>
          </cell>
          <cell r="E446">
            <v>8.31</v>
          </cell>
          <cell r="F446" t="str">
            <v>SIURB-I Jan/24</v>
          </cell>
        </row>
        <row r="447">
          <cell r="A447">
            <v>66906</v>
          </cell>
          <cell r="B447">
            <v>6069006</v>
          </cell>
          <cell r="C447" t="str">
            <v>IHD.23 - FORNECIMENTO E COLOCAÇÃO DE MANTA GEOTÊXTIL COM RESISTÊNCIA À TRAÇÃO LONGITUDINAL DE 16KN/M E TRAÇÃO TRANSVERSAL DE 14KN/M</v>
          </cell>
          <cell r="D447" t="str">
            <v>M2</v>
          </cell>
          <cell r="E447">
            <v>9.65</v>
          </cell>
          <cell r="F447" t="str">
            <v>SIURB-I Jan/24</v>
          </cell>
        </row>
        <row r="448">
          <cell r="A448">
            <v>66907</v>
          </cell>
          <cell r="B448">
            <v>6069007</v>
          </cell>
          <cell r="C448" t="str">
            <v>IHD.23 - FORNECIMENTO E COLOCAÇÃO DE MANTA GEOTÊXTIL COM RESISTÊNCIA À TRAÇÃO LONGITUDINAL DE 21KN/M E TRAÇÃO TRANSVERSAL DE 19KN/M</v>
          </cell>
          <cell r="D448" t="str">
            <v>M2</v>
          </cell>
          <cell r="E448">
            <v>12.39</v>
          </cell>
          <cell r="F448" t="str">
            <v>SIURB-I Jan/24</v>
          </cell>
        </row>
        <row r="449">
          <cell r="A449">
            <v>66908</v>
          </cell>
          <cell r="B449">
            <v>6069008</v>
          </cell>
          <cell r="C449" t="str">
            <v>IHD.23 - FORNECIMENTO E COLOCAÇÃO DE MANTA GEOTÊXTIL COM RESISTÊNCIA À TRAÇÃO LONGITUDINAL DE 26KN/M E TRAÇÃO TRANSVERSAL DE 23KN/M</v>
          </cell>
          <cell r="D449" t="str">
            <v>M2</v>
          </cell>
          <cell r="E449">
            <v>13.07</v>
          </cell>
          <cell r="F449" t="str">
            <v>SIURB-I Jan/24</v>
          </cell>
        </row>
        <row r="450">
          <cell r="A450">
            <v>66909</v>
          </cell>
          <cell r="B450">
            <v>6069009</v>
          </cell>
          <cell r="C450" t="str">
            <v>IHD.23 - FORNECIMENTO E COLOCAÇÃO DE MANTA GEOTÊXTIL COM RESISTÊNCIA À TRAÇÃO LONGITUDINAL DE 31KN/M E TRAÇÃO TRANSVERSAL DE 27KN/M</v>
          </cell>
          <cell r="D450" t="str">
            <v>M2</v>
          </cell>
          <cell r="E450">
            <v>18.12</v>
          </cell>
          <cell r="F450" t="str">
            <v>SIURB-I Jan/24</v>
          </cell>
        </row>
        <row r="451">
          <cell r="A451">
            <v>67001</v>
          </cell>
          <cell r="B451">
            <v>6070001</v>
          </cell>
          <cell r="C451" t="str">
            <v>IHD.23 - FORNECIMENTO E APLICAÇÃO DE GEOMEMBRANA DE PEAD - 1MM DE ESPESSURA</v>
          </cell>
          <cell r="D451" t="str">
            <v>M2</v>
          </cell>
          <cell r="E451">
            <v>33.69</v>
          </cell>
          <cell r="F451" t="str">
            <v>SIURB-I Jan/24</v>
          </cell>
        </row>
        <row r="452">
          <cell r="A452">
            <v>67002</v>
          </cell>
          <cell r="B452">
            <v>6070002</v>
          </cell>
          <cell r="C452" t="str">
            <v>IHD.23 - FORNECIMENTO E APLICAÇÃO DE MANTA FORMADA PELA ASSOCIAÇÃO DE UM TECIDO TÉCNICO DE POLIESTER COM FILME DE POLIETILENO DE BAIXA DENSIDADE EM ACORDO COM A NBR12824</v>
          </cell>
          <cell r="D452" t="str">
            <v>M2</v>
          </cell>
          <cell r="E452">
            <v>22.82</v>
          </cell>
          <cell r="F452" t="str">
            <v>SIURB-I Jan/24</v>
          </cell>
        </row>
        <row r="453">
          <cell r="A453">
            <v>67003</v>
          </cell>
          <cell r="B453">
            <v>6070003</v>
          </cell>
          <cell r="C453" t="str">
            <v>IHD.23 - FORNECIMENTO E APLICAÇÃO DE GEOCOMPOSTO FORMADO POR NÚCLEO TRIDIMENSIONAL, FLEXÍVEL DE FILAMENTO DE POLIPROPILENO, ASSOCIADO ÀS SUAS DUAS SUPERFÍCIES GEOTEXTEIS NÃO TECIDOS</v>
          </cell>
          <cell r="D453" t="str">
            <v>M2</v>
          </cell>
          <cell r="E453">
            <v>33.85</v>
          </cell>
          <cell r="F453" t="str">
            <v>SIURB-I Jan/24</v>
          </cell>
        </row>
        <row r="454">
          <cell r="A454">
            <v>67100</v>
          </cell>
          <cell r="B454">
            <v>6071000</v>
          </cell>
          <cell r="C454" t="str">
            <v>SERVIÇOS DE LIMPEZA MECÂNICA DOS SISTEMAS DE DRENAGEM (GALERIAS, BOCA DE LOBO, PV, ETC), COM UTILIZAÇÃO DE EQUIPAMENTO COMBINADO HIDROJATO/ SUGADOR</v>
          </cell>
          <cell r="D454" t="str">
            <v>H</v>
          </cell>
          <cell r="E454">
            <v>457.13</v>
          </cell>
          <cell r="F454" t="str">
            <v>SIURB-I Jan/24</v>
          </cell>
        </row>
        <row r="455">
          <cell r="A455">
            <v>67200</v>
          </cell>
          <cell r="B455">
            <v>6072000</v>
          </cell>
          <cell r="C455" t="str">
            <v>SERVIÇOS DE LIMPEZA MECÂNICA DOS SISTEMAS DE DRENAGEM (GALERIAS, BOCA DE LOBO, PV, ETC), COM UTILIZAÇÃO DE EQUIPAMENTO COMBINADO HIDROJATO/ SUGADOR/ RECICLADOR</v>
          </cell>
          <cell r="D455" t="str">
            <v>H</v>
          </cell>
          <cell r="E455">
            <v>511.57</v>
          </cell>
          <cell r="F455" t="str">
            <v>SIURB-I Jan/24</v>
          </cell>
        </row>
        <row r="456">
          <cell r="A456">
            <v>70000</v>
          </cell>
          <cell r="B456">
            <v>7000000</v>
          </cell>
          <cell r="C456" t="str">
            <v>GALERIAS MOLDADAS, CÓRREGOS E DRENAGEM</v>
          </cell>
          <cell r="F456" t="str">
            <v>SIURB-I Jan/24</v>
          </cell>
        </row>
        <row r="457">
          <cell r="A457">
            <v>70100</v>
          </cell>
          <cell r="B457">
            <v>7001000</v>
          </cell>
          <cell r="C457" t="str">
            <v>ESCORAMENTO CONTÍNUO DE MADEIRA PARA GALERIAS MOLDADAS, COM REAPROVEITAMENTO</v>
          </cell>
          <cell r="D457" t="str">
            <v>M2</v>
          </cell>
          <cell r="E457">
            <v>129.18</v>
          </cell>
          <cell r="F457" t="str">
            <v>SIURB-I Jan/24</v>
          </cell>
        </row>
        <row r="458">
          <cell r="A458">
            <v>70300</v>
          </cell>
          <cell r="B458">
            <v>7003000</v>
          </cell>
          <cell r="C458" t="str">
            <v>ESCORAMENTO PARA GALERIAS MOLDADAS UTILIZANDO PERFIS METÁLICOS, COM REAPROVEITAMENTO</v>
          </cell>
          <cell r="D458" t="str">
            <v>.</v>
          </cell>
          <cell r="E458" t="str">
            <v>.</v>
          </cell>
          <cell r="F458" t="str">
            <v>SIURB-I Jan/24</v>
          </cell>
        </row>
        <row r="459">
          <cell r="A459">
            <v>70301</v>
          </cell>
          <cell r="B459">
            <v>7003001</v>
          </cell>
          <cell r="C459" t="str">
            <v>ESCORAMENTO PARA GALERIAS MOLDADAS, UTILIZANDO PERFIS METÁLICOS, COM REAPROVEITAMENTO - PROFUNDIDADE &lt; OU = 4M, COM BOCA DE 3 À 5M</v>
          </cell>
          <cell r="D459" t="str">
            <v>M2</v>
          </cell>
          <cell r="E459">
            <v>363.5</v>
          </cell>
          <cell r="F459" t="str">
            <v>SIURB-I Jan/24</v>
          </cell>
        </row>
        <row r="460">
          <cell r="A460">
            <v>70302</v>
          </cell>
          <cell r="B460">
            <v>7003002</v>
          </cell>
          <cell r="C460" t="str">
            <v>ESCORAMENTO PARA GALERIAS MOLDADAS, UTILIZANDO PERFIS METÁLICOS, COM REAPROVEITAMENTO - PROFUNDIDADE &lt; OU = 4M, COM BOCA DE 5 À 8M</v>
          </cell>
          <cell r="D460" t="str">
            <v>M2</v>
          </cell>
          <cell r="E460">
            <v>398.75</v>
          </cell>
          <cell r="F460" t="str">
            <v>SIURB-I Jan/24</v>
          </cell>
        </row>
        <row r="461">
          <cell r="A461">
            <v>70303</v>
          </cell>
          <cell r="B461">
            <v>7003003</v>
          </cell>
          <cell r="C461" t="str">
            <v>ESCORAMENTO PARA GALERIAS MOLDADAS, UTILIZANDO PERFIS METÁLICOS, COM REAPROVEITAMENTO - PROFUNDIDADE &gt; 4M, &lt; OU = 6M, COM BOCA DE 3 À 5M</v>
          </cell>
          <cell r="D461" t="str">
            <v>M2</v>
          </cell>
          <cell r="E461">
            <v>387.25</v>
          </cell>
          <cell r="F461" t="str">
            <v>SIURB-I Jan/24</v>
          </cell>
        </row>
        <row r="462">
          <cell r="A462">
            <v>70304</v>
          </cell>
          <cell r="B462">
            <v>7003004</v>
          </cell>
          <cell r="C462" t="str">
            <v>ESCORAMENTO PARA GALERIAS MOLDADAS, UTILIZANDO PERFIS METÁLICOS, COM REAPROVEITAMENTO - PROFUNDIDADE &gt; 4M, &lt; OU = 6M, COM BOCA DE 5 À 8M</v>
          </cell>
          <cell r="D462" t="str">
            <v>M2</v>
          </cell>
          <cell r="E462">
            <v>424.1</v>
          </cell>
          <cell r="F462" t="str">
            <v>SIURB-I Jan/24</v>
          </cell>
        </row>
        <row r="463">
          <cell r="A463">
            <v>70305</v>
          </cell>
          <cell r="B463">
            <v>7003005</v>
          </cell>
          <cell r="C463" t="str">
            <v>ESCORAMENTO PARA GALERIAS MOLDADAS, UTILIZANDO PERFIS METÁLICOS, COM REAPROVEITAMENTO - PROFUNDIDADE &gt; 6M, &lt; OU = 8M, COM BOCA DE 3 À 5M</v>
          </cell>
          <cell r="D463" t="str">
            <v>M2</v>
          </cell>
          <cell r="E463">
            <v>539.14</v>
          </cell>
          <cell r="F463" t="str">
            <v>SIURB-I Jan/24</v>
          </cell>
        </row>
        <row r="464">
          <cell r="A464">
            <v>70306</v>
          </cell>
          <cell r="B464">
            <v>7003006</v>
          </cell>
          <cell r="C464" t="str">
            <v>ESCORAMENTO PARA GALERIAS MOLDADAS, UTILIZANDO PERFIS METÁLICOS, COM REAPROVEITAMENTO - PROFUNDIDADE &gt; 6M, &lt; OU = 8M, COM BOCA DE 5 À 8M</v>
          </cell>
          <cell r="D464" t="str">
            <v>M2</v>
          </cell>
          <cell r="E464">
            <v>613.04999999999995</v>
          </cell>
          <cell r="F464" t="str">
            <v>SIURB-I Jan/24</v>
          </cell>
        </row>
        <row r="465">
          <cell r="A465">
            <v>70500</v>
          </cell>
          <cell r="B465">
            <v>7005000</v>
          </cell>
          <cell r="C465" t="str">
            <v>PERFIS METÁLICOS PERDIDOS EM ESCORAMENTOS, NO CASO DE IMPOSSIBILIDADE DO REAPROVEITAMENTO PREVISTO NOS ITENS 7.3.</v>
          </cell>
          <cell r="D465" t="str">
            <v>M2</v>
          </cell>
          <cell r="E465">
            <v>415.03</v>
          </cell>
          <cell r="F465" t="str">
            <v>SIURB-I Jan/24</v>
          </cell>
        </row>
        <row r="466">
          <cell r="A466">
            <v>70600</v>
          </cell>
          <cell r="B466">
            <v>7006000</v>
          </cell>
          <cell r="C466" t="str">
            <v>CIMBRAMENTO EM GALERIA MOLDADA</v>
          </cell>
          <cell r="D466" t="str">
            <v>M3</v>
          </cell>
          <cell r="E466">
            <v>62.77</v>
          </cell>
          <cell r="F466" t="str">
            <v>SIURB-I Jan/24</v>
          </cell>
        </row>
        <row r="467">
          <cell r="A467">
            <v>70700</v>
          </cell>
          <cell r="B467">
            <v>7007000</v>
          </cell>
          <cell r="C467" t="str">
            <v>FORMA PARA GALERIA MOLDADA</v>
          </cell>
          <cell r="D467" t="str">
            <v>M2</v>
          </cell>
          <cell r="E467">
            <v>66.31</v>
          </cell>
          <cell r="F467" t="str">
            <v>SIURB-I Jan/24</v>
          </cell>
        </row>
        <row r="468">
          <cell r="A468">
            <v>70800</v>
          </cell>
          <cell r="B468">
            <v>7008000</v>
          </cell>
          <cell r="C468" t="str">
            <v>FORNECIMENTO E APLICAÇÃO DE AÇO CA-25</v>
          </cell>
          <cell r="D468" t="str">
            <v>KG</v>
          </cell>
          <cell r="E468">
            <v>11.78</v>
          </cell>
          <cell r="F468" t="str">
            <v>SIURB-I Jan/24</v>
          </cell>
        </row>
        <row r="469">
          <cell r="A469">
            <v>70900</v>
          </cell>
          <cell r="B469">
            <v>7009000</v>
          </cell>
          <cell r="C469" t="str">
            <v>FORNECIMENTO E APLICAÇÃO DE AÇO CA-50 - DIÂMETRO &lt; 1/2"</v>
          </cell>
          <cell r="D469" t="str">
            <v>KG</v>
          </cell>
          <cell r="E469">
            <v>9.9700000000000006</v>
          </cell>
          <cell r="F469" t="str">
            <v>SIURB-I Jan/24</v>
          </cell>
        </row>
        <row r="470">
          <cell r="A470">
            <v>71000</v>
          </cell>
          <cell r="B470">
            <v>7010000</v>
          </cell>
          <cell r="C470" t="str">
            <v>FORNECIMENTO E APLICAÇÃO DE AÇO CA-50 - DIÂMETRO &gt; OU = 1/2"</v>
          </cell>
          <cell r="D470" t="str">
            <v>KG</v>
          </cell>
          <cell r="E470">
            <v>10.33</v>
          </cell>
          <cell r="F470" t="str">
            <v>SIURB-I Jan/24</v>
          </cell>
        </row>
        <row r="471">
          <cell r="A471">
            <v>71100</v>
          </cell>
          <cell r="B471">
            <v>7011000</v>
          </cell>
          <cell r="C471" t="str">
            <v>FORNECIMENTO E APLICAÇÃO DE AÇO CA-60</v>
          </cell>
          <cell r="D471" t="str">
            <v>KG</v>
          </cell>
          <cell r="E471">
            <v>10.73</v>
          </cell>
          <cell r="F471" t="str">
            <v>SIURB-I Jan/24</v>
          </cell>
        </row>
        <row r="472">
          <cell r="A472">
            <v>71200</v>
          </cell>
          <cell r="B472">
            <v>7012000</v>
          </cell>
          <cell r="C472" t="str">
            <v>FORNECIMENTO E APLICAÇÃO DE TELA DE AÇO</v>
          </cell>
          <cell r="D472" t="str">
            <v>KG</v>
          </cell>
          <cell r="E472">
            <v>10.19</v>
          </cell>
          <cell r="F472" t="str">
            <v>SIURB-I Jan/24</v>
          </cell>
        </row>
        <row r="473">
          <cell r="A473">
            <v>71300</v>
          </cell>
          <cell r="B473">
            <v>7013000</v>
          </cell>
          <cell r="C473" t="str">
            <v>FORNECIMENTO E APLICAÇÃO DE CONCRETO USINADO FCK=10MPA</v>
          </cell>
          <cell r="D473" t="str">
            <v>M3</v>
          </cell>
          <cell r="E473">
            <v>449.33</v>
          </cell>
          <cell r="F473" t="str">
            <v>SIURB-I Jan/24</v>
          </cell>
        </row>
        <row r="474">
          <cell r="A474">
            <v>71400</v>
          </cell>
          <cell r="B474">
            <v>7014000</v>
          </cell>
          <cell r="C474" t="str">
            <v>FORNECIMENTO E APLICAÇÃO DE CONCRETO USINADO FCK=15,0MPA</v>
          </cell>
          <cell r="D474" t="str">
            <v>M3</v>
          </cell>
          <cell r="E474">
            <v>469.32</v>
          </cell>
          <cell r="F474" t="str">
            <v>SIURB-I Jan/24</v>
          </cell>
        </row>
        <row r="475">
          <cell r="A475">
            <v>71500</v>
          </cell>
          <cell r="B475">
            <v>7015000</v>
          </cell>
          <cell r="C475" t="str">
            <v>FORNECIMENTO E APLICAÇÃO DE CONCRETO USINADO FCK=20,0MPA</v>
          </cell>
          <cell r="D475" t="str">
            <v>M3</v>
          </cell>
          <cell r="E475">
            <v>490.28</v>
          </cell>
          <cell r="F475" t="str">
            <v>SIURB-I Jan/24</v>
          </cell>
        </row>
        <row r="476">
          <cell r="A476">
            <v>71600</v>
          </cell>
          <cell r="B476">
            <v>7016000</v>
          </cell>
          <cell r="C476" t="str">
            <v>FORNECIMENTO E APLICAÇÃO DE CONCRETO USINADO FCK=25MPA</v>
          </cell>
          <cell r="D476" t="str">
            <v>M3</v>
          </cell>
          <cell r="E476">
            <v>512.27</v>
          </cell>
          <cell r="F476" t="str">
            <v>SIURB-I Jan/24</v>
          </cell>
        </row>
        <row r="477">
          <cell r="A477">
            <v>71700</v>
          </cell>
          <cell r="B477">
            <v>7017000</v>
          </cell>
          <cell r="C477" t="str">
            <v>FORNECIMENTO E APLICAÇÃO DE CONCRETO USINADO FCK=30,0MPA</v>
          </cell>
          <cell r="D477" t="str">
            <v>M3</v>
          </cell>
          <cell r="E477">
            <v>535.32000000000005</v>
          </cell>
          <cell r="F477" t="str">
            <v>SIURB-I Jan/24</v>
          </cell>
        </row>
        <row r="478">
          <cell r="A478">
            <v>71800</v>
          </cell>
          <cell r="B478">
            <v>7018000</v>
          </cell>
          <cell r="C478" t="str">
            <v>ENROCAMENTO DE PEDRA EM TALUDES</v>
          </cell>
          <cell r="D478" t="str">
            <v>M3</v>
          </cell>
          <cell r="E478">
            <v>468.8</v>
          </cell>
          <cell r="F478" t="str">
            <v>SIURB-I Jan/24</v>
          </cell>
        </row>
        <row r="479">
          <cell r="A479">
            <v>71900</v>
          </cell>
          <cell r="B479">
            <v>7019000</v>
          </cell>
          <cell r="C479" t="str">
            <v>BARBACANS DE TUBOS DE PVC - DIÂMETRO 4"</v>
          </cell>
          <cell r="D479" t="str">
            <v>UN</v>
          </cell>
          <cell r="E479">
            <v>54.3</v>
          </cell>
          <cell r="F479" t="str">
            <v>SIURB-I Jan/24</v>
          </cell>
        </row>
        <row r="480">
          <cell r="A480">
            <v>72000</v>
          </cell>
          <cell r="B480">
            <v>7020000</v>
          </cell>
          <cell r="C480" t="str">
            <v>MURO DE ARRIMO DE RACHÃO COM ARGAMASSA DE CIMENTO E AREIA 1:3</v>
          </cell>
          <cell r="D480" t="str">
            <v>M3</v>
          </cell>
          <cell r="E480">
            <v>805.18</v>
          </cell>
          <cell r="F480" t="str">
            <v>SIURB-I Jan/24</v>
          </cell>
        </row>
        <row r="481">
          <cell r="A481">
            <v>72200</v>
          </cell>
          <cell r="B481">
            <v>7022000</v>
          </cell>
          <cell r="C481" t="str">
            <v>DESASSOREAMENTO, LIMPEZA E REMOÇÃO DE MATERIAL DE GALERIA MOLDADA</v>
          </cell>
          <cell r="D481" t="str">
            <v>M3</v>
          </cell>
          <cell r="E481">
            <v>228.24</v>
          </cell>
          <cell r="F481" t="str">
            <v>SIURB-I Jan/24</v>
          </cell>
        </row>
        <row r="482">
          <cell r="A482">
            <v>72300</v>
          </cell>
          <cell r="B482">
            <v>7023000</v>
          </cell>
          <cell r="C482" t="str">
            <v>IN.14 - FORNECIMENTO E COLOCAÇÃO DE GABIÃO TIPO CAIXA, H = 0,50 M, DE MALHA 8 X 10CM, GALVANIZADO, DE FIO Ø = 2,7MM</v>
          </cell>
          <cell r="D482" t="str">
            <v>M3</v>
          </cell>
          <cell r="E482">
            <v>853.15</v>
          </cell>
          <cell r="F482" t="str">
            <v>SIURB-I Jan/24</v>
          </cell>
        </row>
        <row r="483">
          <cell r="A483">
            <v>72400</v>
          </cell>
          <cell r="B483">
            <v>7024000</v>
          </cell>
          <cell r="C483" t="str">
            <v>IN.14 - FORNECIMENTO E COLOCAÇÃO DE GABIÃO TIPO CAIXA, H = 1,00M, DE MALHA 8 X 10CM, GALVANIZADO, DE FIO Ø = 2,7MM</v>
          </cell>
          <cell r="D483" t="str">
            <v>M3</v>
          </cell>
          <cell r="E483">
            <v>706.11</v>
          </cell>
          <cell r="F483" t="str">
            <v>SIURB-I Jan/24</v>
          </cell>
        </row>
        <row r="484">
          <cell r="A484">
            <v>72500</v>
          </cell>
          <cell r="B484">
            <v>7025000</v>
          </cell>
          <cell r="C484" t="str">
            <v>IN.14 - FORNECIMENTO E COLOCAÇÃO DE GABIÃO TIPO CAIXA, H = 0,50M, DE MALHA 8 X 10CM, GALVANIZADO E REVESTIDO EM PVC, DE FIO Ø = 2,4MM</v>
          </cell>
          <cell r="D484" t="str">
            <v>M3</v>
          </cell>
          <cell r="E484">
            <v>878.35</v>
          </cell>
          <cell r="F484" t="str">
            <v>SIURB-I Jan/24</v>
          </cell>
        </row>
        <row r="485">
          <cell r="A485">
            <v>72600</v>
          </cell>
          <cell r="B485">
            <v>7026000</v>
          </cell>
          <cell r="C485" t="str">
            <v>IN.14 - FORNECIMENTO E COLOCAÇÃO DE GABIÃO TIPO CAIXA, H = 1,00M, DE MALHA 8 X 10CM, GALVANIZADO E REVESTIDO EM PVC, DE FIO Ø = 2,4MM</v>
          </cell>
          <cell r="D485" t="str">
            <v>M3</v>
          </cell>
          <cell r="E485">
            <v>742.84</v>
          </cell>
          <cell r="F485" t="str">
            <v>SIURB-I Jan/24</v>
          </cell>
        </row>
        <row r="486">
          <cell r="A486">
            <v>73000</v>
          </cell>
          <cell r="B486">
            <v>7030000</v>
          </cell>
          <cell r="C486" t="str">
            <v>IN.14 - FORNECIMENTO  E COLOCAÇÃO DE GABIÃO TIPO COLCHÃO RENO, H = 0,17M, DE MALHA 6 X 8CM, GALVANIZADO, REVESTIDO EM PVC, DE FIO Ø = 2,0MM</v>
          </cell>
          <cell r="D486" t="str">
            <v>M2</v>
          </cell>
          <cell r="E486">
            <v>237.51</v>
          </cell>
          <cell r="F486" t="str">
            <v>SIURB-I Jan/24</v>
          </cell>
        </row>
        <row r="487">
          <cell r="A487">
            <v>73100</v>
          </cell>
          <cell r="B487">
            <v>7031000</v>
          </cell>
          <cell r="C487" t="str">
            <v>IN.14 - FORNECIMENTO  E COLOCAÇÃO DE GABIÃO TIPO COLCHÃO RENO, H = 0,23M, DE MALHA 6 X 8CM, GALVANIZADO, REVESTIDO EM PVC, DE FIO Ø = 2,0MM</v>
          </cell>
          <cell r="D487" t="str">
            <v>M2</v>
          </cell>
          <cell r="E487">
            <v>274.16000000000003</v>
          </cell>
          <cell r="F487" t="str">
            <v>SIURB-I Jan/24</v>
          </cell>
        </row>
        <row r="488">
          <cell r="A488">
            <v>73200</v>
          </cell>
          <cell r="B488">
            <v>7032000</v>
          </cell>
          <cell r="C488" t="str">
            <v>IN.14 - FORNECIMENTO E COLOCAÇÃO DE GABIÃO TIPO COLCHÃO RENO, H = 0,30M, DE MALHA 6 X 8CM, GALVANIZADO, REVESTIDO EM PVC, DE FIO Ø = 2,0MM</v>
          </cell>
          <cell r="D488" t="str">
            <v>M2</v>
          </cell>
          <cell r="E488">
            <v>301.77999999999997</v>
          </cell>
          <cell r="F488" t="str">
            <v>SIURB-I Jan/24</v>
          </cell>
        </row>
        <row r="489">
          <cell r="A489">
            <v>73400</v>
          </cell>
          <cell r="B489">
            <v>7034000</v>
          </cell>
          <cell r="C489" t="str">
            <v>FORNECIMENTO E COLOCAÇÃO DE GABIÃO TIPO SACO, D = 0,65M, DE MALHA 8 X 10CM, GALVANIZADO, REVESTIDO EM PVC, DE FIO Ø = 2,4MM</v>
          </cell>
          <cell r="D489" t="str">
            <v>M3</v>
          </cell>
          <cell r="E489">
            <v>707.63</v>
          </cell>
          <cell r="F489" t="str">
            <v>SIURB-I Jan/24</v>
          </cell>
        </row>
        <row r="490">
          <cell r="A490">
            <v>73500</v>
          </cell>
          <cell r="B490">
            <v>7035000</v>
          </cell>
          <cell r="C490" t="str">
            <v>ESGOTAMENTO D'ÁGUA COM BOMBA SUBMERSA - POTÊNCIA ATÉ 5HP</v>
          </cell>
          <cell r="D490" t="str">
            <v>HPXH</v>
          </cell>
          <cell r="E490">
            <v>2.04</v>
          </cell>
          <cell r="F490" t="str">
            <v>SIURB-I Jan/24</v>
          </cell>
        </row>
        <row r="491">
          <cell r="A491">
            <v>74001</v>
          </cell>
          <cell r="B491">
            <v>7040001</v>
          </cell>
          <cell r="C491" t="str">
            <v>FORNECIMENTO E COLOCAÇÃO DE MANTA GEOTÊXTIL COM RESISTÊNCIA À TRAÇÃO LONGITUDINAL DE 7KN/M E TRAÇÃO TRANSVERSAL DE 6KN/M EM JUNTA DE DILATAÇÃO</v>
          </cell>
          <cell r="D491" t="str">
            <v>M2</v>
          </cell>
          <cell r="E491">
            <v>12.73</v>
          </cell>
          <cell r="F491" t="str">
            <v>SIURB-I Jan/24</v>
          </cell>
        </row>
        <row r="492">
          <cell r="A492">
            <v>74002</v>
          </cell>
          <cell r="B492">
            <v>7040002</v>
          </cell>
          <cell r="C492" t="str">
            <v>FORNECIMENTO E COLOCAÇÃO DE MANTA GEOTÊXTIL COM RESISTÊNCIA À TRAÇÃO LONGITUDINAL DE 8KN/M E TRAÇÃO TRANSVERSAL DE 7KN/M EM JUNTA DE DILATAÇÃO</v>
          </cell>
          <cell r="D492" t="str">
            <v>M2</v>
          </cell>
          <cell r="E492">
            <v>13.45</v>
          </cell>
          <cell r="F492" t="str">
            <v>SIURB-I Jan/24</v>
          </cell>
        </row>
        <row r="493">
          <cell r="A493">
            <v>74003</v>
          </cell>
          <cell r="B493">
            <v>7040003</v>
          </cell>
          <cell r="C493" t="str">
            <v>FORNECIMENTO E COLOCAÇÃO DE MANTA GEOTÊXTIL COM RESISTÊNCIA À TRAÇÃO LONGITUDINAL DE 9KN/M E TRAÇÃO TRANSVERSAL DE 8KN/M EM JUNTA DE DILATAÇÃO</v>
          </cell>
          <cell r="D493" t="str">
            <v>M2</v>
          </cell>
          <cell r="E493">
            <v>14.3</v>
          </cell>
          <cell r="F493" t="str">
            <v>SIURB-I Jan/24</v>
          </cell>
        </row>
        <row r="494">
          <cell r="A494">
            <v>74004</v>
          </cell>
          <cell r="B494">
            <v>7040004</v>
          </cell>
          <cell r="C494" t="str">
            <v>FORNECIMENTO E COLOCAÇÃO DE MANTA GEOTÊXTIL COM RESISTÊNCIA À TRAÇÃO LONGITUDINAL DE 10KN/M E TRAÇÃO TRANSVERSAL DE 9KN/M EM JUNTA DE DILATAÇÃO</v>
          </cell>
          <cell r="D494" t="str">
            <v>M2</v>
          </cell>
          <cell r="E494">
            <v>14.05</v>
          </cell>
          <cell r="F494" t="str">
            <v>SIURB-I Jan/24</v>
          </cell>
        </row>
        <row r="495">
          <cell r="A495">
            <v>74005</v>
          </cell>
          <cell r="B495">
            <v>7040005</v>
          </cell>
          <cell r="C495" t="str">
            <v>FORNECIMENTO E COLOCAÇÃO DE MANTA GEOTÊXTIL COM RESISTÊNCIA À TRAÇÃO LONGITUDINAL DE 14KN/M E TRAÇÃO TRANSVERSAL DE 12KN/M EM JUNTA DE DILATAÇÃO</v>
          </cell>
          <cell r="D495" t="str">
            <v>M2</v>
          </cell>
          <cell r="E495">
            <v>16.399999999999999</v>
          </cell>
          <cell r="F495" t="str">
            <v>SIURB-I Jan/24</v>
          </cell>
        </row>
        <row r="496">
          <cell r="A496">
            <v>74006</v>
          </cell>
          <cell r="B496">
            <v>7040006</v>
          </cell>
          <cell r="C496" t="str">
            <v>FORNECIMENTO E COLOCAÇÃO DE MANTA GEOTÊXTIL COM RESISTÊNCIA À TRAÇÃO LONGITUDINAL DE 16KN/M E TRAÇÃO TRANSVERSAL DE 14KN/M EM JUNTA DE DILATAÇÃO</v>
          </cell>
          <cell r="D496" t="str">
            <v>M2</v>
          </cell>
          <cell r="E496">
            <v>17.77</v>
          </cell>
          <cell r="F496" t="str">
            <v>SIURB-I Jan/24</v>
          </cell>
        </row>
        <row r="497">
          <cell r="A497">
            <v>74007</v>
          </cell>
          <cell r="B497">
            <v>7040007</v>
          </cell>
          <cell r="C497" t="str">
            <v>FORNECIMENTO E COLOCAÇÃO DE MANTA GEOTÊXTIL COM RESISTÊNCIA À TRAÇÃO LONGITUDINAL DE 21KN/M E TRAÇÃO TRANSVERSAL DE 19KN/M EM JUNTA DE DILATAÇÃO</v>
          </cell>
          <cell r="D497" t="str">
            <v>M2</v>
          </cell>
          <cell r="E497">
            <v>20.56</v>
          </cell>
          <cell r="F497" t="str">
            <v>SIURB-I Jan/24</v>
          </cell>
        </row>
        <row r="498">
          <cell r="A498">
            <v>74008</v>
          </cell>
          <cell r="B498">
            <v>7040008</v>
          </cell>
          <cell r="C498" t="str">
            <v>FORNECIMENTO E COLOCAÇÃO DE MANTA GEOTÊXTIL COM RESISTÊNCIA À TRAÇÃO LONGITUDINAL DE 26KN/M E TRAÇÃO TRANSVERSAL DE 23KN/M EM JUNTA DE DILATAÇÃO</v>
          </cell>
          <cell r="D498" t="str">
            <v>M2</v>
          </cell>
          <cell r="E498">
            <v>21.25</v>
          </cell>
          <cell r="F498" t="str">
            <v>SIURB-I Jan/24</v>
          </cell>
        </row>
        <row r="499">
          <cell r="A499">
            <v>74009</v>
          </cell>
          <cell r="B499">
            <v>7040009</v>
          </cell>
          <cell r="C499" t="str">
            <v>FORNECIMENTO E COLOCAÇÃO DE MANTA GEOTÊXTIL COM RESISTÊNCIA À TRAÇÃO LONGITUDINAL DE 31KN/M E TRAÇÃO TRANSVERSAL DE 27KN/M EM JUNTA DE DILATAÇÃO</v>
          </cell>
          <cell r="D499" t="str">
            <v>M2</v>
          </cell>
          <cell r="E499">
            <v>26.4</v>
          </cell>
          <cell r="F499" t="str">
            <v>SIURB-I Jan/24</v>
          </cell>
        </row>
        <row r="500">
          <cell r="B500">
            <v>7107001</v>
          </cell>
          <cell r="C500" t="str">
            <v>IN.10 - EXECUÇÃO DE VALETA DE PROTEÇÃO DE ATERRO COM REVESTIMENTO EM CONCRETO (0,75 M3/M)</v>
          </cell>
          <cell r="D500" t="str">
            <v>M</v>
          </cell>
          <cell r="E500">
            <v>163.36000000000001</v>
          </cell>
          <cell r="F500" t="str">
            <v>SIURB-I Jan/24</v>
          </cell>
        </row>
        <row r="501">
          <cell r="B501">
            <v>7107002</v>
          </cell>
          <cell r="C501" t="str">
            <v>IN.11 - EXECUÇÃO DE VALETA DE PROTEÇÃO DE CORTE (0,75 M3/M)</v>
          </cell>
          <cell r="D501" t="str">
            <v>M</v>
          </cell>
          <cell r="E501">
            <v>62.89</v>
          </cell>
          <cell r="F501" t="str">
            <v>SIURB-I Jan/24</v>
          </cell>
        </row>
        <row r="502">
          <cell r="B502">
            <v>7107003</v>
          </cell>
          <cell r="C502" t="str">
            <v>IN.12 - EXECUÇÃO DE VALETA DE PROTEÇÃO DE CORTE COM REVESTIMENTO EM CONCRETO (0,75 M3/M)</v>
          </cell>
          <cell r="D502" t="str">
            <v>M</v>
          </cell>
          <cell r="E502">
            <v>163.36000000000001</v>
          </cell>
          <cell r="F502" t="str">
            <v>SIURB-I Jan/24</v>
          </cell>
        </row>
        <row r="503">
          <cell r="B503">
            <v>7109001</v>
          </cell>
          <cell r="C503" t="str">
            <v>IN.14 - FORNECIMENTO E COLOCAÇÃO DE GABIÃO TIPO COLCHÃO RENO, H = 0,30M, DE MALHA 6 X 2CM, GALVANIZADO, REVESTIDO EM PVC, DE FIO Ø = 2,20MM</v>
          </cell>
          <cell r="D503" t="str">
            <v>M2</v>
          </cell>
          <cell r="E503">
            <v>287.8</v>
          </cell>
          <cell r="F503" t="str">
            <v>SIURB-I Jan/24</v>
          </cell>
        </row>
        <row r="504">
          <cell r="A504">
            <v>80000</v>
          </cell>
          <cell r="B504">
            <v>8000000</v>
          </cell>
          <cell r="C504" t="str">
            <v>PONTES E VIADUTOS</v>
          </cell>
          <cell r="F504" t="str">
            <v>SIURB-I Jan/24</v>
          </cell>
        </row>
        <row r="505">
          <cell r="A505">
            <v>80100</v>
          </cell>
          <cell r="B505">
            <v>8001000</v>
          </cell>
          <cell r="C505" t="str">
            <v>FORNECIMENTO E CRAVAÇÃO DE ESTACAS DE EUCALIPTO - DIÂMETRO 20 À 30CM</v>
          </cell>
          <cell r="D505" t="str">
            <v>M</v>
          </cell>
          <cell r="E505">
            <v>113.59</v>
          </cell>
          <cell r="F505" t="str">
            <v>SIURB-I Jan/24</v>
          </cell>
        </row>
        <row r="506">
          <cell r="A506">
            <v>80600</v>
          </cell>
          <cell r="B506">
            <v>8006000</v>
          </cell>
          <cell r="C506" t="str">
            <v>FORNECIMENTO E CRAVAÇÃO DE ESTACA METÁLICA - PERFIL DE AÇO LAMINADO W 250X32,7</v>
          </cell>
          <cell r="D506" t="str">
            <v>M</v>
          </cell>
          <cell r="E506">
            <v>419.82</v>
          </cell>
          <cell r="F506" t="str">
            <v>SIURB-I Jan/24</v>
          </cell>
        </row>
        <row r="507">
          <cell r="A507">
            <v>80700</v>
          </cell>
          <cell r="B507">
            <v>8007000</v>
          </cell>
          <cell r="C507" t="str">
            <v>FORNECIMENTO E CRAVAÇÃO DE ESTACA METÁLICA - PERFIL DE AÇO LAMINADO W 310X52</v>
          </cell>
          <cell r="D507" t="str">
            <v>M</v>
          </cell>
          <cell r="E507">
            <v>639.42999999999995</v>
          </cell>
          <cell r="F507" t="str">
            <v>SIURB-I Jan/24</v>
          </cell>
        </row>
        <row r="508">
          <cell r="A508">
            <v>81300</v>
          </cell>
          <cell r="B508">
            <v>8013000</v>
          </cell>
          <cell r="C508" t="str">
            <v>FORMA PARA SAPATAS E BALDRAMES</v>
          </cell>
          <cell r="D508" t="str">
            <v>M2</v>
          </cell>
          <cell r="E508">
            <v>74.02</v>
          </cell>
          <cell r="F508" t="str">
            <v>SIURB-I Jan/24</v>
          </cell>
        </row>
        <row r="509">
          <cell r="A509">
            <v>81400</v>
          </cell>
          <cell r="B509">
            <v>8014000</v>
          </cell>
          <cell r="C509" t="str">
            <v>FORMA COMUM</v>
          </cell>
          <cell r="D509" t="str">
            <v>.</v>
          </cell>
          <cell r="E509" t="str">
            <v>.</v>
          </cell>
          <cell r="F509" t="str">
            <v>SIURB-I Jan/24</v>
          </cell>
        </row>
        <row r="510">
          <cell r="A510">
            <v>81401</v>
          </cell>
          <cell r="B510">
            <v>8014001</v>
          </cell>
          <cell r="C510" t="str">
            <v>FORMA COMUM, INCLUSIVE CIMBRAMENTO</v>
          </cell>
          <cell r="D510" t="str">
            <v>M2</v>
          </cell>
          <cell r="E510">
            <v>96.99</v>
          </cell>
          <cell r="F510" t="str">
            <v>SIURB-I Jan/24</v>
          </cell>
        </row>
        <row r="511">
          <cell r="A511">
            <v>81402</v>
          </cell>
          <cell r="B511">
            <v>8014002</v>
          </cell>
          <cell r="C511" t="str">
            <v>FORMA COMUM, EXCLUSIVE  CIMBRAMENTO</v>
          </cell>
          <cell r="D511" t="str">
            <v>M2</v>
          </cell>
          <cell r="E511">
            <v>75.3</v>
          </cell>
          <cell r="F511" t="str">
            <v>SIURB-I Jan/24</v>
          </cell>
        </row>
        <row r="512">
          <cell r="A512">
            <v>81500</v>
          </cell>
          <cell r="B512">
            <v>8015000</v>
          </cell>
          <cell r="C512" t="str">
            <v>FORMA PARA CONCRETO APARENTE</v>
          </cell>
          <cell r="D512" t="str">
            <v>.</v>
          </cell>
          <cell r="E512" t="str">
            <v>.</v>
          </cell>
          <cell r="F512" t="str">
            <v>SIURB-I Jan/24</v>
          </cell>
        </row>
        <row r="513">
          <cell r="A513">
            <v>81501</v>
          </cell>
          <cell r="B513">
            <v>8015001</v>
          </cell>
          <cell r="C513" t="str">
            <v>FORMA PARA CONCRETO APARENTE, INCLUSIVE CIMBRAMENTO DE ALTURA ATÉ 3M</v>
          </cell>
          <cell r="D513" t="str">
            <v>M2</v>
          </cell>
          <cell r="E513">
            <v>103.37</v>
          </cell>
          <cell r="F513" t="str">
            <v>SIURB-I Jan/24</v>
          </cell>
        </row>
        <row r="514">
          <cell r="A514">
            <v>81502</v>
          </cell>
          <cell r="B514">
            <v>8015002</v>
          </cell>
          <cell r="C514" t="str">
            <v>FORMA PARA CONCRETO APARENTE, EXCLUSIVE CIMBRAMENTO</v>
          </cell>
          <cell r="D514" t="str">
            <v>M2</v>
          </cell>
          <cell r="E514">
            <v>81.72</v>
          </cell>
          <cell r="F514" t="str">
            <v>SIURB-I Jan/24</v>
          </cell>
        </row>
        <row r="515">
          <cell r="A515">
            <v>81600</v>
          </cell>
          <cell r="B515">
            <v>8016000</v>
          </cell>
          <cell r="C515" t="str">
            <v>FORMA INTERNA NÃO RECUPERÁVEL, INCLUSIVE CIMBRAMENTO ATÉ 3,00M</v>
          </cell>
          <cell r="D515" t="str">
            <v>M2</v>
          </cell>
          <cell r="E515">
            <v>125.59</v>
          </cell>
          <cell r="F515" t="str">
            <v>SIURB-I Jan/24</v>
          </cell>
        </row>
        <row r="516">
          <cell r="A516">
            <v>81801</v>
          </cell>
          <cell r="B516">
            <v>8018001</v>
          </cell>
          <cell r="C516" t="str">
            <v>CIMBRAMENTO METÁLICO DE ALTURA MAIOR QUE 3,00M - FORNECIMENTO DOS MATERIAIS</v>
          </cell>
          <cell r="D516" t="str">
            <v>M3XMÊS</v>
          </cell>
          <cell r="E516">
            <v>12.24</v>
          </cell>
          <cell r="F516" t="str">
            <v>SIURB-I Jan/24</v>
          </cell>
        </row>
        <row r="517">
          <cell r="A517">
            <v>81802</v>
          </cell>
          <cell r="B517">
            <v>8018002</v>
          </cell>
          <cell r="C517" t="str">
            <v>CIMBRAMENTO METÁLICO DE ALTURA MAIOR QUE 3,00M, MONTAGEM E POSTERIOR DESMONTAGEM, INCLUSIVE O TRANSPORTE DOS MATERIAIS</v>
          </cell>
          <cell r="D517" t="str">
            <v>M3</v>
          </cell>
          <cell r="E517">
            <v>30.55</v>
          </cell>
          <cell r="F517" t="str">
            <v>SIURB-I Jan/24</v>
          </cell>
        </row>
        <row r="518">
          <cell r="A518">
            <v>81900</v>
          </cell>
          <cell r="B518">
            <v>8019000</v>
          </cell>
          <cell r="C518" t="str">
            <v>FORNECIMENTO E APLICAÇÃO DE AÇO CA-25</v>
          </cell>
          <cell r="D518" t="str">
            <v>KG</v>
          </cell>
          <cell r="E518">
            <v>11.78</v>
          </cell>
          <cell r="F518" t="str">
            <v>SIURB-I Jan/24</v>
          </cell>
        </row>
        <row r="519">
          <cell r="A519">
            <v>82000</v>
          </cell>
          <cell r="B519">
            <v>8020000</v>
          </cell>
          <cell r="C519" t="str">
            <v>FORNECIMENTO E APLICAÇÃO DE AÇO CA-50 - DIÂMETRO MENOR QUE 1/2"</v>
          </cell>
          <cell r="D519" t="str">
            <v>KG</v>
          </cell>
          <cell r="E519">
            <v>10.33</v>
          </cell>
          <cell r="F519" t="str">
            <v>SIURB-I Jan/24</v>
          </cell>
        </row>
        <row r="520">
          <cell r="A520">
            <v>82100</v>
          </cell>
          <cell r="B520">
            <v>8021000</v>
          </cell>
          <cell r="C520" t="str">
            <v>FORNECIMENTO E APLICAÇÃO DE AÇO CA-50 - DIÂMETRO MAIOR OU IGUAL À 1/2"</v>
          </cell>
          <cell r="D520" t="str">
            <v>KG</v>
          </cell>
          <cell r="E520">
            <v>10.33</v>
          </cell>
          <cell r="F520" t="str">
            <v>SIURB-I Jan/24</v>
          </cell>
        </row>
        <row r="521">
          <cell r="A521">
            <v>82200</v>
          </cell>
          <cell r="B521">
            <v>8022000</v>
          </cell>
          <cell r="C521" t="str">
            <v>FORNECIMENTO E APLICAÇÃO DE AÇO CA-60</v>
          </cell>
          <cell r="D521" t="str">
            <v>KG</v>
          </cell>
          <cell r="E521">
            <v>10.73</v>
          </cell>
          <cell r="F521" t="str">
            <v>SIURB-I Jan/24</v>
          </cell>
        </row>
        <row r="522">
          <cell r="A522">
            <v>82300</v>
          </cell>
          <cell r="B522">
            <v>8023000</v>
          </cell>
          <cell r="C522" t="str">
            <v>FORNECIMENTO E APLICAÇÃO DE TELA DE AÇO</v>
          </cell>
          <cell r="D522" t="str">
            <v>KG</v>
          </cell>
          <cell r="E522">
            <v>10.19</v>
          </cell>
          <cell r="F522" t="str">
            <v>SIURB-I Jan/24</v>
          </cell>
        </row>
        <row r="523">
          <cell r="A523">
            <v>82400</v>
          </cell>
          <cell r="B523">
            <v>8024000</v>
          </cell>
          <cell r="C523" t="str">
            <v>FORNECIMENTO E APLICAÇÃO DE CONCRETO USINADO FCK=10MPA - BOMBEADO</v>
          </cell>
          <cell r="D523" t="str">
            <v>M3</v>
          </cell>
          <cell r="E523">
            <v>442.12</v>
          </cell>
          <cell r="F523" t="str">
            <v>SIURB-I Jan/24</v>
          </cell>
        </row>
        <row r="524">
          <cell r="A524">
            <v>82500</v>
          </cell>
          <cell r="B524">
            <v>8025000</v>
          </cell>
          <cell r="C524" t="str">
            <v>FORNECIMENTO E APLICAÇÃO DE CONCRETO USINADO FCK=15,0MPA - BOMBEADO</v>
          </cell>
          <cell r="D524" t="str">
            <v>M3</v>
          </cell>
          <cell r="E524">
            <v>462.36</v>
          </cell>
          <cell r="F524" t="str">
            <v>SIURB-I Jan/24</v>
          </cell>
        </row>
        <row r="525">
          <cell r="A525">
            <v>82600</v>
          </cell>
          <cell r="B525">
            <v>8026000</v>
          </cell>
          <cell r="C525" t="str">
            <v>FORNECIMENTO E APLICAÇÃO DE CONCRETO USINADO FCK=20,0MPA - BOMBEADO</v>
          </cell>
          <cell r="D525" t="str">
            <v>M3</v>
          </cell>
          <cell r="E525">
            <v>484.63</v>
          </cell>
          <cell r="F525" t="str">
            <v>SIURB-I Jan/24</v>
          </cell>
        </row>
        <row r="526">
          <cell r="A526">
            <v>82700</v>
          </cell>
          <cell r="B526">
            <v>8027000</v>
          </cell>
          <cell r="C526" t="str">
            <v>FORNECIMENTO E APLICAÇÃO DE CONCRETO USINADO FCK=25MPA -BOMBEADO</v>
          </cell>
          <cell r="D526" t="str">
            <v>M3</v>
          </cell>
          <cell r="E526">
            <v>505.83</v>
          </cell>
          <cell r="F526" t="str">
            <v>SIURB-I Jan/24</v>
          </cell>
        </row>
        <row r="527">
          <cell r="A527">
            <v>82800</v>
          </cell>
          <cell r="B527">
            <v>8028000</v>
          </cell>
          <cell r="C527" t="str">
            <v>FORNECIMENTO E APLICAÇÃO DE CONCRETO USINADO FCK=30,0MPA - BOMBEADO</v>
          </cell>
          <cell r="D527" t="str">
            <v>M3</v>
          </cell>
          <cell r="E527">
            <v>523.04999999999995</v>
          </cell>
          <cell r="F527" t="str">
            <v>SIURB-I Jan/24</v>
          </cell>
        </row>
        <row r="528">
          <cell r="A528">
            <v>82900</v>
          </cell>
          <cell r="B528">
            <v>8029000</v>
          </cell>
          <cell r="C528" t="str">
            <v>FORNECIMENTO E APLICAÇÃO DE CONCRETO CICLÓPICO, CONTENDO 70% DE CONCRETO FCK=15,0MPA E 30% DE PEDRA AMARROADA</v>
          </cell>
          <cell r="D528" t="str">
            <v>M3</v>
          </cell>
          <cell r="E528">
            <v>735.59</v>
          </cell>
          <cell r="F528" t="str">
            <v>SIURB-I Jan/24</v>
          </cell>
        </row>
        <row r="529">
          <cell r="A529">
            <v>83000</v>
          </cell>
          <cell r="B529">
            <v>8030000</v>
          </cell>
          <cell r="C529" t="str">
            <v>ALVENARIA DE TIJOLO COMUM PARA FUNDAÇÃO</v>
          </cell>
          <cell r="D529" t="str">
            <v>M3</v>
          </cell>
          <cell r="E529">
            <v>982.13</v>
          </cell>
          <cell r="F529" t="str">
            <v>SIURB-I Jan/24</v>
          </cell>
        </row>
        <row r="530">
          <cell r="A530">
            <v>83100</v>
          </cell>
          <cell r="B530">
            <v>8031000</v>
          </cell>
          <cell r="C530" t="str">
            <v>ALVENARIA DE UM TIJOLO COMUM</v>
          </cell>
          <cell r="D530" t="str">
            <v>M2</v>
          </cell>
          <cell r="E530">
            <v>240.88</v>
          </cell>
          <cell r="F530" t="str">
            <v>SIURB-I Jan/24</v>
          </cell>
        </row>
        <row r="531">
          <cell r="A531">
            <v>83200</v>
          </cell>
          <cell r="B531">
            <v>8032000</v>
          </cell>
          <cell r="C531" t="str">
            <v>ALVENARIA DE MEIO TIJOLO COMUM</v>
          </cell>
          <cell r="D531" t="str">
            <v>M2</v>
          </cell>
          <cell r="E531">
            <v>139.46</v>
          </cell>
          <cell r="F531" t="str">
            <v>SIURB-I Jan/24</v>
          </cell>
        </row>
        <row r="532">
          <cell r="A532">
            <v>83300</v>
          </cell>
          <cell r="B532">
            <v>8033000</v>
          </cell>
          <cell r="C532" t="str">
            <v>ALVENARIA EM BLOCOS DE CONCRETO 09 X 19 X 39CM</v>
          </cell>
          <cell r="D532" t="str">
            <v>M2</v>
          </cell>
          <cell r="E532">
            <v>6889.94</v>
          </cell>
          <cell r="F532" t="str">
            <v>SIURB-I Jan/24</v>
          </cell>
        </row>
        <row r="533">
          <cell r="A533">
            <v>83400</v>
          </cell>
          <cell r="B533">
            <v>8034000</v>
          </cell>
          <cell r="C533" t="str">
            <v>ALVENARIA EM BLOCOS DE CONCRETO 19 X 19 X 39CM</v>
          </cell>
          <cell r="D533" t="str">
            <v>M2</v>
          </cell>
          <cell r="E533">
            <v>6919.11</v>
          </cell>
          <cell r="F533" t="str">
            <v>SIURB-I Jan/24</v>
          </cell>
        </row>
        <row r="534">
          <cell r="A534">
            <v>83500</v>
          </cell>
          <cell r="B534">
            <v>8035000</v>
          </cell>
          <cell r="C534" t="str">
            <v>ALVENARIA DE PEDRA SECA</v>
          </cell>
          <cell r="D534" t="str">
            <v>M3</v>
          </cell>
          <cell r="E534">
            <v>479.75</v>
          </cell>
          <cell r="F534" t="str">
            <v>SIURB-I Jan/24</v>
          </cell>
        </row>
        <row r="535">
          <cell r="A535">
            <v>83600</v>
          </cell>
          <cell r="B535">
            <v>8036000</v>
          </cell>
          <cell r="C535" t="str">
            <v>ALVENARIA DE PEDRA ARGAMASSADA</v>
          </cell>
          <cell r="D535" t="str">
            <v>M3</v>
          </cell>
          <cell r="E535">
            <v>746.66</v>
          </cell>
          <cell r="F535" t="str">
            <v>SIURB-I Jan/24</v>
          </cell>
        </row>
        <row r="536">
          <cell r="A536">
            <v>83700</v>
          </cell>
          <cell r="B536">
            <v>8037000</v>
          </cell>
          <cell r="C536" t="str">
            <v>CHAPISCO COM ARGAMASSA DE CIMENTO E AREIA 1:6</v>
          </cell>
          <cell r="D536" t="str">
            <v>M2</v>
          </cell>
          <cell r="E536">
            <v>9.9499999999999993</v>
          </cell>
          <cell r="F536" t="str">
            <v>SIURB-I Jan/24</v>
          </cell>
        </row>
        <row r="537">
          <cell r="A537">
            <v>83800</v>
          </cell>
          <cell r="B537">
            <v>8038000</v>
          </cell>
          <cell r="C537" t="str">
            <v>REVESTIMENTO COM 2CM DE ARGAMASSA, CIMENTO E AREIA 1:3</v>
          </cell>
          <cell r="D537" t="str">
            <v>M2</v>
          </cell>
          <cell r="E537">
            <v>56.99</v>
          </cell>
          <cell r="F537" t="str">
            <v>SIURB-I Jan/24</v>
          </cell>
        </row>
        <row r="538">
          <cell r="A538">
            <v>83900</v>
          </cell>
          <cell r="B538">
            <v>8039000</v>
          </cell>
          <cell r="C538" t="str">
            <v>EMBOÇO COM ARGAMASSA DE CIMENTO, CAL E AREIA NO TRAÇO 1:2:8</v>
          </cell>
          <cell r="D538" t="str">
            <v>M2</v>
          </cell>
          <cell r="E538">
            <v>32.6</v>
          </cell>
          <cell r="F538" t="str">
            <v>SIURB-I Jan/24</v>
          </cell>
        </row>
        <row r="539">
          <cell r="A539">
            <v>84000</v>
          </cell>
          <cell r="B539">
            <v>8040000</v>
          </cell>
          <cell r="C539" t="str">
            <v>REBOCO</v>
          </cell>
          <cell r="D539" t="str">
            <v>M2</v>
          </cell>
          <cell r="E539">
            <v>23.3</v>
          </cell>
          <cell r="F539" t="str">
            <v>SIURB-I Jan/24</v>
          </cell>
        </row>
        <row r="540">
          <cell r="A540">
            <v>84100</v>
          </cell>
          <cell r="B540">
            <v>8041000</v>
          </cell>
          <cell r="C540" t="str">
            <v>IMPERMEABILIZAÇÃO DE CONCRETO EM CONTATO COM A TERRA</v>
          </cell>
          <cell r="D540" t="str">
            <v>M2</v>
          </cell>
          <cell r="E540">
            <v>76.430000000000007</v>
          </cell>
          <cell r="F540" t="str">
            <v>SIURB-I Jan/24</v>
          </cell>
        </row>
        <row r="541">
          <cell r="A541">
            <v>84200</v>
          </cell>
          <cell r="B541">
            <v>8042000</v>
          </cell>
          <cell r="C541" t="str">
            <v>IMPERMEABILIZAÇÃO DE TABULEIROS</v>
          </cell>
          <cell r="D541" t="str">
            <v>M2</v>
          </cell>
          <cell r="E541">
            <v>205.33</v>
          </cell>
          <cell r="F541" t="str">
            <v>SIURB-I Jan/24</v>
          </cell>
        </row>
        <row r="542">
          <cell r="A542">
            <v>84300</v>
          </cell>
          <cell r="B542">
            <v>8043000</v>
          </cell>
          <cell r="C542" t="str">
            <v>JUNTA TIPO FUNGENBAND O-12 OU SIMILAR</v>
          </cell>
          <cell r="D542" t="str">
            <v>M</v>
          </cell>
          <cell r="E542">
            <v>53.44</v>
          </cell>
          <cell r="F542" t="str">
            <v>SIURB-I Jan/24</v>
          </cell>
        </row>
        <row r="543">
          <cell r="A543">
            <v>84400</v>
          </cell>
          <cell r="B543">
            <v>8044000</v>
          </cell>
          <cell r="C543" t="str">
            <v>JUNTA TIPO FUNGENBAND O-22 OU SIMILAR</v>
          </cell>
          <cell r="D543" t="str">
            <v>M</v>
          </cell>
          <cell r="E543">
            <v>104.53</v>
          </cell>
          <cell r="F543" t="str">
            <v>SIURB-I Jan/24</v>
          </cell>
        </row>
        <row r="544">
          <cell r="A544">
            <v>84500</v>
          </cell>
          <cell r="B544">
            <v>8045000</v>
          </cell>
          <cell r="C544" t="str">
            <v>APOIO DE NEOPRENE SIMPLES</v>
          </cell>
          <cell r="D544" t="str">
            <v>DM3</v>
          </cell>
          <cell r="E544">
            <v>85.84</v>
          </cell>
          <cell r="F544" t="str">
            <v>SIURB-I Jan/24</v>
          </cell>
        </row>
        <row r="545">
          <cell r="A545">
            <v>84600</v>
          </cell>
          <cell r="B545">
            <v>8046000</v>
          </cell>
          <cell r="C545" t="str">
            <v>APOIO DE NEOPRENE FRETADO</v>
          </cell>
          <cell r="D545" t="str">
            <v>DM3</v>
          </cell>
          <cell r="E545">
            <v>159.26</v>
          </cell>
          <cell r="F545" t="str">
            <v>SIURB-I Jan/24</v>
          </cell>
        </row>
        <row r="546">
          <cell r="A546">
            <v>84800</v>
          </cell>
          <cell r="B546">
            <v>8048000</v>
          </cell>
          <cell r="C546" t="str">
            <v>GRADIL DE FERRO MODELO PMSP</v>
          </cell>
          <cell r="D546" t="str">
            <v>.</v>
          </cell>
          <cell r="E546" t="str">
            <v>.</v>
          </cell>
          <cell r="F546" t="str">
            <v>SIURB-I Jan/24</v>
          </cell>
        </row>
        <row r="547">
          <cell r="A547">
            <v>84801</v>
          </cell>
          <cell r="B547">
            <v>8048001</v>
          </cell>
          <cell r="C547" t="str">
            <v>GRADIL DE FERRO MODELO PMSP, INCLUI PINTURA</v>
          </cell>
          <cell r="D547" t="str">
            <v>M</v>
          </cell>
          <cell r="E547">
            <v>1122.23</v>
          </cell>
          <cell r="F547" t="str">
            <v>SIURB-I Jan/24</v>
          </cell>
        </row>
        <row r="548">
          <cell r="A548">
            <v>84802</v>
          </cell>
          <cell r="B548">
            <v>8048002</v>
          </cell>
          <cell r="C548" t="str">
            <v>PINTURA DE GRADIL DE FERRO, MODELO PMSP</v>
          </cell>
          <cell r="D548" t="str">
            <v>M2</v>
          </cell>
          <cell r="E548">
            <v>75.400000000000006</v>
          </cell>
          <cell r="F548" t="str">
            <v>SIURB-I Jan/24</v>
          </cell>
        </row>
        <row r="549">
          <cell r="A549">
            <v>84900</v>
          </cell>
          <cell r="B549">
            <v>8049000</v>
          </cell>
          <cell r="C549" t="str">
            <v>DEMOLIÇÃO DE CONCRETO SIMPLES</v>
          </cell>
          <cell r="D549" t="str">
            <v>M3</v>
          </cell>
          <cell r="E549">
            <v>203.82</v>
          </cell>
          <cell r="F549" t="str">
            <v>SIURB-I Jan/24</v>
          </cell>
        </row>
        <row r="550">
          <cell r="A550">
            <v>85000</v>
          </cell>
          <cell r="B550">
            <v>8050000</v>
          </cell>
          <cell r="C550" t="str">
            <v>DEMOLIÇÃO DE ALVENARIA</v>
          </cell>
          <cell r="D550" t="str">
            <v>M3</v>
          </cell>
          <cell r="E550">
            <v>77.61</v>
          </cell>
          <cell r="F550" t="str">
            <v>SIURB-I Jan/24</v>
          </cell>
        </row>
        <row r="551">
          <cell r="A551">
            <v>85100</v>
          </cell>
          <cell r="B551">
            <v>8051000</v>
          </cell>
          <cell r="C551" t="str">
            <v>DEMOLIÇÃO DE CONCRETO ARMADO</v>
          </cell>
          <cell r="D551" t="str">
            <v>M3</v>
          </cell>
          <cell r="E551">
            <v>407.65</v>
          </cell>
          <cell r="F551" t="str">
            <v>SIURB-I Jan/24</v>
          </cell>
        </row>
        <row r="552">
          <cell r="A552">
            <v>85300</v>
          </cell>
          <cell r="B552">
            <v>8053000</v>
          </cell>
          <cell r="C552" t="str">
            <v>CORTE DE PERFIL DE AÇO 10"</v>
          </cell>
          <cell r="D552" t="str">
            <v>UN</v>
          </cell>
          <cell r="E552">
            <v>174.66</v>
          </cell>
          <cell r="F552" t="str">
            <v>SIURB-I Jan/24</v>
          </cell>
        </row>
        <row r="553">
          <cell r="A553">
            <v>85400</v>
          </cell>
          <cell r="B553">
            <v>8054000</v>
          </cell>
          <cell r="C553" t="str">
            <v>CORTE DE PERFIL DE AÇO 12"</v>
          </cell>
          <cell r="D553" t="str">
            <v>UN</v>
          </cell>
          <cell r="E553">
            <v>199.75</v>
          </cell>
          <cell r="F553" t="str">
            <v>SIURB-I Jan/24</v>
          </cell>
        </row>
        <row r="554">
          <cell r="A554">
            <v>85500</v>
          </cell>
          <cell r="B554">
            <v>8055000</v>
          </cell>
          <cell r="C554" t="str">
            <v>EMENDA DE TOPO DE PERFIL DE AÇO 10"</v>
          </cell>
          <cell r="D554" t="str">
            <v>UN</v>
          </cell>
          <cell r="E554">
            <v>537.76</v>
          </cell>
          <cell r="F554" t="str">
            <v>SIURB-I Jan/24</v>
          </cell>
        </row>
        <row r="555">
          <cell r="A555">
            <v>85600</v>
          </cell>
          <cell r="B555">
            <v>8056000</v>
          </cell>
          <cell r="C555" t="str">
            <v>EMENDA DE TOPO DE PERFIL DE AÇO 12"</v>
          </cell>
          <cell r="D555" t="str">
            <v>UN</v>
          </cell>
          <cell r="E555">
            <v>631.35</v>
          </cell>
          <cell r="F555" t="str">
            <v>SIURB-I Jan/24</v>
          </cell>
        </row>
        <row r="556">
          <cell r="A556">
            <v>85700</v>
          </cell>
          <cell r="B556">
            <v>8057000</v>
          </cell>
          <cell r="C556" t="str">
            <v>FORNECIMENTO E COLOCAÇÃO DE JUNTA DE DILATAÇÃO DE ELASTÔMERO DE NEOPRENE, TIPO JEENE JJ 2540 VV OU SIMILAR</v>
          </cell>
          <cell r="D556" t="str">
            <v>M</v>
          </cell>
          <cell r="E556">
            <v>560.65</v>
          </cell>
          <cell r="F556" t="str">
            <v>SIURB-I Jan/24</v>
          </cell>
        </row>
        <row r="557">
          <cell r="A557">
            <v>85800</v>
          </cell>
          <cell r="B557">
            <v>8058000</v>
          </cell>
          <cell r="C557" t="str">
            <v>FORNECIMENTO E COLOCAÇÃO DE JUNTA DE DILATAÇÃO DE ELASTÔMERO DE NEOPRENE, TIPO JEENE JJ 3550 VV OU SIMILAR</v>
          </cell>
          <cell r="D557" t="str">
            <v>M</v>
          </cell>
          <cell r="E557">
            <v>960</v>
          </cell>
          <cell r="F557" t="str">
            <v>SIURB-I Jan/24</v>
          </cell>
        </row>
        <row r="558">
          <cell r="A558">
            <v>86200</v>
          </cell>
          <cell r="B558">
            <v>8062000</v>
          </cell>
          <cell r="C558" t="str">
            <v>FORNECIMENTO E COLOCAÇÃO DE AÇO DE PROTENSÃO CP-190-RB - 4 Ø=1/2" INCLUINDO BAINHA, PROTENSÃO E INJEÇÃO</v>
          </cell>
          <cell r="D558" t="str">
            <v>KG</v>
          </cell>
          <cell r="E558">
            <v>30.69</v>
          </cell>
          <cell r="F558" t="str">
            <v>SIURB-I Jan/24</v>
          </cell>
        </row>
        <row r="559">
          <cell r="A559">
            <v>86300</v>
          </cell>
          <cell r="B559">
            <v>8063000</v>
          </cell>
          <cell r="C559" t="str">
            <v>FORNECIMENTO E COLOCAÇÃO DE AÇO DE PROTENSÃO CP-190-RB 6 Ø = 1/2"   INCLUINDO BAINHA, PROTENSÃO E INJEÇÃO</v>
          </cell>
          <cell r="D559" t="str">
            <v>KG</v>
          </cell>
          <cell r="E559">
            <v>27.42</v>
          </cell>
          <cell r="F559" t="str">
            <v>SIURB-I Jan/24</v>
          </cell>
        </row>
        <row r="560">
          <cell r="A560">
            <v>86400</v>
          </cell>
          <cell r="B560">
            <v>8064000</v>
          </cell>
          <cell r="C560" t="str">
            <v>FORNECIMENTO E COLOCAÇÃO DE AÇO DE PROTENSÃO CP-190-RB - 12 Ø = 1/2" INCLUINDO BAINHA, PROTENSÃO E INJEÇÃO</v>
          </cell>
          <cell r="D560" t="str">
            <v>KG</v>
          </cell>
          <cell r="E560">
            <v>25.8</v>
          </cell>
          <cell r="F560" t="str">
            <v>SIURB-I Jan/24</v>
          </cell>
        </row>
        <row r="561">
          <cell r="A561">
            <v>86500</v>
          </cell>
          <cell r="B561">
            <v>8065000</v>
          </cell>
          <cell r="C561" t="str">
            <v>ICO.03 - ANCORAGEM ATIVA SÉRIE V- 4 Ø = 1/2"</v>
          </cell>
          <cell r="D561" t="str">
            <v>UN</v>
          </cell>
          <cell r="E561">
            <v>361.03</v>
          </cell>
          <cell r="F561" t="str">
            <v>SIURB-I Jan/24</v>
          </cell>
        </row>
        <row r="562">
          <cell r="A562">
            <v>86600</v>
          </cell>
          <cell r="B562">
            <v>8066000</v>
          </cell>
          <cell r="C562" t="str">
            <v>ICO.03 - ANCORAGEM ATIVA SÉRIE V-6 - Ø = 1/2"</v>
          </cell>
          <cell r="D562" t="str">
            <v>UN</v>
          </cell>
          <cell r="E562">
            <v>523.05999999999995</v>
          </cell>
          <cell r="F562" t="str">
            <v>SIURB-I Jan/24</v>
          </cell>
        </row>
        <row r="563">
          <cell r="A563">
            <v>86700</v>
          </cell>
          <cell r="B563">
            <v>8067000</v>
          </cell>
          <cell r="C563" t="str">
            <v>ICO.03 - ANCORAGEM ATIVA SÉRIE V-12 - Ø = 1/2"</v>
          </cell>
          <cell r="D563" t="str">
            <v>UN</v>
          </cell>
          <cell r="E563">
            <v>718.53</v>
          </cell>
          <cell r="F563" t="str">
            <v>SIURB-I Jan/24</v>
          </cell>
        </row>
        <row r="564">
          <cell r="A564">
            <v>86800</v>
          </cell>
          <cell r="B564">
            <v>8068000</v>
          </cell>
          <cell r="C564" t="str">
            <v>BROCA, DIÂMETRO 25CM, PROFUNDIDADE ATÉ 4M</v>
          </cell>
          <cell r="D564" t="str">
            <v>M</v>
          </cell>
          <cell r="E564">
            <v>88.64</v>
          </cell>
          <cell r="F564" t="str">
            <v>SIURB-I Jan/24</v>
          </cell>
        </row>
        <row r="565">
          <cell r="A565">
            <v>87000</v>
          </cell>
          <cell r="B565">
            <v>8070000</v>
          </cell>
          <cell r="C565" t="str">
            <v>ALVENARIA DE BLOCOS DE CONCRETO 14 X 19 X 39CM</v>
          </cell>
          <cell r="D565" t="str">
            <v>M2</v>
          </cell>
          <cell r="E565">
            <v>6903.6</v>
          </cell>
          <cell r="F565" t="str">
            <v>SIURB-I Jan/24</v>
          </cell>
        </row>
        <row r="566">
          <cell r="A566">
            <v>87100</v>
          </cell>
          <cell r="B566">
            <v>8071000</v>
          </cell>
          <cell r="C566" t="str">
            <v>INC.27 - FORNECIMENTO E COLOCAÇÃO DE JUNTA DE DILATAÇÃO DE ELASTÔMERO DE NEOPRENE, TIPO JEENE JJ6080VV OU SIMILAR</v>
          </cell>
          <cell r="D566" t="str">
            <v>M</v>
          </cell>
          <cell r="E566">
            <v>1120.8800000000001</v>
          </cell>
          <cell r="F566" t="str">
            <v>SIURB-I Jan/24</v>
          </cell>
        </row>
        <row r="567">
          <cell r="A567">
            <v>87200</v>
          </cell>
          <cell r="B567">
            <v>8072000</v>
          </cell>
          <cell r="C567" t="str">
            <v>INC.27 - FORNECIMENTO E COLOCAÇÃO DE JUNTA DE DILATAÇÃO DE ELASTÔMERO DE NEOPRENE, TIPO JEENE JJ 99120 VV OU SIMILAR</v>
          </cell>
          <cell r="D567" t="str">
            <v>M</v>
          </cell>
          <cell r="E567">
            <v>1401.64</v>
          </cell>
          <cell r="F567" t="str">
            <v>SIURB-I Jan/24</v>
          </cell>
        </row>
        <row r="568">
          <cell r="A568">
            <v>87300</v>
          </cell>
          <cell r="B568">
            <v>8073000</v>
          </cell>
          <cell r="C568" t="str">
            <v>FORNECIMENTO E COLOCAÇÃO DE AÇO DE PROTENSÃO CP-190 RB 12 DIÂMETRO 5/8", INCLUIDO BAINHA, PROTENSÃO E INJEÇÃO</v>
          </cell>
          <cell r="D568" t="str">
            <v>KG</v>
          </cell>
          <cell r="E568">
            <v>25.67</v>
          </cell>
          <cell r="F568" t="str">
            <v>SIURB-I Jan/24</v>
          </cell>
        </row>
        <row r="569">
          <cell r="A569">
            <v>87600</v>
          </cell>
          <cell r="B569">
            <v>8076000</v>
          </cell>
          <cell r="C569" t="str">
            <v>INC.27 - FORNECIMENTO E COLOCAÇÃO DE JUNTA DE DILATAÇÃO DE ELASTÔMERO DE NEOPRENE, TIPO JEENE JJ 0411 M OU SIMILAR</v>
          </cell>
          <cell r="D569" t="str">
            <v>M</v>
          </cell>
          <cell r="E569">
            <v>37.56</v>
          </cell>
          <cell r="F569" t="str">
            <v>SIURB-I Jan/24</v>
          </cell>
        </row>
        <row r="570">
          <cell r="A570">
            <v>87700</v>
          </cell>
          <cell r="B570">
            <v>8077000</v>
          </cell>
          <cell r="C570" t="str">
            <v>INC.27 - FORNECIMENTO E COLOCAÇÃO DE JUNTA DILATAÇÃO ELASTÔMERO NEOPRENE, JEENE JJ2027M OU SIMILAR</v>
          </cell>
          <cell r="D570" t="str">
            <v>M</v>
          </cell>
          <cell r="E570">
            <v>164</v>
          </cell>
          <cell r="F570" t="str">
            <v>SIURB-I Jan/24</v>
          </cell>
        </row>
        <row r="571">
          <cell r="A571">
            <v>87800</v>
          </cell>
          <cell r="B571">
            <v>8078000</v>
          </cell>
          <cell r="C571" t="str">
            <v>INC.27 - FORNECIMENTO E COLOCAÇÃO DE JUNTA DE DILATAÇÃO DE ELASTÔMERO DE NEOPRENE, TIPO JEENE JJ5070 OU SIMILAR</v>
          </cell>
          <cell r="D571" t="str">
            <v>M</v>
          </cell>
          <cell r="E571">
            <v>1062.67</v>
          </cell>
          <cell r="F571" t="str">
            <v>SIURB-I Jan/24</v>
          </cell>
        </row>
        <row r="572">
          <cell r="A572">
            <v>87900</v>
          </cell>
          <cell r="B572">
            <v>8079000</v>
          </cell>
          <cell r="C572" t="str">
            <v>ICO.03 - ANCORAGEM ATIVA SÉRIE V 12 Ø = 5/8 "</v>
          </cell>
          <cell r="D572" t="str">
            <v>UN</v>
          </cell>
          <cell r="E572">
            <v>1839.89</v>
          </cell>
          <cell r="F572" t="str">
            <v>SIURB-I Jan/24</v>
          </cell>
        </row>
        <row r="573">
          <cell r="A573">
            <v>88000</v>
          </cell>
          <cell r="B573">
            <v>8080000</v>
          </cell>
          <cell r="C573" t="str">
            <v>CARGA E REMOÇÃO DE ENTULHO ATÉ A DISTÂNCIA MÉDIA DE IDA E VOLTA DE 1KM</v>
          </cell>
          <cell r="D573" t="str">
            <v>M3</v>
          </cell>
          <cell r="E573">
            <v>18.98</v>
          </cell>
          <cell r="F573" t="str">
            <v>SIURB-I Jan/24</v>
          </cell>
        </row>
        <row r="574">
          <cell r="A574">
            <v>88600</v>
          </cell>
          <cell r="B574">
            <v>8086000</v>
          </cell>
          <cell r="C574" t="str">
            <v>REMOÇÃO DE ENTULHO ALÉM DO PRIMEIRO KM</v>
          </cell>
          <cell r="D574" t="str">
            <v>M3XKM</v>
          </cell>
          <cell r="E574">
            <v>1.64</v>
          </cell>
          <cell r="F574" t="str">
            <v>SIURB-I Jan/24</v>
          </cell>
        </row>
        <row r="575">
          <cell r="A575">
            <v>88700</v>
          </cell>
          <cell r="B575">
            <v>8087000</v>
          </cell>
          <cell r="C575" t="str">
            <v>BRITAGEM DOS MATERIAIS PROVENIENTES DOS RESÍDUOS DA CONSTRUÇÃO CIVIL</v>
          </cell>
          <cell r="D575" t="str">
            <v>M3</v>
          </cell>
          <cell r="E575">
            <v>27.17</v>
          </cell>
          <cell r="F575" t="str">
            <v>SIURB-I Jan/24</v>
          </cell>
        </row>
        <row r="576">
          <cell r="A576">
            <v>90000</v>
          </cell>
          <cell r="B576">
            <v>9000000</v>
          </cell>
          <cell r="C576" t="str">
            <v>FRESAGEM</v>
          </cell>
          <cell r="F576" t="str">
            <v>SIURB-I Jan/24</v>
          </cell>
        </row>
        <row r="577">
          <cell r="A577">
            <v>90100</v>
          </cell>
          <cell r="B577">
            <v>9001000</v>
          </cell>
          <cell r="C577" t="str">
            <v>FRESAGEM DE PAVIMENTO ASFÁLTICO COM ESPESSURA ATÉ 3CM, EM VIAS EXPRESSAS, INCLUSIVE REMOÇÃO DO MATERIAL FRESADO ATÉ 10KM E VARRIÇÃO</v>
          </cell>
          <cell r="D577" t="str">
            <v>M2</v>
          </cell>
          <cell r="E577">
            <v>13.93</v>
          </cell>
          <cell r="F577" t="str">
            <v>SIURB-I Jan/24</v>
          </cell>
        </row>
        <row r="578">
          <cell r="A578">
            <v>90200</v>
          </cell>
          <cell r="B578">
            <v>9002000</v>
          </cell>
          <cell r="C578" t="str">
            <v>FRESAGEM DE PAVIMENTO ASFÁLTICO COM ESPESSURA ATÉ 3CM, EM VIAS ARTERIAIS, INCLUSIVE REMOÇÃO DO MATERIAL FRESADO ATÉ 10KM E VARRIÇÃO</v>
          </cell>
          <cell r="D578" t="str">
            <v>M2</v>
          </cell>
          <cell r="E578">
            <v>14.67</v>
          </cell>
          <cell r="F578" t="str">
            <v>SIURB-I Jan/24</v>
          </cell>
        </row>
        <row r="579">
          <cell r="A579">
            <v>90300</v>
          </cell>
          <cell r="B579">
            <v>9003000</v>
          </cell>
          <cell r="C579" t="str">
            <v>FRESAGEM DE PAVIMENTO ASFÁLTICO COM ESPESSURA ATÉ 5CM, EM VIAS EXPRESSAS, INCLUSIVE REMOÇÃO DO MATERIAL FRESADO ATÉ 10KM E VARRIÇÃO</v>
          </cell>
          <cell r="D579" t="str">
            <v>M2</v>
          </cell>
          <cell r="E579">
            <v>17.850000000000001</v>
          </cell>
          <cell r="F579" t="str">
            <v>SIURB-I Jan/24</v>
          </cell>
        </row>
        <row r="580">
          <cell r="A580">
            <v>90400</v>
          </cell>
          <cell r="B580">
            <v>9004000</v>
          </cell>
          <cell r="C580" t="str">
            <v>FRESAGEM DE PAVIMENTO ASFÁLTICO COM ESPESSURA ATÉ 5CM, EM VIAS ARTERIAIS, INCLUSIVE REMOÇÃO DO MATERIAL FRESADO ATÉ 10KM E VARRIÇÃO</v>
          </cell>
          <cell r="D580" t="str">
            <v>M2</v>
          </cell>
          <cell r="E580">
            <v>19.190000000000001</v>
          </cell>
          <cell r="F580" t="str">
            <v>SIURB-I Jan/24</v>
          </cell>
        </row>
        <row r="581">
          <cell r="A581">
            <v>100000</v>
          </cell>
          <cell r="B581">
            <v>10000000</v>
          </cell>
          <cell r="C581" t="str">
            <v>RECUPERAÇÃO ESTRUTURAL DE OBRAS DE ARTE (PONTES E VIADUTOS)</v>
          </cell>
          <cell r="F581" t="str">
            <v>SIURB-I Jan/24</v>
          </cell>
        </row>
        <row r="582">
          <cell r="A582">
            <v>100100</v>
          </cell>
          <cell r="B582">
            <v>10001000</v>
          </cell>
          <cell r="C582" t="str">
            <v>ANDAIMES METÁLICOS</v>
          </cell>
          <cell r="D582" t="str">
            <v>.</v>
          </cell>
          <cell r="E582" t="str">
            <v>.</v>
          </cell>
          <cell r="F582" t="str">
            <v>SIURB-I Jan/24</v>
          </cell>
        </row>
        <row r="583">
          <cell r="A583">
            <v>100101</v>
          </cell>
          <cell r="B583">
            <v>10001001</v>
          </cell>
          <cell r="C583" t="str">
            <v>ANDAIMES METÁLICOS - FORNECIMENTO</v>
          </cell>
          <cell r="D583" t="str">
            <v>M3XMES</v>
          </cell>
          <cell r="E583">
            <v>10.79</v>
          </cell>
          <cell r="F583" t="str">
            <v>SIURB-I Jan/24</v>
          </cell>
        </row>
        <row r="584">
          <cell r="A584">
            <v>100102</v>
          </cell>
          <cell r="B584">
            <v>10001002</v>
          </cell>
          <cell r="C584" t="str">
            <v>ANDAIMES METÁLICOS - MONTAGEM E DESMONTAGEM</v>
          </cell>
          <cell r="D584" t="str">
            <v>M3</v>
          </cell>
          <cell r="E584">
            <v>3.48</v>
          </cell>
          <cell r="F584" t="str">
            <v>SIURB-I Jan/24</v>
          </cell>
        </row>
        <row r="585">
          <cell r="A585">
            <v>100200</v>
          </cell>
          <cell r="B585">
            <v>10002000</v>
          </cell>
          <cell r="C585" t="str">
            <v>PLATAFORMA DE MADEIRA A SEREM ARMADAS SOBRE ANDAIMES METÁLICOS</v>
          </cell>
          <cell r="D585" t="str">
            <v>M2</v>
          </cell>
          <cell r="E585">
            <v>10.78</v>
          </cell>
          <cell r="F585" t="str">
            <v>SIURB-I Jan/24</v>
          </cell>
        </row>
        <row r="586">
          <cell r="A586">
            <v>100300</v>
          </cell>
          <cell r="B586">
            <v>10003000</v>
          </cell>
          <cell r="C586" t="str">
            <v>IN.21 - APICOAMENTO DE SUPERFÍCIES DE CONCRETO (COM EQUIPAMENTO PNEUMÁTICO)</v>
          </cell>
          <cell r="D586" t="str">
            <v>M2</v>
          </cell>
          <cell r="E586">
            <v>41.27</v>
          </cell>
          <cell r="F586" t="str">
            <v>SIURB-I Jan/24</v>
          </cell>
        </row>
        <row r="587">
          <cell r="A587">
            <v>100400</v>
          </cell>
          <cell r="B587">
            <v>10004000</v>
          </cell>
          <cell r="C587" t="str">
            <v>CORTE E REMOÇÃO SUPERFICIAL DE CONCRETO ATÉ 3 CM DE PROFUNDIDADE</v>
          </cell>
          <cell r="D587" t="str">
            <v>M2</v>
          </cell>
          <cell r="E587">
            <v>85.68</v>
          </cell>
          <cell r="F587" t="str">
            <v>SIURB-I Jan/24</v>
          </cell>
        </row>
        <row r="588">
          <cell r="A588">
            <v>100500</v>
          </cell>
          <cell r="B588">
            <v>10005000</v>
          </cell>
          <cell r="C588" t="str">
            <v>JATEAMENTO PARA LIMPEZA DE FERRAGENS E SUPERFÍCIES DE CONCRETO</v>
          </cell>
          <cell r="D588" t="str">
            <v>M2</v>
          </cell>
          <cell r="E588">
            <v>120.63</v>
          </cell>
          <cell r="F588" t="str">
            <v>SIURB-I Jan/24</v>
          </cell>
        </row>
        <row r="589">
          <cell r="A589">
            <v>100600</v>
          </cell>
          <cell r="B589">
            <v>10006000</v>
          </cell>
          <cell r="C589" t="str">
            <v>FORNECIMENTO, PREPARO E APLICAÇÃO DE ADESIVO EPOXÍDICO PARA COLAGEM</v>
          </cell>
          <cell r="D589" t="str">
            <v>M2</v>
          </cell>
          <cell r="E589">
            <v>52.53</v>
          </cell>
          <cell r="F589" t="str">
            <v>SIURB-I Jan/24</v>
          </cell>
        </row>
        <row r="590">
          <cell r="A590">
            <v>100700</v>
          </cell>
          <cell r="B590">
            <v>10007000</v>
          </cell>
          <cell r="C590" t="str">
            <v>FORNECIMENTO, PREPARO E APLICAÇÃO DE CONCRETO PROJETADO, MEDIDO NO PROJETO</v>
          </cell>
          <cell r="D590" t="str">
            <v>.</v>
          </cell>
          <cell r="E590" t="str">
            <v>.</v>
          </cell>
          <cell r="F590" t="str">
            <v>SIURB-I Jan/24</v>
          </cell>
        </row>
        <row r="591">
          <cell r="A591">
            <v>100702</v>
          </cell>
          <cell r="B591">
            <v>10007002</v>
          </cell>
          <cell r="C591" t="str">
            <v>FORNECIMENTO, PREPARO E APLICAÇÃO DE CONCRETO PROJETADO, MEDIDO NO PROJETO - FCK = 20MPA - EM OBRAS DE CONTENÇÃO</v>
          </cell>
          <cell r="D591" t="str">
            <v>M3</v>
          </cell>
          <cell r="E591">
            <v>942.73</v>
          </cell>
          <cell r="F591" t="str">
            <v>SIURB-I Jan/24</v>
          </cell>
        </row>
        <row r="592">
          <cell r="A592">
            <v>100703</v>
          </cell>
          <cell r="B592">
            <v>10007003</v>
          </cell>
          <cell r="C592" t="str">
            <v>FORNECIMENTO, PREPARO E APLICAÇÃO DE CONCRETO PROJETADO, MEDIDO NO PROJETO - FCK = 25MPA - EM OBRAS DE CONTENÇÃO</v>
          </cell>
          <cell r="D592" t="str">
            <v>M3</v>
          </cell>
          <cell r="E592">
            <v>963.57</v>
          </cell>
          <cell r="F592" t="str">
            <v>SIURB-I Jan/24</v>
          </cell>
        </row>
        <row r="593">
          <cell r="A593">
            <v>100704</v>
          </cell>
          <cell r="B593">
            <v>10007004</v>
          </cell>
          <cell r="C593" t="str">
            <v>FORNECIMENTO, PREPARO E APLICAÇÃO DE CONCRETO PROJETADO, MEDIDO NO PROJETO - FCK = 30MPA - EM OBRAS DE CONTENÇÃO</v>
          </cell>
          <cell r="D593" t="str">
            <v>M3</v>
          </cell>
          <cell r="E593">
            <v>995.02</v>
          </cell>
          <cell r="F593" t="str">
            <v>SIURB-I Jan/24</v>
          </cell>
        </row>
        <row r="594">
          <cell r="A594">
            <v>100800</v>
          </cell>
          <cell r="B594">
            <v>10008000</v>
          </cell>
          <cell r="C594" t="str">
            <v>GRAUTE</v>
          </cell>
          <cell r="D594" t="str">
            <v>.</v>
          </cell>
          <cell r="E594" t="str">
            <v>.</v>
          </cell>
          <cell r="F594" t="str">
            <v>SIURB-I Jan/24</v>
          </cell>
        </row>
        <row r="595">
          <cell r="A595">
            <v>100801</v>
          </cell>
          <cell r="B595">
            <v>10008001</v>
          </cell>
          <cell r="C595" t="str">
            <v>GRAUTE COM PEDRISCO - FORNECIMENTO, PREPARO E APLICAÇÃO</v>
          </cell>
          <cell r="D595" t="str">
            <v>M3</v>
          </cell>
          <cell r="E595">
            <v>3550.26</v>
          </cell>
          <cell r="F595" t="str">
            <v>SIURB-I Jan/24</v>
          </cell>
        </row>
        <row r="596">
          <cell r="A596">
            <v>100802</v>
          </cell>
          <cell r="B596">
            <v>10008002</v>
          </cell>
          <cell r="C596" t="str">
            <v>GRAUTE - FORNECIMENTO, PREPARO E APLICAÇÃO</v>
          </cell>
          <cell r="D596" t="str">
            <v>M3</v>
          </cell>
          <cell r="E596">
            <v>3503.04</v>
          </cell>
          <cell r="F596" t="str">
            <v>SIURB-I Jan/24</v>
          </cell>
        </row>
        <row r="597">
          <cell r="A597">
            <v>100900</v>
          </cell>
          <cell r="B597">
            <v>10009000</v>
          </cell>
          <cell r="C597" t="str">
            <v>COLMATAÇÃO DE FISSURAS COM FORNECIMENTO E APLICAÇÃO DE ARGAMASSA EPOXÍDICA</v>
          </cell>
          <cell r="D597" t="str">
            <v>M</v>
          </cell>
          <cell r="E597">
            <v>15.88</v>
          </cell>
          <cell r="F597" t="str">
            <v>SIURB-I Jan/24</v>
          </cell>
        </row>
        <row r="598">
          <cell r="A598">
            <v>101000</v>
          </cell>
          <cell r="B598">
            <v>10010000</v>
          </cell>
          <cell r="C598" t="str">
            <v>BICOS DE INJEÇÃO PARA RESINAS - FORNECIMENTO, INSTALAÇÃO E POSTERIOR CORTE</v>
          </cell>
          <cell r="D598" t="str">
            <v>UN</v>
          </cell>
          <cell r="E598">
            <v>8.7200000000000006</v>
          </cell>
          <cell r="F598" t="str">
            <v>SIURB-I Jan/24</v>
          </cell>
        </row>
        <row r="599">
          <cell r="A599">
            <v>101100</v>
          </cell>
          <cell r="B599">
            <v>10011000</v>
          </cell>
          <cell r="C599" t="str">
            <v>TRATAMENTO DE TRINCAS INATIVAS COM INJEÇÃO DE RESINA EPÓXI</v>
          </cell>
          <cell r="D599" t="str">
            <v>KG</v>
          </cell>
          <cell r="E599">
            <v>178.36</v>
          </cell>
          <cell r="F599" t="str">
            <v>SIURB-I Jan/24</v>
          </cell>
        </row>
        <row r="600">
          <cell r="A600">
            <v>101200</v>
          </cell>
          <cell r="B600">
            <v>10012000</v>
          </cell>
          <cell r="C600" t="str">
            <v>CALDA DE CIMENTO PARA INJEÇÃO - FORNECIMENTO, PREPARO E APLICAÇÃO</v>
          </cell>
          <cell r="D600" t="str">
            <v>L</v>
          </cell>
          <cell r="E600">
            <v>1.38</v>
          </cell>
          <cell r="F600" t="str">
            <v>SIURB-I Jan/24</v>
          </cell>
        </row>
        <row r="601">
          <cell r="A601">
            <v>101300</v>
          </cell>
          <cell r="B601">
            <v>10013000</v>
          </cell>
          <cell r="C601" t="str">
            <v>TRATAMENTO DE TRINCAS INATIVAS COM INJEÇÃO DE RESINA EPÓXI DE BAIXA VISCOSIDADE, BICOMPONENTE, ISENTA DE SOLVENTES</v>
          </cell>
          <cell r="D601" t="str">
            <v>KG</v>
          </cell>
          <cell r="E601">
            <v>176.12</v>
          </cell>
          <cell r="F601" t="str">
            <v>SIURB-I Jan/24</v>
          </cell>
        </row>
        <row r="602">
          <cell r="A602">
            <v>101500</v>
          </cell>
          <cell r="B602">
            <v>10015000</v>
          </cell>
          <cell r="C602" t="str">
            <v>CURA QUÍMICA</v>
          </cell>
          <cell r="D602" t="str">
            <v>M2</v>
          </cell>
          <cell r="E602">
            <v>2.2200000000000002</v>
          </cell>
          <cell r="F602" t="str">
            <v>SIURB-I Jan/24</v>
          </cell>
        </row>
        <row r="603">
          <cell r="A603">
            <v>101600</v>
          </cell>
          <cell r="B603">
            <v>10016000</v>
          </cell>
          <cell r="C603" t="str">
            <v>SINALIZAÇÃO</v>
          </cell>
          <cell r="D603" t="str">
            <v>.</v>
          </cell>
          <cell r="E603" t="str">
            <v>.</v>
          </cell>
          <cell r="F603" t="str">
            <v>SIURB-I Jan/24</v>
          </cell>
        </row>
        <row r="604">
          <cell r="A604">
            <v>101601</v>
          </cell>
          <cell r="B604">
            <v>10016001</v>
          </cell>
          <cell r="C604" t="str">
            <v>SINALIZAÇÃO - TAPUME MÓVEL</v>
          </cell>
          <cell r="D604" t="str">
            <v>M2</v>
          </cell>
          <cell r="E604">
            <v>62.25</v>
          </cell>
          <cell r="F604" t="str">
            <v>SIURB-I Jan/24</v>
          </cell>
        </row>
        <row r="605">
          <cell r="A605">
            <v>101602</v>
          </cell>
          <cell r="B605">
            <v>10016002</v>
          </cell>
          <cell r="C605" t="str">
            <v>SINALIZAÇÃO - ILUMINAÇÃO</v>
          </cell>
          <cell r="D605" t="str">
            <v>M</v>
          </cell>
          <cell r="E605">
            <v>14.7</v>
          </cell>
          <cell r="F605" t="str">
            <v>SIURB-I Jan/24</v>
          </cell>
        </row>
        <row r="606">
          <cell r="A606">
            <v>101603</v>
          </cell>
          <cell r="B606">
            <v>10016003</v>
          </cell>
          <cell r="C606" t="str">
            <v>PLACA DE OBRA EM CHAPA DE AÇO GALVANIZADO</v>
          </cell>
          <cell r="D606" t="str">
            <v>M2</v>
          </cell>
          <cell r="E606">
            <v>387.93</v>
          </cell>
          <cell r="F606" t="str">
            <v>SIURB-I Jan/24</v>
          </cell>
        </row>
        <row r="607">
          <cell r="A607">
            <v>101700</v>
          </cell>
          <cell r="B607">
            <v>10017000</v>
          </cell>
          <cell r="C607" t="str">
            <v>HIDROJATEAMENTO DE ALTA PRESSÃO PARA LIMPEZA DE SUPERFÍCIES</v>
          </cell>
          <cell r="D607" t="str">
            <v>M2</v>
          </cell>
          <cell r="E607">
            <v>0.41</v>
          </cell>
          <cell r="F607" t="str">
            <v>SIURB-I Jan/24</v>
          </cell>
        </row>
        <row r="608">
          <cell r="A608">
            <v>101800</v>
          </cell>
          <cell r="B608">
            <v>10018000</v>
          </cell>
          <cell r="C608" t="str">
            <v>PROTEÇÃO PARA TERCEIROS COM TELA DE NYLON</v>
          </cell>
          <cell r="D608" t="str">
            <v>M2</v>
          </cell>
          <cell r="E608">
            <v>4.0999999999999996</v>
          </cell>
          <cell r="F608" t="str">
            <v>SIURB-I Jan/24</v>
          </cell>
        </row>
        <row r="609">
          <cell r="A609">
            <v>101900</v>
          </cell>
          <cell r="B609">
            <v>10019000</v>
          </cell>
          <cell r="C609" t="str">
            <v>LIXAMENTO MECÂNICO DE SUPERFÍCIES DE CONCRETO</v>
          </cell>
          <cell r="D609" t="str">
            <v>M2</v>
          </cell>
          <cell r="E609">
            <v>9.11</v>
          </cell>
          <cell r="F609" t="str">
            <v>SIURB-I Jan/24</v>
          </cell>
        </row>
        <row r="610">
          <cell r="A610">
            <v>102000</v>
          </cell>
          <cell r="B610">
            <v>10020000</v>
          </cell>
          <cell r="C610" t="str">
            <v>FORNECIMENTO E APLICAÇÃO DE RESINA EPOXÍDICA PARA CHUMBAMENTO DE ARMADURAS EM FUROS DE CONCRETO</v>
          </cell>
          <cell r="D610" t="str">
            <v>KG</v>
          </cell>
          <cell r="E610">
            <v>97.53</v>
          </cell>
          <cell r="F610" t="str">
            <v>SIURB-I Jan/24</v>
          </cell>
        </row>
        <row r="611">
          <cell r="A611">
            <v>102100</v>
          </cell>
          <cell r="B611">
            <v>10021000</v>
          </cell>
          <cell r="C611" t="str">
            <v>CORTE DE CONCRETO COM DISCO DIAMANTADO ATÉ PROFUNDIDADE DE 13CM</v>
          </cell>
          <cell r="D611" t="str">
            <v>M2</v>
          </cell>
          <cell r="E611">
            <v>112.77</v>
          </cell>
          <cell r="F611" t="str">
            <v>SIURB-I Jan/24</v>
          </cell>
        </row>
        <row r="612">
          <cell r="A612">
            <v>102200</v>
          </cell>
          <cell r="B612">
            <v>10022000</v>
          </cell>
          <cell r="C612" t="str">
            <v>REMOÇÃO DE PINTURA EXISTENTE COM REMOVEDOR "PINTOFF" OU SIMILAR</v>
          </cell>
          <cell r="D612" t="str">
            <v>M2</v>
          </cell>
          <cell r="E612">
            <v>15.27</v>
          </cell>
          <cell r="F612" t="str">
            <v>SIURB-I Jan/24</v>
          </cell>
        </row>
        <row r="613">
          <cell r="A613">
            <v>102300</v>
          </cell>
          <cell r="B613">
            <v>10023000</v>
          </cell>
          <cell r="C613" t="str">
            <v>TINTA PVA (LÁTEX) - CONCRETO OU REBOCO SEM MASSA CORRIDA</v>
          </cell>
          <cell r="D613" t="str">
            <v>M2</v>
          </cell>
          <cell r="E613">
            <v>17.27</v>
          </cell>
          <cell r="F613" t="str">
            <v>SIURB-I Jan/24</v>
          </cell>
        </row>
        <row r="614">
          <cell r="A614">
            <v>102400</v>
          </cell>
          <cell r="B614">
            <v>10024000</v>
          </cell>
          <cell r="C614" t="str">
            <v>FURAÇÃO EM CONCRETO ARMADO</v>
          </cell>
          <cell r="D614" t="str">
            <v>.</v>
          </cell>
          <cell r="E614" t="str">
            <v>.</v>
          </cell>
          <cell r="F614" t="str">
            <v>SIURB-I Jan/24</v>
          </cell>
        </row>
        <row r="615">
          <cell r="A615">
            <v>102401</v>
          </cell>
          <cell r="B615">
            <v>10024001</v>
          </cell>
          <cell r="C615" t="str">
            <v>FURAÇÃO EM CONCRETO - DIÂMETRO 5/8"</v>
          </cell>
          <cell r="D615" t="str">
            <v>CM</v>
          </cell>
          <cell r="E615">
            <v>0.86</v>
          </cell>
          <cell r="F615" t="str">
            <v>SIURB-I Jan/24</v>
          </cell>
        </row>
        <row r="616">
          <cell r="A616">
            <v>102402</v>
          </cell>
          <cell r="B616">
            <v>10024002</v>
          </cell>
          <cell r="C616" t="str">
            <v>FURAÇÃO EM CONCRETO - DIÂMETRO 3/4"</v>
          </cell>
          <cell r="D616" t="str">
            <v>CM</v>
          </cell>
          <cell r="E616">
            <v>1.1100000000000001</v>
          </cell>
          <cell r="F616" t="str">
            <v>SIURB-I Jan/24</v>
          </cell>
        </row>
        <row r="617">
          <cell r="A617">
            <v>102403</v>
          </cell>
          <cell r="B617">
            <v>10024003</v>
          </cell>
          <cell r="C617" t="str">
            <v>FURAÇÃO EM CONCRETO - DIÂMETRO 1"</v>
          </cell>
          <cell r="D617" t="str">
            <v>CM</v>
          </cell>
          <cell r="E617">
            <v>1.46</v>
          </cell>
          <cell r="F617" t="str">
            <v>SIURB-I Jan/24</v>
          </cell>
        </row>
        <row r="618">
          <cell r="A618">
            <v>102404</v>
          </cell>
          <cell r="B618">
            <v>10024004</v>
          </cell>
          <cell r="C618" t="str">
            <v>FURAÇÃO EM CONCRETO - DIÂMETRO 1 1/4"</v>
          </cell>
          <cell r="D618" t="str">
            <v>CM</v>
          </cell>
          <cell r="E618">
            <v>4.03</v>
          </cell>
          <cell r="F618" t="str">
            <v>SIURB-I Jan/24</v>
          </cell>
        </row>
        <row r="619">
          <cell r="A619">
            <v>102405</v>
          </cell>
          <cell r="B619">
            <v>10024005</v>
          </cell>
          <cell r="C619" t="str">
            <v>FURAÇÃO EM CONCRETO ARMADO - DIÂMETRO 2"</v>
          </cell>
          <cell r="D619" t="str">
            <v>CM</v>
          </cell>
          <cell r="E619">
            <v>4.3899999999999997</v>
          </cell>
          <cell r="F619" t="str">
            <v>SIURB-I Jan/24</v>
          </cell>
        </row>
        <row r="620">
          <cell r="A620">
            <v>102406</v>
          </cell>
          <cell r="B620">
            <v>10024006</v>
          </cell>
          <cell r="C620" t="str">
            <v>FURAÇÃO EM CONCRETO ARMADO - DIÂMETRO 3"</v>
          </cell>
          <cell r="D620" t="str">
            <v>CM</v>
          </cell>
          <cell r="E620">
            <v>4.3899999999999997</v>
          </cell>
          <cell r="F620" t="str">
            <v>SIURB-I Jan/24</v>
          </cell>
        </row>
        <row r="621">
          <cell r="A621">
            <v>102407</v>
          </cell>
          <cell r="B621">
            <v>10024007</v>
          </cell>
          <cell r="C621" t="str">
            <v>FURAÇÃO EM CONCRETO ARMADO - DIÂMETRO 4"</v>
          </cell>
          <cell r="D621" t="str">
            <v>CM</v>
          </cell>
          <cell r="E621">
            <v>4.51</v>
          </cell>
          <cell r="F621" t="str">
            <v>SIURB-I Jan/24</v>
          </cell>
        </row>
        <row r="622">
          <cell r="A622">
            <v>102408</v>
          </cell>
          <cell r="B622">
            <v>10024008</v>
          </cell>
          <cell r="C622" t="str">
            <v>FURAÇÃO DE CONCRETO ARMADO - DIÂMETRO 1 1/2"</v>
          </cell>
          <cell r="D622" t="str">
            <v>CM</v>
          </cell>
          <cell r="E622">
            <v>4.03</v>
          </cell>
          <cell r="F622" t="str">
            <v>SIURB-I Jan/24</v>
          </cell>
        </row>
        <row r="623">
          <cell r="A623">
            <v>102501</v>
          </cell>
          <cell r="B623">
            <v>10025001</v>
          </cell>
          <cell r="C623" t="str">
            <v>APLICAÇÃO DE TINTA ANTI-PICHAÇÃO - BASE SOLVENTE - 2 DEMÃOS</v>
          </cell>
          <cell r="D623" t="str">
            <v>M2</v>
          </cell>
          <cell r="E623">
            <v>75.98</v>
          </cell>
          <cell r="F623" t="str">
            <v>SIURB-I Jan/24</v>
          </cell>
        </row>
        <row r="624">
          <cell r="A624">
            <v>102503</v>
          </cell>
          <cell r="B624">
            <v>10025003</v>
          </cell>
          <cell r="C624" t="str">
            <v>APLICAÇÃO DE VERNIZ ANTI-PICHAÇÃO - BASE SOLVENTE - 2 DEMÃOS (REMOÇÃO DA PICHAÇÃO SOMENTE A SECO OU COM ÁGUA E SABÃO)</v>
          </cell>
          <cell r="D624" t="str">
            <v>M2</v>
          </cell>
          <cell r="E624">
            <v>40.25</v>
          </cell>
          <cell r="F624" t="str">
            <v>SIURB-I Jan/24</v>
          </cell>
        </row>
        <row r="625">
          <cell r="B625">
            <v>10108001</v>
          </cell>
          <cell r="C625" t="str">
            <v>LIXAMENTO MANUAL DE SUPERFÍCIE DE CONCRETO</v>
          </cell>
          <cell r="D625" t="str">
            <v>M2</v>
          </cell>
          <cell r="E625">
            <v>2.93</v>
          </cell>
          <cell r="F625" t="str">
            <v>SIURB-I Jan/24</v>
          </cell>
        </row>
        <row r="626">
          <cell r="B626">
            <v>10109001</v>
          </cell>
          <cell r="C626" t="str">
            <v>PINTURA COM SELADOR PARA TINTA ACRILICA</v>
          </cell>
          <cell r="D626" t="str">
            <v>M2</v>
          </cell>
          <cell r="E626">
            <v>4.1100000000000003</v>
          </cell>
          <cell r="F626" t="str">
            <v>SIURB-I Jan/24</v>
          </cell>
        </row>
        <row r="627">
          <cell r="A627">
            <v>110000</v>
          </cell>
          <cell r="B627">
            <v>11000000</v>
          </cell>
          <cell r="C627" t="str">
            <v>CUSTO HORÁRIO EM OPERAÇÃO DE MÁQUINAS E VIATURAS (INCLUI COMBUSTÍVEL E OPERADOR)</v>
          </cell>
          <cell r="F627" t="str">
            <v>SIURB-I Jan/24</v>
          </cell>
        </row>
        <row r="628">
          <cell r="A628">
            <v>110200</v>
          </cell>
          <cell r="B628">
            <v>11002000</v>
          </cell>
          <cell r="C628" t="str">
            <v>CAMINHÃO BASCULANTE 4,0M3</v>
          </cell>
          <cell r="D628" t="str">
            <v>H</v>
          </cell>
          <cell r="E628">
            <v>218.77</v>
          </cell>
          <cell r="F628" t="str">
            <v>SIURB-I Jan/24</v>
          </cell>
        </row>
        <row r="629">
          <cell r="A629">
            <v>110300</v>
          </cell>
          <cell r="B629">
            <v>11003000</v>
          </cell>
          <cell r="C629" t="str">
            <v>CAMINHÃO CARGA SECA CAPACIDADE  8TON.</v>
          </cell>
          <cell r="D629" t="str">
            <v>H</v>
          </cell>
          <cell r="E629">
            <v>198.17</v>
          </cell>
          <cell r="F629" t="str">
            <v>SIURB-I Jan/24</v>
          </cell>
        </row>
        <row r="630">
          <cell r="A630">
            <v>110400</v>
          </cell>
          <cell r="B630">
            <v>11004000</v>
          </cell>
          <cell r="C630" t="str">
            <v>CAMINHÃO CARGA SECA CAPACIDADE 8TON COM GUINDASTE</v>
          </cell>
          <cell r="D630" t="str">
            <v>H</v>
          </cell>
          <cell r="E630">
            <v>219.79</v>
          </cell>
          <cell r="F630" t="str">
            <v>SIURB-I Jan/24</v>
          </cell>
        </row>
        <row r="631">
          <cell r="A631">
            <v>110500</v>
          </cell>
          <cell r="B631">
            <v>11005000</v>
          </cell>
          <cell r="C631" t="str">
            <v>CAMINHÃO COM TANQUE IRRIGADOR DE 6000 LITROS</v>
          </cell>
          <cell r="D631" t="str">
            <v>H</v>
          </cell>
          <cell r="E631">
            <v>207.46</v>
          </cell>
          <cell r="F631" t="str">
            <v>SIURB-I Jan/24</v>
          </cell>
        </row>
        <row r="632">
          <cell r="A632">
            <v>110600</v>
          </cell>
          <cell r="B632">
            <v>11006000</v>
          </cell>
          <cell r="C632" t="str">
            <v>CAMINHÃO TRATOR COM SEMI REBOQUE PLANO CARREGA TUDO</v>
          </cell>
          <cell r="D632" t="str">
            <v>H</v>
          </cell>
          <cell r="E632">
            <v>430.92</v>
          </cell>
          <cell r="F632" t="str">
            <v>SIURB-I Jan/24</v>
          </cell>
        </row>
        <row r="633">
          <cell r="A633">
            <v>110700</v>
          </cell>
          <cell r="B633">
            <v>11007000</v>
          </cell>
          <cell r="C633" t="str">
            <v>COMPRESSOR PORTÁTIL - 295 PCM</v>
          </cell>
          <cell r="D633" t="str">
            <v>H</v>
          </cell>
          <cell r="E633">
            <v>92.35</v>
          </cell>
          <cell r="F633" t="str">
            <v>SIURB-I Jan/24</v>
          </cell>
        </row>
        <row r="634">
          <cell r="A634">
            <v>110800</v>
          </cell>
          <cell r="B634">
            <v>11008000</v>
          </cell>
          <cell r="C634" t="str">
            <v>CARRO POPULAR 50% EM OPERAÇÃO</v>
          </cell>
          <cell r="D634" t="str">
            <v>H</v>
          </cell>
          <cell r="E634">
            <v>50.81</v>
          </cell>
          <cell r="F634" t="str">
            <v>SIURB-I Jan/24</v>
          </cell>
        </row>
        <row r="635">
          <cell r="A635">
            <v>110900</v>
          </cell>
          <cell r="B635">
            <v>11009000</v>
          </cell>
          <cell r="C635" t="str">
            <v>MOTONIVELADORA - 125HP</v>
          </cell>
          <cell r="D635" t="str">
            <v>H</v>
          </cell>
          <cell r="E635">
            <v>344.71</v>
          </cell>
          <cell r="F635" t="str">
            <v>SIURB-I Jan/24</v>
          </cell>
        </row>
        <row r="636">
          <cell r="A636">
            <v>111000</v>
          </cell>
          <cell r="B636">
            <v>11010000</v>
          </cell>
          <cell r="C636" t="str">
            <v>MOTONIVELADORA</v>
          </cell>
          <cell r="D636" t="str">
            <v>H</v>
          </cell>
          <cell r="E636">
            <v>327.82</v>
          </cell>
          <cell r="F636" t="str">
            <v>SIURB-I Jan/24</v>
          </cell>
        </row>
        <row r="637">
          <cell r="A637">
            <v>111100</v>
          </cell>
          <cell r="B637">
            <v>11011000</v>
          </cell>
          <cell r="C637" t="str">
            <v>PÁ CARREGADEIRA DE PNEUS - 1,80M3</v>
          </cell>
          <cell r="D637" t="str">
            <v>H</v>
          </cell>
          <cell r="E637">
            <v>297.36</v>
          </cell>
          <cell r="F637" t="str">
            <v>SIURB-I Jan/24</v>
          </cell>
        </row>
        <row r="638">
          <cell r="A638">
            <v>111400</v>
          </cell>
          <cell r="B638">
            <v>11014000</v>
          </cell>
          <cell r="C638" t="str">
            <v>RETROESCAVADEIRA CAP CAÇAMBA FRONTAL 0,76M3</v>
          </cell>
          <cell r="D638" t="str">
            <v>H</v>
          </cell>
          <cell r="E638">
            <v>168.94</v>
          </cell>
          <cell r="F638" t="str">
            <v>SIURB-I Jan/24</v>
          </cell>
        </row>
        <row r="639">
          <cell r="A639">
            <v>111500</v>
          </cell>
          <cell r="B639">
            <v>11015000</v>
          </cell>
          <cell r="C639" t="str">
            <v>ROLO COMPACTADOR VIBRATÓRIO LISO 4T</v>
          </cell>
          <cell r="D639" t="str">
            <v>H</v>
          </cell>
          <cell r="E639">
            <v>124.94</v>
          </cell>
          <cell r="F639" t="str">
            <v>SIURB-I Jan/24</v>
          </cell>
        </row>
        <row r="640">
          <cell r="A640">
            <v>111700</v>
          </cell>
          <cell r="B640">
            <v>11017000</v>
          </cell>
          <cell r="C640" t="str">
            <v>ROLO COMPACTADOR  PÉ DE CARNEIRO DE UM CIL. 12,2 TON</v>
          </cell>
          <cell r="D640" t="str">
            <v>H</v>
          </cell>
          <cell r="E640">
            <v>300.94</v>
          </cell>
          <cell r="F640" t="str">
            <v>SIURB-I Jan/24</v>
          </cell>
        </row>
        <row r="641">
          <cell r="A641">
            <v>111800</v>
          </cell>
          <cell r="B641">
            <v>11018000</v>
          </cell>
          <cell r="C641" t="str">
            <v>TRATOR DE TRAÇÃO AGRÍCOLA</v>
          </cell>
          <cell r="D641" t="str">
            <v>H</v>
          </cell>
          <cell r="E641">
            <v>164.17</v>
          </cell>
          <cell r="F641" t="str">
            <v>SIURB-I Jan/24</v>
          </cell>
        </row>
        <row r="642">
          <cell r="A642">
            <v>111900</v>
          </cell>
          <cell r="B642">
            <v>11019000</v>
          </cell>
          <cell r="C642" t="str">
            <v>TRATOR DE ESTEIRA - 9TON</v>
          </cell>
          <cell r="D642" t="str">
            <v>H</v>
          </cell>
          <cell r="E642">
            <v>313.14999999999998</v>
          </cell>
          <cell r="F642" t="str">
            <v>SIURB-I Jan/24</v>
          </cell>
        </row>
        <row r="643">
          <cell r="A643">
            <v>112000</v>
          </cell>
          <cell r="B643">
            <v>11020000</v>
          </cell>
          <cell r="C643" t="str">
            <v>TRATOR DE ESTEIRA - 16TON</v>
          </cell>
          <cell r="D643" t="str">
            <v>H</v>
          </cell>
          <cell r="E643">
            <v>418.16</v>
          </cell>
          <cell r="F643" t="str">
            <v>SIURB-I Jan/24</v>
          </cell>
        </row>
        <row r="644">
          <cell r="A644">
            <v>112200</v>
          </cell>
          <cell r="B644">
            <v>11022000</v>
          </cell>
          <cell r="C644" t="str">
            <v>FURGÃO LONGO, TETO ALTO  50% EM OPERAÇÃO</v>
          </cell>
          <cell r="D644" t="str">
            <v>H</v>
          </cell>
          <cell r="E644">
            <v>88.81</v>
          </cell>
          <cell r="F644" t="str">
            <v>SIURB-I Jan/24</v>
          </cell>
        </row>
        <row r="645">
          <cell r="A645">
            <v>112300</v>
          </cell>
          <cell r="B645">
            <v>11023000</v>
          </cell>
          <cell r="C645" t="str">
            <v>CAMINHÃO BASCULANTE 10M3</v>
          </cell>
          <cell r="D645" t="str">
            <v>H</v>
          </cell>
          <cell r="E645">
            <v>312.41000000000003</v>
          </cell>
          <cell r="F645" t="str">
            <v>SIURB-I Jan/24</v>
          </cell>
        </row>
        <row r="646">
          <cell r="A646">
            <v>112400</v>
          </cell>
          <cell r="B646">
            <v>11024000</v>
          </cell>
          <cell r="C646" t="str">
            <v>ROMPEDOR</v>
          </cell>
          <cell r="D646" t="str">
            <v>H</v>
          </cell>
          <cell r="E646">
            <v>32.68</v>
          </cell>
          <cell r="F646" t="str">
            <v>SIURB-I Jan/24</v>
          </cell>
        </row>
        <row r="647">
          <cell r="A647">
            <v>112500</v>
          </cell>
          <cell r="B647">
            <v>11025000</v>
          </cell>
          <cell r="C647" t="str">
            <v>CAMINHÃO ESPARGIDOR - 6000L</v>
          </cell>
          <cell r="D647" t="str">
            <v>H</v>
          </cell>
          <cell r="E647">
            <v>246.14</v>
          </cell>
          <cell r="F647" t="str">
            <v>SIURB-I Jan/24</v>
          </cell>
        </row>
        <row r="648">
          <cell r="A648">
            <v>112600</v>
          </cell>
          <cell r="B648">
            <v>11026000</v>
          </cell>
          <cell r="C648" t="str">
            <v>VIBROACABADORA  DE ASFALTO SOBRE ESTEIRA CAP. 300 TON/H</v>
          </cell>
          <cell r="D648" t="str">
            <v>H</v>
          </cell>
          <cell r="E648">
            <v>295.56</v>
          </cell>
          <cell r="F648" t="str">
            <v>SIURB-I Jan/24</v>
          </cell>
        </row>
        <row r="649">
          <cell r="A649">
            <v>112700</v>
          </cell>
          <cell r="B649">
            <v>11027000</v>
          </cell>
          <cell r="C649" t="str">
            <v>GUINDASTE DE LANÇA FIXA SOBRE ESTEIRAS - 12T</v>
          </cell>
          <cell r="D649" t="str">
            <v>H</v>
          </cell>
          <cell r="E649">
            <v>125.55</v>
          </cell>
          <cell r="F649" t="str">
            <v>SIURB-I Jan/24</v>
          </cell>
        </row>
        <row r="650">
          <cell r="A650">
            <v>112800</v>
          </cell>
          <cell r="B650">
            <v>11028000</v>
          </cell>
          <cell r="C650" t="str">
            <v>GUINDASTE HIDRÁULICO SOBRE PNEUS - 20/25 T</v>
          </cell>
          <cell r="D650" t="str">
            <v>H</v>
          </cell>
          <cell r="E650">
            <v>450.52</v>
          </cell>
          <cell r="F650" t="str">
            <v>SIURB-I Jan/24</v>
          </cell>
        </row>
        <row r="651">
          <cell r="A651">
            <v>120000</v>
          </cell>
          <cell r="B651">
            <v>12000000</v>
          </cell>
          <cell r="C651" t="str">
            <v>MÃO DE OBRA PARA SERVIÇOS NAS SUBPREFEITURAS  (INCLUI ENCARGOS SOCIAIS)</v>
          </cell>
          <cell r="F651" t="str">
            <v>SIURB-I Jan/24</v>
          </cell>
        </row>
        <row r="652">
          <cell r="A652">
            <v>120200</v>
          </cell>
          <cell r="B652">
            <v>12002000</v>
          </cell>
          <cell r="C652" t="str">
            <v>CALCETEIRO</v>
          </cell>
          <cell r="D652" t="str">
            <v>H</v>
          </cell>
          <cell r="E652">
            <v>28.03</v>
          </cell>
          <cell r="F652" t="str">
            <v>SIURB-I Jan/24</v>
          </cell>
        </row>
        <row r="653">
          <cell r="A653">
            <v>120300</v>
          </cell>
          <cell r="B653">
            <v>12003000</v>
          </cell>
          <cell r="C653" t="str">
            <v>CARPINTEIRO</v>
          </cell>
          <cell r="D653" t="str">
            <v>H</v>
          </cell>
          <cell r="E653">
            <v>28.51</v>
          </cell>
          <cell r="F653" t="str">
            <v>SIURB-I Jan/24</v>
          </cell>
        </row>
        <row r="654">
          <cell r="A654">
            <v>120400</v>
          </cell>
          <cell r="B654">
            <v>12004000</v>
          </cell>
          <cell r="C654" t="str">
            <v>ELETRICISTA</v>
          </cell>
          <cell r="D654" t="str">
            <v>H</v>
          </cell>
          <cell r="E654">
            <v>32.159999999999997</v>
          </cell>
          <cell r="F654" t="str">
            <v>SIURB-I Jan/24</v>
          </cell>
        </row>
        <row r="655">
          <cell r="A655">
            <v>120500</v>
          </cell>
          <cell r="B655">
            <v>12005000</v>
          </cell>
          <cell r="C655" t="str">
            <v>ENCANADOR</v>
          </cell>
          <cell r="D655" t="str">
            <v>H</v>
          </cell>
          <cell r="E655">
            <v>28.98</v>
          </cell>
          <cell r="F655" t="str">
            <v>SIURB-I Jan/24</v>
          </cell>
        </row>
        <row r="656">
          <cell r="A656">
            <v>120600</v>
          </cell>
          <cell r="B656">
            <v>12006000</v>
          </cell>
          <cell r="C656" t="str">
            <v>ESGOTEIRO</v>
          </cell>
          <cell r="D656" t="str">
            <v>H</v>
          </cell>
          <cell r="E656">
            <v>30.8</v>
          </cell>
          <cell r="F656" t="str">
            <v>SIURB-I Jan/24</v>
          </cell>
        </row>
        <row r="657">
          <cell r="A657">
            <v>120700</v>
          </cell>
          <cell r="B657">
            <v>12007000</v>
          </cell>
          <cell r="C657" t="str">
            <v>FERREIRO</v>
          </cell>
          <cell r="D657" t="str">
            <v>H</v>
          </cell>
          <cell r="E657">
            <v>28.05</v>
          </cell>
          <cell r="F657" t="str">
            <v>SIURB-I Jan/24</v>
          </cell>
        </row>
        <row r="658">
          <cell r="A658">
            <v>120800</v>
          </cell>
          <cell r="B658">
            <v>12008000</v>
          </cell>
          <cell r="C658" t="str">
            <v>MOTORISTA DE CAMINHÃO</v>
          </cell>
          <cell r="D658" t="str">
            <v>H</v>
          </cell>
          <cell r="E658">
            <v>35.799999999999997</v>
          </cell>
          <cell r="F658" t="str">
            <v>SIURB-I Jan/24</v>
          </cell>
        </row>
        <row r="659">
          <cell r="A659">
            <v>120900</v>
          </cell>
          <cell r="B659">
            <v>12009000</v>
          </cell>
          <cell r="C659" t="str">
            <v>OPERADOR DE MÁQUINA PESADA</v>
          </cell>
          <cell r="D659" t="str">
            <v>H</v>
          </cell>
          <cell r="E659">
            <v>39.24</v>
          </cell>
          <cell r="F659" t="str">
            <v>SIURB-I Jan/24</v>
          </cell>
        </row>
        <row r="660">
          <cell r="A660">
            <v>121000</v>
          </cell>
          <cell r="B660">
            <v>12010000</v>
          </cell>
          <cell r="C660" t="str">
            <v>PEDREIRO</v>
          </cell>
          <cell r="D660" t="str">
            <v>H</v>
          </cell>
          <cell r="E660">
            <v>28.21</v>
          </cell>
          <cell r="F660" t="str">
            <v>SIURB-I Jan/24</v>
          </cell>
        </row>
        <row r="661">
          <cell r="A661">
            <v>121100</v>
          </cell>
          <cell r="B661">
            <v>12011000</v>
          </cell>
          <cell r="C661" t="str">
            <v>SERVENTE</v>
          </cell>
          <cell r="D661" t="str">
            <v>H</v>
          </cell>
          <cell r="E661">
            <v>23.05</v>
          </cell>
          <cell r="F661" t="str">
            <v>SIURB-I Jan/24</v>
          </cell>
        </row>
        <row r="662">
          <cell r="A662">
            <v>121200</v>
          </cell>
          <cell r="B662">
            <v>12012000</v>
          </cell>
          <cell r="C662" t="str">
            <v>ENCARREGADO</v>
          </cell>
          <cell r="D662" t="str">
            <v>H</v>
          </cell>
          <cell r="E662">
            <v>59.81</v>
          </cell>
          <cell r="F662" t="str">
            <v>SIURB-I Jan/24</v>
          </cell>
        </row>
        <row r="663">
          <cell r="A663">
            <v>121300</v>
          </cell>
          <cell r="B663">
            <v>12013000</v>
          </cell>
          <cell r="C663" t="str">
            <v>ENGENHEIRO DA OBRA</v>
          </cell>
          <cell r="D663" t="str">
            <v>H</v>
          </cell>
          <cell r="E663">
            <v>165.59</v>
          </cell>
          <cell r="F663" t="str">
            <v>SIURB-I Jan/24</v>
          </cell>
        </row>
        <row r="664">
          <cell r="A664">
            <v>130000</v>
          </cell>
          <cell r="B664">
            <v>13000000</v>
          </cell>
          <cell r="C664" t="str">
            <v>FUNDAÇÕES</v>
          </cell>
          <cell r="F664" t="str">
            <v>SIURB-I Jan/24</v>
          </cell>
        </row>
        <row r="665">
          <cell r="A665">
            <v>130100</v>
          </cell>
          <cell r="B665">
            <v>13001000</v>
          </cell>
          <cell r="C665" t="str">
            <v>EXECUÇÃO DE ESTACA RAIZ, SEM O FORNECIMENTO DOS MATERIAIS</v>
          </cell>
          <cell r="D665" t="str">
            <v>.</v>
          </cell>
          <cell r="E665" t="str">
            <v>.</v>
          </cell>
          <cell r="F665" t="str">
            <v>SIURB-I Jan/24</v>
          </cell>
        </row>
        <row r="666">
          <cell r="A666">
            <v>130101</v>
          </cell>
          <cell r="B666">
            <v>13001001</v>
          </cell>
          <cell r="C666" t="str">
            <v>ESTACA TIPO RAIZ, 100MM, COM PERFURAÇÃO EM SOLO - 10T</v>
          </cell>
          <cell r="D666" t="str">
            <v>M</v>
          </cell>
          <cell r="E666">
            <v>180.83</v>
          </cell>
          <cell r="F666" t="str">
            <v>SIURB-I Jan/24</v>
          </cell>
        </row>
        <row r="667">
          <cell r="A667">
            <v>130102</v>
          </cell>
          <cell r="B667">
            <v>13001002</v>
          </cell>
          <cell r="C667" t="str">
            <v>ESTACA TIPO RAIZ, 100MM, COM PERFURAÇÃO EM ROCHA - 10T</v>
          </cell>
          <cell r="D667" t="str">
            <v>M</v>
          </cell>
          <cell r="E667">
            <v>482.09</v>
          </cell>
          <cell r="F667" t="str">
            <v>SIURB-I Jan/24</v>
          </cell>
        </row>
        <row r="668">
          <cell r="A668">
            <v>130103</v>
          </cell>
          <cell r="B668">
            <v>13001003</v>
          </cell>
          <cell r="C668" t="str">
            <v>ESTACA TIPO RAIZ, 120MM, COM PERFURAÇÃO EM SOLO - 15T</v>
          </cell>
          <cell r="D668" t="str">
            <v>M</v>
          </cell>
          <cell r="E668">
            <v>213.2</v>
          </cell>
          <cell r="F668" t="str">
            <v>SIURB-I Jan/24</v>
          </cell>
        </row>
        <row r="669">
          <cell r="A669">
            <v>130104</v>
          </cell>
          <cell r="B669">
            <v>13001004</v>
          </cell>
          <cell r="C669" t="str">
            <v>ESTACA TIPO RAIZ, 120MM, COM PERFURAÇÃO EM ROCHA - 15T</v>
          </cell>
          <cell r="D669" t="str">
            <v>M</v>
          </cell>
          <cell r="E669">
            <v>594.34</v>
          </cell>
          <cell r="F669" t="str">
            <v>SIURB-I Jan/24</v>
          </cell>
        </row>
        <row r="670">
          <cell r="A670">
            <v>130105</v>
          </cell>
          <cell r="B670">
            <v>13001005</v>
          </cell>
          <cell r="C670" t="str">
            <v>ESTACA TIPO RAIZ, 150MM, COM PERFURAÇÃO EM SOLO - 25T</v>
          </cell>
          <cell r="D670" t="str">
            <v>M</v>
          </cell>
          <cell r="E670">
            <v>219.73</v>
          </cell>
          <cell r="F670" t="str">
            <v>SIURB-I Jan/24</v>
          </cell>
        </row>
        <row r="671">
          <cell r="A671">
            <v>130106</v>
          </cell>
          <cell r="B671">
            <v>13001006</v>
          </cell>
          <cell r="C671" t="str">
            <v>ESTACA TIPO RAIZ, 150MM, COM PERFURAÇÃO EM ROCHA - 25T</v>
          </cell>
          <cell r="D671" t="str">
            <v>M</v>
          </cell>
          <cell r="E671">
            <v>638.45000000000005</v>
          </cell>
          <cell r="F671" t="str">
            <v>SIURB-I Jan/24</v>
          </cell>
        </row>
        <row r="672">
          <cell r="A672">
            <v>130107</v>
          </cell>
          <cell r="B672">
            <v>13001007</v>
          </cell>
          <cell r="C672" t="str">
            <v>ESTACA TIPO RAIZ, 160MM, COM PERFURAÇÃO EM SOLO - 35T</v>
          </cell>
          <cell r="D672" t="str">
            <v>M</v>
          </cell>
          <cell r="E672">
            <v>226.5</v>
          </cell>
          <cell r="F672" t="str">
            <v>SIURB-I Jan/24</v>
          </cell>
        </row>
        <row r="673">
          <cell r="A673">
            <v>130108</v>
          </cell>
          <cell r="B673">
            <v>13001008</v>
          </cell>
          <cell r="C673" t="str">
            <v>ESTACA TIPO RAIZ, 160MM, COM PERFURAÇÃO EM ROCHA - 35T</v>
          </cell>
          <cell r="D673" t="str">
            <v>M</v>
          </cell>
          <cell r="E673">
            <v>649.35</v>
          </cell>
          <cell r="F673" t="str">
            <v>SIURB-I Jan/24</v>
          </cell>
        </row>
        <row r="674">
          <cell r="A674">
            <v>130109</v>
          </cell>
          <cell r="B674">
            <v>13001009</v>
          </cell>
          <cell r="C674" t="str">
            <v>ESTACA TIPO RAIZ, 200MM, COM PERFURAÇÃO EM SOLO - 50T</v>
          </cell>
          <cell r="D674" t="str">
            <v>M</v>
          </cell>
          <cell r="E674">
            <v>247.81</v>
          </cell>
          <cell r="F674" t="str">
            <v>SIURB-I Jan/24</v>
          </cell>
        </row>
        <row r="675">
          <cell r="A675">
            <v>130110</v>
          </cell>
          <cell r="B675">
            <v>13001010</v>
          </cell>
          <cell r="C675" t="str">
            <v>ESTACA TIPO RAIZ, 200MM, COM PERFURAÇÃO EM ROCHA - 50T</v>
          </cell>
          <cell r="D675" t="str">
            <v>M</v>
          </cell>
          <cell r="E675">
            <v>769.96</v>
          </cell>
          <cell r="F675" t="str">
            <v>SIURB-I Jan/24</v>
          </cell>
        </row>
        <row r="676">
          <cell r="A676">
            <v>130111</v>
          </cell>
          <cell r="B676">
            <v>13001011</v>
          </cell>
          <cell r="C676" t="str">
            <v>ESTACA TIPO RAIZ, 250MM, COM PERFURAÇÃO EM SOLO - 80T</v>
          </cell>
          <cell r="D676" t="str">
            <v>M</v>
          </cell>
          <cell r="E676">
            <v>271.7</v>
          </cell>
          <cell r="F676" t="str">
            <v>SIURB-I Jan/24</v>
          </cell>
        </row>
        <row r="677">
          <cell r="A677">
            <v>130112</v>
          </cell>
          <cell r="B677">
            <v>13001012</v>
          </cell>
          <cell r="C677" t="str">
            <v>ESTACA TIPO RAIZ, 250MM, COM PERFURAÇÃO EM ROCHA - 80T</v>
          </cell>
          <cell r="D677" t="str">
            <v>M</v>
          </cell>
          <cell r="E677">
            <v>872.74</v>
          </cell>
          <cell r="F677" t="str">
            <v>SIURB-I Jan/24</v>
          </cell>
        </row>
        <row r="678">
          <cell r="A678">
            <v>130113</v>
          </cell>
          <cell r="B678">
            <v>13001013</v>
          </cell>
          <cell r="C678" t="str">
            <v>ESTACA TIPO RAIZ, 310MM, COM PERFURAÇÃO EM SOLO - 100T</v>
          </cell>
          <cell r="D678" t="str">
            <v>M</v>
          </cell>
          <cell r="E678">
            <v>313.76</v>
          </cell>
          <cell r="F678" t="str">
            <v>SIURB-I Jan/24</v>
          </cell>
        </row>
        <row r="679">
          <cell r="A679">
            <v>130114</v>
          </cell>
          <cell r="B679">
            <v>13001014</v>
          </cell>
          <cell r="C679" t="str">
            <v>ESTACA TIPO RAIZ, 310MM, COM PERFURAÇÃO EM ROCHA - 100T</v>
          </cell>
          <cell r="D679" t="str">
            <v>M</v>
          </cell>
          <cell r="E679">
            <v>1012.3</v>
          </cell>
          <cell r="F679" t="str">
            <v>SIURB-I Jan/24</v>
          </cell>
        </row>
        <row r="680">
          <cell r="A680">
            <v>130115</v>
          </cell>
          <cell r="B680">
            <v>13001015</v>
          </cell>
          <cell r="C680" t="str">
            <v>ESTACA TIPO RAIZ, 400MM, COM PERFURAÇÃO EM SOLO - 130T</v>
          </cell>
          <cell r="D680" t="str">
            <v>M</v>
          </cell>
          <cell r="E680">
            <v>394.9</v>
          </cell>
          <cell r="F680" t="str">
            <v>SIURB-I Jan/24</v>
          </cell>
        </row>
        <row r="681">
          <cell r="A681">
            <v>130116</v>
          </cell>
          <cell r="B681">
            <v>13001016</v>
          </cell>
          <cell r="C681" t="str">
            <v>ESTACA TIPO RAIZ, 400MM, COM PERFURAÇÃO EM ROCHA - 130T</v>
          </cell>
          <cell r="D681" t="str">
            <v>M</v>
          </cell>
          <cell r="E681">
            <v>1223.6099999999999</v>
          </cell>
          <cell r="F681" t="str">
            <v>SIURB-I Jan/24</v>
          </cell>
        </row>
        <row r="682">
          <cell r="A682">
            <v>130200</v>
          </cell>
          <cell r="B682">
            <v>13002000</v>
          </cell>
          <cell r="C682" t="str">
            <v>MATERIAIS PARA A ESTACA TIPO RAIZ (AS QUANTIDADES SERÃO LEVANTADAS NO PROJETO)</v>
          </cell>
          <cell r="D682" t="str">
            <v>.</v>
          </cell>
          <cell r="E682" t="str">
            <v>.</v>
          </cell>
          <cell r="F682" t="str">
            <v>SIURB-I Jan/24</v>
          </cell>
        </row>
        <row r="683">
          <cell r="A683">
            <v>130201</v>
          </cell>
          <cell r="B683">
            <v>13002001</v>
          </cell>
          <cell r="C683" t="str">
            <v>MATERIAIS PARA A ESTACA TIPO RAIZ (AS QUANTIDADES SERÃO LEVANTADAS NO PROJETO) - FORNECIMENTO DE CIMENTO COMUM</v>
          </cell>
          <cell r="D683" t="str">
            <v>KG</v>
          </cell>
          <cell r="E683">
            <v>0.62</v>
          </cell>
          <cell r="F683" t="str">
            <v>SIURB-I Jan/24</v>
          </cell>
        </row>
        <row r="684">
          <cell r="A684">
            <v>130202</v>
          </cell>
          <cell r="B684">
            <v>13002002</v>
          </cell>
          <cell r="C684" t="str">
            <v>MATERIAIS PARA A ESTACA TIPO RAIZ (AS QUANTIDADES SERÃO LEVANTADAS NO PROJETO) - FORNECIMENTO DE AREIA</v>
          </cell>
          <cell r="D684" t="str">
            <v>M3</v>
          </cell>
          <cell r="E684">
            <v>157.47</v>
          </cell>
          <cell r="F684" t="str">
            <v>SIURB-I Jan/24</v>
          </cell>
        </row>
        <row r="685">
          <cell r="A685">
            <v>130203</v>
          </cell>
          <cell r="B685">
            <v>13002003</v>
          </cell>
          <cell r="C685" t="str">
            <v>MATERIAIS PARA A ESTACA TIPO RAIZ (AS QUANTIDADES SERÃO LEVANTADAS NO PROJETO) - FORNECIMENTO DE AÇO CA-50, COM BITOLA &gt; = 12,5MM</v>
          </cell>
          <cell r="D685" t="str">
            <v>KG</v>
          </cell>
          <cell r="E685">
            <v>6.61</v>
          </cell>
          <cell r="F685" t="str">
            <v>SIURB-I Jan/24</v>
          </cell>
        </row>
        <row r="686">
          <cell r="A686">
            <v>130204</v>
          </cell>
          <cell r="B686">
            <v>13002004</v>
          </cell>
          <cell r="C686" t="str">
            <v>MATERIAIS PARA A ESTACA TIPO RAIZ (AS QUANTIDADES SERÃO LEVANTADAS NO PROJETO) - FORNECIMENTO DE AÇO CA-50, COM BITOLA = &lt; 12,5MM</v>
          </cell>
          <cell r="D686" t="str">
            <v>KG</v>
          </cell>
          <cell r="E686">
            <v>6.25</v>
          </cell>
          <cell r="F686" t="str">
            <v>SIURB-I Jan/24</v>
          </cell>
        </row>
        <row r="687">
          <cell r="A687">
            <v>130205</v>
          </cell>
          <cell r="B687">
            <v>13002005</v>
          </cell>
          <cell r="C687" t="str">
            <v>MATERIAIS PARA A ESTACA TIPO RAIZ (AS QUANTIDADES SERÃO LEVANTADAS NO PROJETO) - FORNECIMENTO DE ÁGUA</v>
          </cell>
          <cell r="D687" t="str">
            <v>M3</v>
          </cell>
          <cell r="E687">
            <v>38.83</v>
          </cell>
          <cell r="F687" t="str">
            <v>SIURB-I Jan/24</v>
          </cell>
        </row>
        <row r="688">
          <cell r="A688">
            <v>130206</v>
          </cell>
          <cell r="B688">
            <v>13002006</v>
          </cell>
          <cell r="C688" t="str">
            <v>MATERIAIS PARA A ESTACA TIPO RAIZ (AS QUANTIDADES SERÃO LEVANTADAS NO PROJETO) - FORNECIMENTO DE ARAME RECOZIDO N.18</v>
          </cell>
          <cell r="D688" t="str">
            <v>KG</v>
          </cell>
          <cell r="E688">
            <v>13.42</v>
          </cell>
          <cell r="F688" t="str">
            <v>SIURB-I Jan/24</v>
          </cell>
        </row>
        <row r="689">
          <cell r="A689">
            <v>140000</v>
          </cell>
          <cell r="B689">
            <v>14000000</v>
          </cell>
          <cell r="C689" t="str">
            <v>SERVIÇOS COM AGREGADOS RECICLADOS DE RESÍDUOS DA CONSTRUÇÃO</v>
          </cell>
          <cell r="F689" t="str">
            <v>SIURB-I Jan/24</v>
          </cell>
        </row>
        <row r="690">
          <cell r="A690">
            <v>140100</v>
          </cell>
          <cell r="B690">
            <v>14001000</v>
          </cell>
          <cell r="C690" t="str">
            <v>SERVIÇOS NÃO INCLUINDO O FORNECIMENTO DOS  AGREGADOS RECICLADOS</v>
          </cell>
          <cell r="D690" t="str">
            <v>.</v>
          </cell>
          <cell r="E690" t="str">
            <v>.</v>
          </cell>
          <cell r="F690" t="str">
            <v>SIURB-I Jan/24</v>
          </cell>
        </row>
        <row r="691">
          <cell r="A691">
            <v>140101</v>
          </cell>
          <cell r="B691">
            <v>14001001</v>
          </cell>
          <cell r="C691" t="str">
            <v>FUNDAÇÃO DE RACHÃO</v>
          </cell>
          <cell r="D691" t="str">
            <v>M3</v>
          </cell>
          <cell r="E691">
            <v>30.09</v>
          </cell>
          <cell r="F691" t="str">
            <v>SIURB-I Jan/24</v>
          </cell>
        </row>
        <row r="692">
          <cell r="A692">
            <v>140102</v>
          </cell>
          <cell r="B692">
            <v>14001002</v>
          </cell>
          <cell r="C692" t="str">
            <v>REVESTIMENTO PRIMÁRIO COM AGREGADO RECICLADO MISTURADO AO SOLO LOCAL, INCLUSIVE ESCARIFICAÇÃO, VERIFICAÇÃO, UMEDECIMENTO, COMPACTAÇÃO E ENSAIOS, CAMADA ACABADA, SEM FORNECIMENTO DE AGREGADO</v>
          </cell>
          <cell r="D692" t="str">
            <v>M3</v>
          </cell>
          <cell r="E692">
            <v>82.03</v>
          </cell>
          <cell r="F692" t="str">
            <v>SIURB-I Jan/24</v>
          </cell>
        </row>
        <row r="693">
          <cell r="A693">
            <v>140103</v>
          </cell>
          <cell r="B693">
            <v>14001003</v>
          </cell>
          <cell r="C693" t="str">
            <v>BASE DE AGREGADO RECICLADO, SEM FORNECIMENTO DE AGREGADO</v>
          </cell>
          <cell r="D693" t="str">
            <v>M3</v>
          </cell>
          <cell r="E693">
            <v>38.340000000000003</v>
          </cell>
          <cell r="F693" t="str">
            <v>SIURB-I Jan/24</v>
          </cell>
        </row>
        <row r="694">
          <cell r="A694">
            <v>140104</v>
          </cell>
          <cell r="B694">
            <v>14001004</v>
          </cell>
          <cell r="C694" t="str">
            <v>REFORÇO SO SUB-LEITO/SUB-BASE DE SOLO MELHORADO COM AGREGADO RECICLADO 10% EM VOLUME, SEM FORNECIMENTO DE AGREGADO</v>
          </cell>
          <cell r="D694" t="str">
            <v>M3</v>
          </cell>
          <cell r="E694">
            <v>30.82</v>
          </cell>
          <cell r="F694" t="str">
            <v>SIURB-I Jan/24</v>
          </cell>
        </row>
        <row r="695">
          <cell r="A695">
            <v>140105</v>
          </cell>
          <cell r="B695">
            <v>14001005</v>
          </cell>
          <cell r="C695" t="str">
            <v>REFORÇO DO SUB-LEITO/SUB-BASE DE SOLO MELHORADO COM AGREGADO RECICLADO 20% EM VOLUME, SEM FORNECIMENTO DE AGREGADO</v>
          </cell>
          <cell r="D695" t="str">
            <v>M3</v>
          </cell>
          <cell r="E695">
            <v>30.82</v>
          </cell>
          <cell r="F695" t="str">
            <v>SIURB-I Jan/24</v>
          </cell>
        </row>
        <row r="696">
          <cell r="A696">
            <v>140106</v>
          </cell>
          <cell r="B696">
            <v>14001006</v>
          </cell>
          <cell r="C696" t="str">
            <v>REFORÇO DO SUB-LEITO/SUB-BASE DE SOLO MELHORADO COM AGREGADO RECICLADO 30% EM VOLUME, SEM FORNECIMENTO DE AGREGADO</v>
          </cell>
          <cell r="D696" t="str">
            <v>M3</v>
          </cell>
          <cell r="E696">
            <v>30.82</v>
          </cell>
          <cell r="F696" t="str">
            <v>SIURB-I Jan/24</v>
          </cell>
        </row>
        <row r="697">
          <cell r="A697">
            <v>140107</v>
          </cell>
          <cell r="B697">
            <v>14001007</v>
          </cell>
          <cell r="C697" t="str">
            <v>REFORÇO DO SUB-LEITO/SUB-BASE DE SOLO MELHORADO COM AGREGADO RECICLADO 40% EM VOLUME, SEM FORNECIMENTO DE AGREGADO</v>
          </cell>
          <cell r="D697" t="str">
            <v>M3</v>
          </cell>
          <cell r="E697">
            <v>30.82</v>
          </cell>
          <cell r="F697" t="str">
            <v>SIURB-I Jan/24</v>
          </cell>
        </row>
        <row r="698">
          <cell r="A698">
            <v>140108</v>
          </cell>
          <cell r="B698">
            <v>14001008</v>
          </cell>
          <cell r="C698" t="str">
            <v>REFORÇO DO SUB-LEITO/SUB-BASE DE SOLO MELHORADO COM AGREGADO RECICLADO 50% EM VOLUME, SEM FORNECIMENTO DE AGREGADO</v>
          </cell>
          <cell r="D698" t="str">
            <v>M3</v>
          </cell>
          <cell r="E698">
            <v>30.82</v>
          </cell>
          <cell r="F698" t="str">
            <v>SIURB-I Jan/24</v>
          </cell>
        </row>
        <row r="699">
          <cell r="A699">
            <v>140109</v>
          </cell>
          <cell r="B699">
            <v>14001009</v>
          </cell>
          <cell r="C699" t="str">
            <v>REFORÇO DO SUB-LEITO/SUB-BASE DE SOLO MELHORADO COM AGREGADO RECICLADO 60% EM VOLUME, SEM FORNECIMENTO DE AGREGADO</v>
          </cell>
          <cell r="D699" t="str">
            <v>M3</v>
          </cell>
          <cell r="E699">
            <v>30.82</v>
          </cell>
          <cell r="F699" t="str">
            <v>SIURB-I Jan/24</v>
          </cell>
        </row>
        <row r="700">
          <cell r="A700">
            <v>140110</v>
          </cell>
          <cell r="B700">
            <v>14001010</v>
          </cell>
          <cell r="C700" t="str">
            <v>LASTRO DE AGREGADO RECICLADO, SEM FORNECIMENTO DE AGREGADO</v>
          </cell>
          <cell r="D700" t="str">
            <v>M3</v>
          </cell>
          <cell r="E700">
            <v>25.07</v>
          </cell>
          <cell r="F700" t="str">
            <v>SIURB-I Jan/24</v>
          </cell>
        </row>
        <row r="701">
          <cell r="A701">
            <v>140111</v>
          </cell>
          <cell r="B701">
            <v>14001011</v>
          </cell>
          <cell r="C701" t="str">
            <v>DRENO DE AGREGADO RECICLADO, SEM FORNECIMENTO DE AGREGADO</v>
          </cell>
          <cell r="D701" t="str">
            <v>M3</v>
          </cell>
          <cell r="E701">
            <v>46.1</v>
          </cell>
          <cell r="F701" t="str">
            <v>SIURB-I Jan/24</v>
          </cell>
        </row>
        <row r="702">
          <cell r="A702">
            <v>140200</v>
          </cell>
          <cell r="B702">
            <v>14002000</v>
          </cell>
          <cell r="C702" t="str">
            <v>SERVIÇOS INCLUINDO O FORNECIMENTO DOS AGREGADOS RECICLADOS</v>
          </cell>
          <cell r="D702" t="str">
            <v>.</v>
          </cell>
          <cell r="E702" t="str">
            <v>.</v>
          </cell>
          <cell r="F702" t="str">
            <v>SIURB-I Jan/24</v>
          </cell>
        </row>
        <row r="703">
          <cell r="A703">
            <v>140201</v>
          </cell>
          <cell r="B703">
            <v>14002001</v>
          </cell>
          <cell r="C703" t="str">
            <v>FUNDAÇÃO DE AGREGADO RECICLADO, COM FORNECIMENTO DE AGREGADO</v>
          </cell>
          <cell r="D703" t="str">
            <v>M3</v>
          </cell>
          <cell r="E703">
            <v>145.04</v>
          </cell>
          <cell r="F703" t="str">
            <v>SIURB-I Jan/24</v>
          </cell>
        </row>
        <row r="704">
          <cell r="A704">
            <v>140202</v>
          </cell>
          <cell r="B704">
            <v>14002002</v>
          </cell>
          <cell r="C704" t="str">
            <v>REVESTIMENTO PRIMÁRIO COM AGREGADO RECICLADO MISTURADO AO SOLO LOCAL, COM FORNECIMENTO DE AGREGADO</v>
          </cell>
          <cell r="D704" t="str">
            <v>M3</v>
          </cell>
          <cell r="E704">
            <v>109.39</v>
          </cell>
          <cell r="F704" t="str">
            <v>SIURB-I Jan/24</v>
          </cell>
        </row>
        <row r="705">
          <cell r="A705">
            <v>140203</v>
          </cell>
          <cell r="B705">
            <v>14002003</v>
          </cell>
          <cell r="C705" t="str">
            <v>BASE DE AGREGADO RECICLADO, COM FORNECIMENTO DE AGREGADO</v>
          </cell>
          <cell r="D705" t="str">
            <v>M3</v>
          </cell>
          <cell r="E705">
            <v>120.44</v>
          </cell>
          <cell r="F705" t="str">
            <v>SIURB-I Jan/24</v>
          </cell>
        </row>
        <row r="706">
          <cell r="A706">
            <v>140204</v>
          </cell>
          <cell r="B706">
            <v>14002004</v>
          </cell>
          <cell r="C706" t="str">
            <v>REFORÇO DO SUB-LEITO/SUB-BASE DE SOLO MELHORADO COM AGREGADO RECICLADO 10% EM VOLUME, COM FORNECIMENTO DE AGREGADO</v>
          </cell>
          <cell r="D706" t="str">
            <v>M3</v>
          </cell>
          <cell r="E706">
            <v>39.03</v>
          </cell>
          <cell r="F706" t="str">
            <v>SIURB-I Jan/24</v>
          </cell>
        </row>
        <row r="707">
          <cell r="A707">
            <v>140205</v>
          </cell>
          <cell r="B707">
            <v>14002005</v>
          </cell>
          <cell r="C707" t="str">
            <v>REFORÇO DO SUB-LEITO/SUB-BASE DE SOLO MELHORADO COM AGREGADO RECICLADO 20% EM VOLUME, COM FORNECIMENTO DE AGREGADO</v>
          </cell>
          <cell r="D707" t="str">
            <v>M3</v>
          </cell>
          <cell r="E707">
            <v>47.24</v>
          </cell>
          <cell r="F707" t="str">
            <v>SIURB-I Jan/24</v>
          </cell>
        </row>
        <row r="708">
          <cell r="A708">
            <v>140206</v>
          </cell>
          <cell r="B708">
            <v>14002006</v>
          </cell>
          <cell r="C708" t="str">
            <v>REFORÇO DO SUB-LEITO/SUB-BASE DE SOLO MELHORADO COM AGREGADO RECICLADO 30% EM VOLUME, COM FORNECIMENTO DE AGREGADO</v>
          </cell>
          <cell r="D708" t="str">
            <v>M3</v>
          </cell>
          <cell r="E708">
            <v>55.45</v>
          </cell>
          <cell r="F708" t="str">
            <v>SIURB-I Jan/24</v>
          </cell>
        </row>
        <row r="709">
          <cell r="A709">
            <v>140207</v>
          </cell>
          <cell r="B709">
            <v>14002007</v>
          </cell>
          <cell r="C709" t="str">
            <v>REFORÇO DO SUB-LEITO/SUB-BASE DE SOLO MELHORADO COM AGREGADO RECICLADO 40% EM VOLUME, COM FORNECIMENTO DE AGREGADO</v>
          </cell>
          <cell r="D709" t="str">
            <v>M3</v>
          </cell>
          <cell r="E709">
            <v>63.66</v>
          </cell>
          <cell r="F709" t="str">
            <v>SIURB-I Jan/24</v>
          </cell>
        </row>
        <row r="710">
          <cell r="A710">
            <v>140208</v>
          </cell>
          <cell r="B710">
            <v>14002008</v>
          </cell>
          <cell r="C710" t="str">
            <v>REFORÇO DO SUB-LEITO/SUB-BASE DE SOLO MELHORADO COM AGREGADO RECICLADO 50% EM VOLUME, COM FORNECIMENTO DE AGREGADO</v>
          </cell>
          <cell r="D710" t="str">
            <v>M3</v>
          </cell>
          <cell r="E710">
            <v>71.87</v>
          </cell>
          <cell r="F710" t="str">
            <v>SIURB-I Jan/24</v>
          </cell>
        </row>
        <row r="711">
          <cell r="A711">
            <v>140209</v>
          </cell>
          <cell r="B711">
            <v>14002009</v>
          </cell>
          <cell r="C711" t="str">
            <v>REFORÇO DO SUB-LEITO/SUB-BASE DE SOLO MELHORADO COM AGREGADO RECICLADO 60% EM VOLUME, COM FORNECIMENTO DE AGREGADO</v>
          </cell>
          <cell r="D711" t="str">
            <v>M3</v>
          </cell>
          <cell r="E711">
            <v>80.08</v>
          </cell>
          <cell r="F711" t="str">
            <v>SIURB-I Jan/24</v>
          </cell>
        </row>
        <row r="712">
          <cell r="A712">
            <v>140210</v>
          </cell>
          <cell r="B712">
            <v>14002010</v>
          </cell>
          <cell r="C712" t="str">
            <v>LASTRO DE AGREGADO RECICLADO, COM FORNECIMENTO DE AGREGADO</v>
          </cell>
          <cell r="D712" t="str">
            <v>M3</v>
          </cell>
          <cell r="E712">
            <v>107.17</v>
          </cell>
          <cell r="F712" t="str">
            <v>SIURB-I Jan/24</v>
          </cell>
        </row>
        <row r="713">
          <cell r="A713">
            <v>140211</v>
          </cell>
          <cell r="B713">
            <v>14002011</v>
          </cell>
          <cell r="C713" t="str">
            <v>DRENO DE AGREGADO RECICLADO, COM FORNECIMENTO DE AGREGADO</v>
          </cell>
          <cell r="D713" t="str">
            <v>M3</v>
          </cell>
          <cell r="E713">
            <v>128.19</v>
          </cell>
          <cell r="F713" t="str">
            <v>SIURB-I Jan/24</v>
          </cell>
        </row>
        <row r="714">
          <cell r="A714">
            <v>150000</v>
          </cell>
          <cell r="B714">
            <v>15000000</v>
          </cell>
          <cell r="C714" t="str">
            <v>TÚNEIS</v>
          </cell>
          <cell r="F714" t="str">
            <v>SIURB-I Jan/24</v>
          </cell>
        </row>
        <row r="715">
          <cell r="A715">
            <v>150100</v>
          </cell>
          <cell r="B715">
            <v>15001000</v>
          </cell>
          <cell r="C715" t="str">
            <v>ESCAVAÇÃO MANUAL EM SOLO PARA EXECUÇÃO DE TÚNEL POR SISTEMA NÃO DESTRUTIVO, INCLUSIVE REMOÇÃO DO MATERIAL ESCAVADO ATÉ FORA DO POÇO</v>
          </cell>
          <cell r="D715" t="str">
            <v>M3</v>
          </cell>
          <cell r="E715">
            <v>344.31</v>
          </cell>
          <cell r="F715" t="str">
            <v>SIURB-I Jan/24</v>
          </cell>
        </row>
        <row r="716">
          <cell r="A716">
            <v>150200</v>
          </cell>
          <cell r="B716">
            <v>15002000</v>
          </cell>
          <cell r="C716" t="str">
            <v>ESCAVAÇÃO MANUAL EM SOLO PARA EXECUÇÃO DE POÇO DE ACESSO</v>
          </cell>
          <cell r="D716" t="str">
            <v>M3</v>
          </cell>
          <cell r="E716">
            <v>151.82</v>
          </cell>
          <cell r="F716" t="str">
            <v>SIURB-I Jan/24</v>
          </cell>
        </row>
        <row r="717">
          <cell r="A717">
            <v>150300</v>
          </cell>
          <cell r="B717">
            <v>15003000</v>
          </cell>
          <cell r="C717" t="str">
            <v>ILUMINAÇÃO E VENTILAÇÃO PARA EXECUÇÃO DE TÚNEL POR SISTEMA NÃO DESTRUTIVO</v>
          </cell>
          <cell r="D717" t="str">
            <v>M</v>
          </cell>
          <cell r="E717">
            <v>101.12</v>
          </cell>
          <cell r="F717" t="str">
            <v>SIURB-I Jan/24</v>
          </cell>
        </row>
        <row r="718">
          <cell r="A718">
            <v>150400</v>
          </cell>
          <cell r="B718">
            <v>15004000</v>
          </cell>
          <cell r="C718" t="str">
            <v>EXECUÇÃO DE POÇO DE ACESSO EM CHAPA DE AÇO CORRUGADA, INCLUSA MONTAGEM DAS CHAPAS E CONSOLIDAÇÃO EXTERNA COM INJEÇÃO DE SOLO-CIMENTO, SEM FORNECIMENTO DE SOLO, CIMENTO E CHAPAS DE AÇO</v>
          </cell>
          <cell r="D718" t="str">
            <v>.</v>
          </cell>
          <cell r="E718" t="str">
            <v>.</v>
          </cell>
          <cell r="F718" t="str">
            <v>SIURB-I Jan/24</v>
          </cell>
        </row>
        <row r="719">
          <cell r="A719">
            <v>150401</v>
          </cell>
          <cell r="B719">
            <v>15004001</v>
          </cell>
          <cell r="C719" t="str">
            <v>EXECUÇÃO DE POÇO DE ACESSO EM CHAPA DE AÇO CORRUGADA, INCLUSA MONTAGEM DAS CHAPAS E CONSOLIDAÇÃO EXTERNA COM INJEÇÃO DE SOLO-CIMENTO, SEM FORNECIMENTO DE SOLO, CIMENTO E CHAPAS DE AÇO - DIÂMETRO 2,40M</v>
          </cell>
          <cell r="D719" t="str">
            <v>M</v>
          </cell>
          <cell r="E719">
            <v>340.27</v>
          </cell>
          <cell r="F719" t="str">
            <v>SIURB-I Jan/24</v>
          </cell>
        </row>
        <row r="720">
          <cell r="A720">
            <v>150402</v>
          </cell>
          <cell r="B720">
            <v>15004002</v>
          </cell>
          <cell r="C720" t="str">
            <v>EXECUÇÃO DE POÇO DE ACESSO EM CHAPA DE AÇO CORRUGADA, INCLUSA MONTAGEM DAS CHAPAS E CONSOLIDAÇÃO EXTERNA COM INJEÇÃO DE SOLO-CIMENTO, SEM FORNECIMENTO DE SOLO, CIMENTO E CHAPAS DE AÇO - DIÂMETRO 2,60M</v>
          </cell>
          <cell r="D720" t="str">
            <v>M</v>
          </cell>
          <cell r="E720">
            <v>374.61</v>
          </cell>
          <cell r="F720" t="str">
            <v>SIURB-I Jan/24</v>
          </cell>
        </row>
        <row r="721">
          <cell r="A721">
            <v>150403</v>
          </cell>
          <cell r="B721">
            <v>15004003</v>
          </cell>
          <cell r="C721" t="str">
            <v>EXECUÇÃO DE POÇO DE ACESSO EM CHAPA DE AÇO CORRUGADA, INCLUSA MONTAGEM DAS CHAPAS E CONSOLIDAÇÃO EXTERNA COM INJEÇÃO DE SOLO-CIMENTO, SEM FORNECIMENTO DE SOLO, CIMENTO E CHAPAS DE AÇO - DIÂMETRO 2,80M</v>
          </cell>
          <cell r="D721" t="str">
            <v>M</v>
          </cell>
          <cell r="E721">
            <v>407.91</v>
          </cell>
          <cell r="F721" t="str">
            <v>SIURB-I Jan/24</v>
          </cell>
        </row>
        <row r="722">
          <cell r="A722">
            <v>150404</v>
          </cell>
          <cell r="B722">
            <v>15004004</v>
          </cell>
          <cell r="C722" t="str">
            <v>EXECUÇÃO DE POÇO DE ACESSO EM CHAPA DE AÇO CORRUGADA, INCLUSA MONTAGEM DAS CHAPAS E CONSOLIDAÇÃO EXTERNA COM INJEÇÃO DE SOLO-CIMENTO, SEM FORNECIMENTO DE SOLO, CIMENTO E CHAPAS DE AÇO - DIÂMETRO 3,00M</v>
          </cell>
          <cell r="D722" t="str">
            <v>M</v>
          </cell>
          <cell r="E722">
            <v>442.25</v>
          </cell>
          <cell r="F722" t="str">
            <v>SIURB-I Jan/24</v>
          </cell>
        </row>
        <row r="723">
          <cell r="A723">
            <v>150405</v>
          </cell>
          <cell r="B723">
            <v>15004005</v>
          </cell>
          <cell r="C723" t="str">
            <v>EXECUÇÃO DE POÇO DE ACESSO EM CHAPA DE AÇO CORRUGADA, INCLUSA MONTAGEM DAS CHAPAS E CONSOLIDAÇÃO EXTERNA COM INJEÇÃO DE SOLO-CIMENTO, SEM FORNECIMENTO DE SOLO, CIMENTO E CHAPAS DE AÇO - DIÂMETRO 3,20M</v>
          </cell>
          <cell r="D723" t="str">
            <v>M</v>
          </cell>
          <cell r="E723">
            <v>476.59</v>
          </cell>
          <cell r="F723" t="str">
            <v>SIURB-I Jan/24</v>
          </cell>
        </row>
        <row r="724">
          <cell r="A724">
            <v>150500</v>
          </cell>
          <cell r="B724">
            <v>15005000</v>
          </cell>
          <cell r="C724" t="str">
            <v>EXECUÇÃO DE "TUNNEL LINER" INCLUSA MONTAGEM DAS CHAPAS E CONSOLIDAÇÃO EXTERNA COM INJEÇÃO DE SOLO-CIMENTO, SEM FORNECIMENTO DAS CHAPAS DE AÇO, SOLO E CIMENTO</v>
          </cell>
          <cell r="D724" t="str">
            <v>.</v>
          </cell>
          <cell r="E724" t="str">
            <v>.</v>
          </cell>
          <cell r="F724" t="str">
            <v>SIURB-I Jan/24</v>
          </cell>
        </row>
        <row r="725">
          <cell r="A725">
            <v>150501</v>
          </cell>
          <cell r="B725">
            <v>15005001</v>
          </cell>
          <cell r="C725" t="str">
            <v>EXECUÇÃO DE "TUNNEL LINER" INCLUSA MONTAGEM DAS CHAPAS E CONSOLIDAÇÃO EXTERNA COM INJEÇÃO DE SOLO-CIMENTO, SEM FORNECIMENTO DAS CHAPAS DE AÇO, SOLO E CIMENTO - DIÂMETRO 1,60M</v>
          </cell>
          <cell r="D725" t="str">
            <v>M</v>
          </cell>
          <cell r="E725">
            <v>346.46</v>
          </cell>
          <cell r="F725" t="str">
            <v>SIURB-I Jan/24</v>
          </cell>
        </row>
        <row r="726">
          <cell r="A726">
            <v>150502</v>
          </cell>
          <cell r="B726">
            <v>15005002</v>
          </cell>
          <cell r="C726" t="str">
            <v>EXECUÇÃO DE "TUNNEL LINER" INCLUSA MONTAGEM DAS CHAPAS E CONSOLIDAÇÃO EXTERNA COM INJEÇÃO DE SOLO-CIMENTO, SEM FORNECIMENTO DAS CHAPAS DE AÇO, SOLO E CIMENTO - DIÂMETRO 1,80M</v>
          </cell>
          <cell r="D726" t="str">
            <v>M</v>
          </cell>
          <cell r="E726">
            <v>381.83</v>
          </cell>
          <cell r="F726" t="str">
            <v>SIURB-I Jan/24</v>
          </cell>
        </row>
        <row r="727">
          <cell r="A727">
            <v>150503</v>
          </cell>
          <cell r="B727">
            <v>15005003</v>
          </cell>
          <cell r="C727" t="str">
            <v>EXECUÇÃO DE "TUNNEL LINER" INCLUSA MONTAGEM DAS CHAPAS E CONSOLIDAÇÃO EXTERNA COM INJEÇÃO DE SOLO-CIMENTO, SEM FORNECIMENTO DAS CHAPAS DE AÇO, SOLO E CIMENTO - DIÂMETRO 2,00M</v>
          </cell>
          <cell r="D727" t="str">
            <v>M</v>
          </cell>
          <cell r="E727">
            <v>416.17</v>
          </cell>
          <cell r="F727" t="str">
            <v>SIURB-I Jan/24</v>
          </cell>
        </row>
        <row r="728">
          <cell r="A728">
            <v>150504</v>
          </cell>
          <cell r="B728">
            <v>15005004</v>
          </cell>
          <cell r="C728" t="str">
            <v>EXECUÇÃO DE "TUNNEL LINER" INCLUSA MONTAGEM DAS CHAPAS E CONSOLIDAÇÃO EXTERNA COM INJEÇÃO DE SOLO-CIMENTO, SEM FORNECIMENTO DAS CHAPAS DE AÇO, SOLO E CIMENTO - DIÂMETRO 2,20M</v>
          </cell>
          <cell r="D728" t="str">
            <v>M</v>
          </cell>
          <cell r="E728">
            <v>450.5</v>
          </cell>
          <cell r="F728" t="str">
            <v>SIURB-I Jan/24</v>
          </cell>
        </row>
        <row r="729">
          <cell r="A729">
            <v>150600</v>
          </cell>
          <cell r="B729">
            <v>15006000</v>
          </cell>
          <cell r="C729" t="str">
            <v>FORNECIMENTO DE CHAPA DE AÇO CORRUGADA, TIPO "TUNNEL LINER", GALVANIZADA</v>
          </cell>
          <cell r="D729" t="str">
            <v>.</v>
          </cell>
          <cell r="E729" t="str">
            <v>.</v>
          </cell>
          <cell r="F729" t="str">
            <v>SIURB-I Jan/24</v>
          </cell>
        </row>
        <row r="730">
          <cell r="A730">
            <v>150601</v>
          </cell>
          <cell r="B730">
            <v>15006001</v>
          </cell>
          <cell r="C730" t="str">
            <v>FORNECIMENTO DE CHAPA DE AÇO CORRUGADA, TIPO "TUNNEL LINER", GALVANIZADA - DIÂMETRO 1,60M E ESPESSURA 2,70MM</v>
          </cell>
          <cell r="D730" t="str">
            <v>M</v>
          </cell>
          <cell r="E730">
            <v>5361.45</v>
          </cell>
          <cell r="F730" t="str">
            <v>SIURB-I Jan/24</v>
          </cell>
        </row>
        <row r="731">
          <cell r="A731">
            <v>150602</v>
          </cell>
          <cell r="B731">
            <v>15006002</v>
          </cell>
          <cell r="C731" t="str">
            <v>FORNECIMENTO DE CHAPA DE AÇO CORRUGADA, TIPO "TUNNEL LINER", GALVANIZADA - DIÂMETRO 1,80M E ESPESSURA 2,70MM</v>
          </cell>
          <cell r="D731" t="str">
            <v>M</v>
          </cell>
          <cell r="E731">
            <v>6122.64</v>
          </cell>
          <cell r="F731" t="str">
            <v>SIURB-I Jan/24</v>
          </cell>
        </row>
        <row r="732">
          <cell r="A732">
            <v>150603</v>
          </cell>
          <cell r="B732">
            <v>15006003</v>
          </cell>
          <cell r="C732" t="str">
            <v>FORNECIMENTO DE CHAPA DE AÇO CORRUGADA, TIPO "TUNNEL LINER", GALVANIZADA - DIÂMETRO 2,00M E ESPESSURA 2,70MM</v>
          </cell>
          <cell r="D732" t="str">
            <v>M</v>
          </cell>
          <cell r="E732">
            <v>6718.36</v>
          </cell>
          <cell r="F732" t="str">
            <v>SIURB-I Jan/24</v>
          </cell>
        </row>
        <row r="733">
          <cell r="A733">
            <v>150604</v>
          </cell>
          <cell r="B733">
            <v>15006004</v>
          </cell>
          <cell r="C733" t="str">
            <v>FORNECIMENTO DE CHAPA DE AÇO CORRUGADA, TIPO "TUNNEL LINER", GALVANIZADA - DIÂMETRO 2,20M E ESPESSURA 2,70MM</v>
          </cell>
          <cell r="D733" t="str">
            <v>M</v>
          </cell>
          <cell r="E733">
            <v>7446.46</v>
          </cell>
          <cell r="F733" t="str">
            <v>SIURB-I Jan/24</v>
          </cell>
        </row>
        <row r="734">
          <cell r="A734">
            <v>150605</v>
          </cell>
          <cell r="B734">
            <v>15006005</v>
          </cell>
          <cell r="C734" t="str">
            <v>FORNECIMENTO DE CHAPA DE AÇO CORRUGADA, TIPO "TUNNEL LINER", GALVANIZADA - DIÂMETRO 2,40M E ESPESSURA 2,70MM</v>
          </cell>
          <cell r="D734" t="str">
            <v>M</v>
          </cell>
          <cell r="E734">
            <v>8075.27</v>
          </cell>
          <cell r="F734" t="str">
            <v>SIURB-I Jan/24</v>
          </cell>
        </row>
        <row r="735">
          <cell r="A735">
            <v>150606</v>
          </cell>
          <cell r="B735">
            <v>15006006</v>
          </cell>
          <cell r="C735" t="str">
            <v>FORNECIMENTO DE CHAPA DE AÇO CORRUGADA, TIPO "TUNNEL LINER", GALVANIZADA - DIÂMETRO 2,60M E ESPESSURA 2,70MM</v>
          </cell>
          <cell r="D735" t="str">
            <v>M</v>
          </cell>
          <cell r="E735">
            <v>8803.3700000000008</v>
          </cell>
          <cell r="F735" t="str">
            <v>SIURB-I Jan/24</v>
          </cell>
        </row>
        <row r="736">
          <cell r="A736">
            <v>150607</v>
          </cell>
          <cell r="B736">
            <v>15006007</v>
          </cell>
          <cell r="C736" t="str">
            <v>FORNECIMENTO DE CHAPA DE AÇO CORRUGADA, TIPO "TUNNEL LINER", GALVANIZADA - DIÂMETRO 2,80M E ESPESSURA 2,70MM</v>
          </cell>
          <cell r="D736" t="str">
            <v>M</v>
          </cell>
          <cell r="E736">
            <v>9399.09</v>
          </cell>
          <cell r="F736" t="str">
            <v>SIURB-I Jan/24</v>
          </cell>
        </row>
        <row r="737">
          <cell r="A737">
            <v>150608</v>
          </cell>
          <cell r="B737">
            <v>15006008</v>
          </cell>
          <cell r="C737" t="str">
            <v>FORNECIMENTO DE CHAPA DE AÇO CORRUGADA, TIPO "TUNNEL LINER", GALVANIZADA - DIÂMETRO 3,00M E ESPESSURA 2,70MM</v>
          </cell>
          <cell r="D737" t="str">
            <v>M</v>
          </cell>
          <cell r="E737">
            <v>10127.19</v>
          </cell>
          <cell r="F737" t="str">
            <v>SIURB-I Jan/24</v>
          </cell>
        </row>
        <row r="738">
          <cell r="A738">
            <v>150609</v>
          </cell>
          <cell r="B738">
            <v>15006009</v>
          </cell>
          <cell r="C738" t="str">
            <v>FORNECIMENTO DE CHAPA DE AÇO CORRUGADA, TIPO "TUNNEL LINER", GALVANIZADA - DIÂMETRO 3,20M E ESPESSURA 2,70MM</v>
          </cell>
          <cell r="D738" t="str">
            <v>M</v>
          </cell>
          <cell r="E738">
            <v>10756</v>
          </cell>
          <cell r="F738" t="str">
            <v>SIURB-I Jan/24</v>
          </cell>
        </row>
        <row r="739">
          <cell r="A739">
            <v>150610</v>
          </cell>
          <cell r="B739">
            <v>15006010</v>
          </cell>
          <cell r="C739" t="str">
            <v>FORNECIMENTO DE CHAPA DE AÇO CORRUGADA, TIPO "TUNNEL LINER", GALVANIZADA - DIÂMETRO 2,00M E ESPESSURA 3,40MM</v>
          </cell>
          <cell r="D739" t="str">
            <v>M</v>
          </cell>
          <cell r="E739">
            <v>7884.43</v>
          </cell>
          <cell r="F739" t="str">
            <v>SIURB-I Jan/24</v>
          </cell>
        </row>
        <row r="740">
          <cell r="A740">
            <v>150611</v>
          </cell>
          <cell r="B740">
            <v>15006011</v>
          </cell>
          <cell r="C740" t="str">
            <v>FORNECIMENTO DE CHAPA DE AÇO CORRUGADA, TIPO "TUNNEL LINER", GALVANIZADA - DIÂMETRO 2,20M E ESPESSURA 3,40MM</v>
          </cell>
          <cell r="D740" t="str">
            <v>M</v>
          </cell>
          <cell r="E740">
            <v>8735.9500000000007</v>
          </cell>
          <cell r="F740" t="str">
            <v>SIURB-I Jan/24</v>
          </cell>
        </row>
        <row r="741">
          <cell r="A741">
            <v>150612</v>
          </cell>
          <cell r="B741">
            <v>15006012</v>
          </cell>
          <cell r="C741" t="str">
            <v>FORNECIMENTO DE CHAPA DE AÇO CORRUGADA, TIPO "TUNNEL LINER", GALVANIZADA - DIÂMETRO 2,40M E ESPESSURA 3,40MM</v>
          </cell>
          <cell r="D741" t="str">
            <v>M</v>
          </cell>
          <cell r="E741">
            <v>9461.32</v>
          </cell>
          <cell r="F741" t="str">
            <v>SIURB-I Jan/24</v>
          </cell>
        </row>
        <row r="742">
          <cell r="A742">
            <v>150613</v>
          </cell>
          <cell r="B742">
            <v>15006013</v>
          </cell>
          <cell r="C742" t="str">
            <v>FORNECIMENTO DE CHAPA DE AÇO CORRUGADA, TIPO "TUNNEL LINER", GALVANIZADA - DIÂMETRO 2,60M E ESPESSURA 3,40MM</v>
          </cell>
          <cell r="D742" t="str">
            <v>M</v>
          </cell>
          <cell r="E742">
            <v>10312.83</v>
          </cell>
          <cell r="F742" t="str">
            <v>SIURB-I Jan/24</v>
          </cell>
        </row>
        <row r="743">
          <cell r="A743">
            <v>150614</v>
          </cell>
          <cell r="B743">
            <v>15006014</v>
          </cell>
          <cell r="C743" t="str">
            <v>FORNECIMENTO DE CHAPA DE AÇO CORRUGADA, TIPO "TUNNEL LINER", GALVANIZADA - DIÂMETRO 2,80M E ESPESSURA 3,40MM</v>
          </cell>
          <cell r="D743" t="str">
            <v>M</v>
          </cell>
          <cell r="E743">
            <v>11038.2</v>
          </cell>
          <cell r="F743" t="str">
            <v>SIURB-I Jan/24</v>
          </cell>
        </row>
        <row r="744">
          <cell r="A744">
            <v>150615</v>
          </cell>
          <cell r="B744">
            <v>15006015</v>
          </cell>
          <cell r="C744" t="str">
            <v>FORNECIMENTO DE CHAPA DE AÇO CORRUGADA, TIPO "TUNNEL LINER", GALVANIZADA - DIÂMETRO 3,00M E ESPESSURA 3,40MM</v>
          </cell>
          <cell r="D744" t="str">
            <v>M</v>
          </cell>
          <cell r="E744">
            <v>11889.72</v>
          </cell>
          <cell r="F744" t="str">
            <v>SIURB-I Jan/24</v>
          </cell>
        </row>
        <row r="745">
          <cell r="A745">
            <v>150616</v>
          </cell>
          <cell r="B745">
            <v>15006016</v>
          </cell>
          <cell r="C745" t="str">
            <v>FORNECIMENTO DE CHAPA DE AÇO CORRUGADA, TIPO "TUNNEL LINER", GALVANIZADA - DIÂMETRO 3,20M E ESPESSURA 3,40MM</v>
          </cell>
          <cell r="D745" t="str">
            <v>M</v>
          </cell>
          <cell r="E745">
            <v>12615.09</v>
          </cell>
          <cell r="F745" t="str">
            <v>SIURB-I Jan/24</v>
          </cell>
        </row>
        <row r="746">
          <cell r="A746">
            <v>150700</v>
          </cell>
          <cell r="B746">
            <v>15007000</v>
          </cell>
          <cell r="C746" t="str">
            <v>FORNECIMENTO DE CHAPA PRETA DE AÇO CORRUGADA, TIPO "TUNNEL LINER"</v>
          </cell>
          <cell r="D746" t="str">
            <v>.</v>
          </cell>
          <cell r="E746" t="str">
            <v>.</v>
          </cell>
          <cell r="F746" t="str">
            <v>SIURB-I Jan/24</v>
          </cell>
        </row>
        <row r="747">
          <cell r="A747">
            <v>150701</v>
          </cell>
          <cell r="B747">
            <v>15007001</v>
          </cell>
          <cell r="C747" t="str">
            <v>FORNECIMENTO DE CHAPA PRETA DE AÇO CORRUGADA, TIPO "TUNNEL LINER" - DIÂMETRO 1,60M E ESPESSURA 2,50MM</v>
          </cell>
          <cell r="D747" t="str">
            <v>M</v>
          </cell>
          <cell r="E747">
            <v>3568.09</v>
          </cell>
          <cell r="F747" t="str">
            <v>SIURB-I Jan/24</v>
          </cell>
        </row>
        <row r="748">
          <cell r="A748">
            <v>150702</v>
          </cell>
          <cell r="B748">
            <v>15007002</v>
          </cell>
          <cell r="C748" t="str">
            <v>FORNECIMENTO DE CHAPA PRETA DE AÇO CORRUGADA, TIPO "TUNNEL LINER" - DIÂMETRO 1,80M E ESPESSURA 2,50MM</v>
          </cell>
          <cell r="D748" t="str">
            <v>M</v>
          </cell>
          <cell r="E748">
            <v>4074.53</v>
          </cell>
          <cell r="F748" t="str">
            <v>SIURB-I Jan/24</v>
          </cell>
        </row>
        <row r="749">
          <cell r="A749">
            <v>150703</v>
          </cell>
          <cell r="B749">
            <v>15007003</v>
          </cell>
          <cell r="C749" t="str">
            <v>FORNECIMENTO DE CHAPA PRETA DE AÇO CORRUGADA, TIPO "TUNNEL LINER" - DIÂMETRO 2,00M E ESPESSURA 2,50MM</v>
          </cell>
          <cell r="D749" t="str">
            <v>M</v>
          </cell>
          <cell r="E749">
            <v>4488.8900000000003</v>
          </cell>
          <cell r="F749" t="str">
            <v>SIURB-I Jan/24</v>
          </cell>
        </row>
        <row r="750">
          <cell r="A750">
            <v>150704</v>
          </cell>
          <cell r="B750">
            <v>15007004</v>
          </cell>
          <cell r="C750" t="str">
            <v>FORNECIMENTO DE CHAPA PRETA DE AÇO CORRUGADA, TIPO "TUNNEL LINER" - DIÂMETRO 2,20M E ESPESSURA 2,50MM</v>
          </cell>
          <cell r="D750" t="str">
            <v>M</v>
          </cell>
          <cell r="E750">
            <v>4995.33</v>
          </cell>
          <cell r="F750" t="str">
            <v>SIURB-I Jan/24</v>
          </cell>
        </row>
        <row r="751">
          <cell r="A751">
            <v>150705</v>
          </cell>
          <cell r="B751">
            <v>15007005</v>
          </cell>
          <cell r="C751" t="str">
            <v>FORNECIMENTO DE CHAPA PRETA DE AÇO CORRUGADA, TIPO "TUNNEL LINER" - DIÂMETRO 2,40M E ESPESSURA 2,50MM</v>
          </cell>
          <cell r="D751" t="str">
            <v>M</v>
          </cell>
          <cell r="E751">
            <v>5386.67</v>
          </cell>
          <cell r="F751" t="str">
            <v>SIURB-I Jan/24</v>
          </cell>
        </row>
        <row r="752">
          <cell r="A752">
            <v>150706</v>
          </cell>
          <cell r="B752">
            <v>15007006</v>
          </cell>
          <cell r="C752" t="str">
            <v>FORNECIMENTO DE CHAPA PRETA DE AÇO CORRUGADA, TIPO "TUNNEL LINER" - DIÂMETRO 2,60M E ESPESSURA 2,50MM</v>
          </cell>
          <cell r="D752" t="str">
            <v>M</v>
          </cell>
          <cell r="E752">
            <v>5847.07</v>
          </cell>
          <cell r="F752" t="str">
            <v>SIURB-I Jan/24</v>
          </cell>
        </row>
        <row r="753">
          <cell r="A753">
            <v>150707</v>
          </cell>
          <cell r="B753">
            <v>15007007</v>
          </cell>
          <cell r="C753" t="str">
            <v>FORNECIMENTO DE CHAPA PRETA DE AÇO CORRUGADA, TIPO "TUNNEL LINER" - DIÂMETRO 2,80M E ESPESSURA 2,50MM</v>
          </cell>
          <cell r="D753" t="str">
            <v>M</v>
          </cell>
          <cell r="E753">
            <v>6238.41</v>
          </cell>
          <cell r="F753" t="str">
            <v>SIURB-I Jan/24</v>
          </cell>
        </row>
        <row r="754">
          <cell r="A754">
            <v>150708</v>
          </cell>
          <cell r="B754">
            <v>15007008</v>
          </cell>
          <cell r="C754" t="str">
            <v>FORNECIMENTO DE CHAPA PRETA DE AÇO CORRUGADA, TIPO "TUNNEL LINER" - DIÂMETRO 3,00M E ESPESSURA 2,50MM</v>
          </cell>
          <cell r="D754" t="str">
            <v>M</v>
          </cell>
          <cell r="E754">
            <v>6744.85</v>
          </cell>
          <cell r="F754" t="str">
            <v>SIURB-I Jan/24</v>
          </cell>
        </row>
        <row r="755">
          <cell r="A755">
            <v>150709</v>
          </cell>
          <cell r="B755">
            <v>15007009</v>
          </cell>
          <cell r="C755" t="str">
            <v>FORNECIMENTO DE CHAPA PRETA DE AÇO CORRUGADA, TIPO "TUNNEL LINER" - DIÂMETRO 3,20M E ESPESSURA 2,50MM</v>
          </cell>
          <cell r="D755" t="str">
            <v>M</v>
          </cell>
          <cell r="E755">
            <v>7159.21</v>
          </cell>
          <cell r="F755" t="str">
            <v>SIURB-I Jan/24</v>
          </cell>
        </row>
        <row r="756">
          <cell r="A756">
            <v>150710</v>
          </cell>
          <cell r="B756">
            <v>15007010</v>
          </cell>
          <cell r="C756" t="str">
            <v>FORNECIMENTO DE CHAPA PRETA DE AÇO CORRUGADA, TIPO "TUNNEL LINER" - DIÂMETRO 2,00M E ESPESSURA 3,40MM</v>
          </cell>
          <cell r="D756" t="str">
            <v>M</v>
          </cell>
          <cell r="E756">
            <v>5518.58</v>
          </cell>
          <cell r="F756" t="str">
            <v>SIURB-I Jan/24</v>
          </cell>
        </row>
        <row r="757">
          <cell r="A757">
            <v>150711</v>
          </cell>
          <cell r="B757">
            <v>15007011</v>
          </cell>
          <cell r="C757" t="str">
            <v>FORNECIMENTO DE CHAPA PRETA DE AÇO CORRUGADA, TIPO "TUNNEL LINER" - DIÂMETRO 2,20M E ESPESSURA 3,40MM</v>
          </cell>
          <cell r="D757" t="str">
            <v>M</v>
          </cell>
          <cell r="E757">
            <v>6113.95</v>
          </cell>
          <cell r="F757" t="str">
            <v>SIURB-I Jan/24</v>
          </cell>
        </row>
        <row r="758">
          <cell r="A758">
            <v>150712</v>
          </cell>
          <cell r="B758">
            <v>15007012</v>
          </cell>
          <cell r="C758" t="str">
            <v>FORNECIMENTO DE CHAPA PRETA DE AÇO CORRUGADA, TIPO "TUNNEL LINER" - DIÂMETRO 2,40M E ESPESSURA 3,40MM</v>
          </cell>
          <cell r="D758" t="str">
            <v>M</v>
          </cell>
          <cell r="E758">
            <v>6617.72</v>
          </cell>
          <cell r="F758" t="str">
            <v>SIURB-I Jan/24</v>
          </cell>
        </row>
        <row r="759">
          <cell r="A759">
            <v>150713</v>
          </cell>
          <cell r="B759">
            <v>15007013</v>
          </cell>
          <cell r="C759" t="str">
            <v>FORNECIMENTO DE CHAPA PRETA DE AÇO CORRUGADA, TIPO "TUNNEL LINER" - DIÂMETRO 2,60M E ESPESSURA 3,40MM</v>
          </cell>
          <cell r="D759" t="str">
            <v>M</v>
          </cell>
          <cell r="E759">
            <v>7213.09</v>
          </cell>
          <cell r="F759" t="str">
            <v>SIURB-I Jan/24</v>
          </cell>
        </row>
        <row r="760">
          <cell r="A760">
            <v>150714</v>
          </cell>
          <cell r="B760">
            <v>15007014</v>
          </cell>
          <cell r="C760" t="str">
            <v>FORNECIMENTO DE CHAPA PRETA DE AÇO CORRUGADA, TIPO "TUNNEL LINER" - DIÂMETRO 2,80M E ESPESSURA 3,40MM</v>
          </cell>
          <cell r="D760" t="str">
            <v>M</v>
          </cell>
          <cell r="E760">
            <v>7716.86</v>
          </cell>
          <cell r="F760" t="str">
            <v>SIURB-I Jan/24</v>
          </cell>
        </row>
        <row r="761">
          <cell r="A761">
            <v>150715</v>
          </cell>
          <cell r="B761">
            <v>15007015</v>
          </cell>
          <cell r="C761" t="str">
            <v>FORNECIMENTO DE CHAPA PRETA DE AÇO CORRUGADA, TIPO "TUNNEL LINER" - DIÂMETRO 3,00M E ESPESSURA 3,40MM</v>
          </cell>
          <cell r="D761" t="str">
            <v>M</v>
          </cell>
          <cell r="E761">
            <v>8312.23</v>
          </cell>
          <cell r="F761" t="str">
            <v>SIURB-I Jan/24</v>
          </cell>
        </row>
        <row r="762">
          <cell r="A762">
            <v>150716</v>
          </cell>
          <cell r="B762">
            <v>15007016</v>
          </cell>
          <cell r="C762" t="str">
            <v>FORNECIMENTO DE CHAPA PRETA DE AÇO CORRUGADA, TIPO "TUNNEL LINER" - DIÂMETRO 3,20M E ESPESSURA 3,40MM</v>
          </cell>
          <cell r="D762" t="str">
            <v>M</v>
          </cell>
          <cell r="E762">
            <v>8816</v>
          </cell>
          <cell r="F762" t="str">
            <v>SIURB-I Jan/24</v>
          </cell>
        </row>
        <row r="763">
          <cell r="A763">
            <v>150800</v>
          </cell>
          <cell r="B763">
            <v>15008000</v>
          </cell>
          <cell r="C763" t="str">
            <v>CAMBOTAS METÁLICAS PARA TÚNEL NATM</v>
          </cell>
          <cell r="D763" t="str">
            <v>KG</v>
          </cell>
          <cell r="E763">
            <v>16.52</v>
          </cell>
          <cell r="F763" t="str">
            <v>SIURB-I Jan/24</v>
          </cell>
        </row>
        <row r="764">
          <cell r="A764">
            <v>150900</v>
          </cell>
          <cell r="B764">
            <v>15009000</v>
          </cell>
          <cell r="C764" t="str">
            <v>FORNECIMENTO E APLICAÇÃO DE ENFILAGEM, COM TUBO DE AÇO, DIÂMETRO 2 1/2" E PAREDE DE 5,16MM DE ESPESSURA, EXCETO INJEÇÃO, PARA IMPLATAÇÃO DE TÚNEL NATM</v>
          </cell>
          <cell r="D764" t="str">
            <v>M</v>
          </cell>
          <cell r="E764">
            <v>129.66</v>
          </cell>
          <cell r="F764" t="str">
            <v>SIURB-I Jan/24</v>
          </cell>
        </row>
        <row r="765">
          <cell r="A765">
            <v>151000</v>
          </cell>
          <cell r="B765">
            <v>15010000</v>
          </cell>
          <cell r="C765" t="str">
            <v>FORMAS METÁLICAS PARA CONCRETAGEM DO REVESTIMENTO INTERNO DE "TUNNEL LINER", FORNECIMENTO, MONTAGEM E POSTERIOR DESMONTAGEM</v>
          </cell>
          <cell r="D765" t="str">
            <v>M2</v>
          </cell>
          <cell r="E765">
            <v>44.31</v>
          </cell>
          <cell r="F765" t="str">
            <v>SIURB-I Jan/24</v>
          </cell>
        </row>
        <row r="766">
          <cell r="A766">
            <v>160101</v>
          </cell>
          <cell r="B766">
            <v>16001001</v>
          </cell>
          <cell r="C766" t="str">
            <v>RELATÓRIO DE CONSULTA PRÉVIA</v>
          </cell>
          <cell r="D766" t="str">
            <v>UN</v>
          </cell>
          <cell r="E766">
            <v>25439.33</v>
          </cell>
          <cell r="F766" t="str">
            <v>SIURB-I Jan/24</v>
          </cell>
        </row>
        <row r="767">
          <cell r="A767">
            <v>160102</v>
          </cell>
          <cell r="B767">
            <v>16001002</v>
          </cell>
          <cell r="C767" t="str">
            <v>ESTUDO DE VIABILIDADE AMBIENTAL - EVA 1 - ATÉ 30.000 M2</v>
          </cell>
          <cell r="D767" t="str">
            <v>UN</v>
          </cell>
          <cell r="E767">
            <v>487555.54</v>
          </cell>
          <cell r="F767" t="str">
            <v>SIURB-I Jan/24</v>
          </cell>
        </row>
        <row r="768">
          <cell r="A768">
            <v>160103</v>
          </cell>
          <cell r="B768">
            <v>16001003</v>
          </cell>
          <cell r="C768" t="str">
            <v>ESTUDO DE VIABILIDADE AMBIENTAL - EVA 2 - ACIMA DE 30.000 M2</v>
          </cell>
          <cell r="D768" t="str">
            <v>UN</v>
          </cell>
          <cell r="E768">
            <v>615822.15</v>
          </cell>
          <cell r="F768" t="str">
            <v>SIURB-I Jan/24</v>
          </cell>
        </row>
        <row r="769">
          <cell r="A769">
            <v>160104</v>
          </cell>
          <cell r="B769">
            <v>16001004</v>
          </cell>
          <cell r="C769" t="str">
            <v>RELATÓRIO DE COMPLEMENTAÇÃO AO EVA 1</v>
          </cell>
          <cell r="D769" t="str">
            <v>UN</v>
          </cell>
          <cell r="E769">
            <v>61298.36</v>
          </cell>
          <cell r="F769" t="str">
            <v>SIURB-I Jan/24</v>
          </cell>
        </row>
        <row r="770">
          <cell r="A770">
            <v>160105</v>
          </cell>
          <cell r="B770">
            <v>16001005</v>
          </cell>
          <cell r="C770" t="str">
            <v>RELATÓRIO DE COMPLEMENTAÇÃO AO EVA 2</v>
          </cell>
          <cell r="D770" t="str">
            <v>UN</v>
          </cell>
          <cell r="E770">
            <v>75270.36</v>
          </cell>
          <cell r="F770" t="str">
            <v>SIURB-I Jan/24</v>
          </cell>
        </row>
        <row r="771">
          <cell r="A771">
            <v>160106</v>
          </cell>
          <cell r="B771">
            <v>16001006</v>
          </cell>
          <cell r="C771" t="str">
            <v>EIA 1: PROJETOS DE DRENAGEM COM EXTENSÃO DE 1000 À 3000M</v>
          </cell>
          <cell r="D771" t="str">
            <v>UN</v>
          </cell>
          <cell r="E771">
            <v>496760.25</v>
          </cell>
          <cell r="F771" t="str">
            <v>SIURB-I Jan/24</v>
          </cell>
        </row>
        <row r="772">
          <cell r="A772">
            <v>160107</v>
          </cell>
          <cell r="B772">
            <v>16001007</v>
          </cell>
          <cell r="C772" t="str">
            <v>EIA 2: PROJETOS DE DRENAGEM COM CANALIZAÇÃO DE 3001 À 5000M</v>
          </cell>
          <cell r="D772" t="str">
            <v>UN</v>
          </cell>
          <cell r="E772">
            <v>534160.75</v>
          </cell>
          <cell r="F772" t="str">
            <v>SIURB-I Jan/24</v>
          </cell>
        </row>
        <row r="773">
          <cell r="A773">
            <v>160108</v>
          </cell>
          <cell r="B773">
            <v>16001008</v>
          </cell>
          <cell r="C773" t="str">
            <v>EIA 3: PROJETOS DE DRENAGEM COM CANALIZAÇÃO E RESERVATÓRIO, BARRAGENS, BARRAMENTOS, POLDERS, ETC...</v>
          </cell>
          <cell r="D773" t="str">
            <v>UN</v>
          </cell>
          <cell r="E773">
            <v>570465.69999999995</v>
          </cell>
          <cell r="F773" t="str">
            <v>SIURB-I Jan/24</v>
          </cell>
        </row>
        <row r="774">
          <cell r="A774">
            <v>160109</v>
          </cell>
          <cell r="B774">
            <v>16001009</v>
          </cell>
          <cell r="C774" t="str">
            <v>EIA 4: PROJETOS E CANALIZAÇÕES ACIMA DE 1000M E VIÁRIO ACIMA DE 3000M</v>
          </cell>
          <cell r="D774" t="str">
            <v>UN</v>
          </cell>
          <cell r="E774">
            <v>606770.65</v>
          </cell>
          <cell r="F774" t="str">
            <v>SIURB-I Jan/24</v>
          </cell>
        </row>
        <row r="775">
          <cell r="A775">
            <v>160110</v>
          </cell>
          <cell r="B775">
            <v>16001010</v>
          </cell>
          <cell r="C775" t="str">
            <v>EIA 5: PROJETOS VIÁRIOS DE 3000 À 5000M</v>
          </cell>
          <cell r="D775" t="str">
            <v>UN</v>
          </cell>
          <cell r="E775">
            <v>702772.48</v>
          </cell>
          <cell r="F775" t="str">
            <v>SIURB-I Jan/24</v>
          </cell>
        </row>
        <row r="776">
          <cell r="A776">
            <v>160111</v>
          </cell>
          <cell r="B776">
            <v>16001011</v>
          </cell>
          <cell r="C776" t="str">
            <v>EIA 6: PROJETOS VIÁRIOS ACIMA DE 5000M</v>
          </cell>
          <cell r="D776" t="str">
            <v>UN</v>
          </cell>
          <cell r="E776">
            <v>742503.96</v>
          </cell>
          <cell r="F776" t="str">
            <v>SIURB-I Jan/24</v>
          </cell>
        </row>
        <row r="777">
          <cell r="A777">
            <v>160112</v>
          </cell>
          <cell r="B777">
            <v>16001012</v>
          </cell>
          <cell r="C777" t="str">
            <v>EIA 7: PROJETOS VIÁRIOS IGUAL OU SUPERIOR À 3000M ACOMPANHADOS DE OBRAS DE ARTE (PONTES, VIADUTOS OU PASSARELAS). VIÁRIO E OBRA DE ARTE.</v>
          </cell>
          <cell r="D777" t="str">
            <v>UN</v>
          </cell>
          <cell r="E777">
            <v>720464.52</v>
          </cell>
          <cell r="F777" t="str">
            <v>SIURB-I Jan/24</v>
          </cell>
        </row>
        <row r="778">
          <cell r="A778">
            <v>160113</v>
          </cell>
          <cell r="B778">
            <v>16001013</v>
          </cell>
          <cell r="C778" t="str">
            <v>EIA 8: PROJETOS VIÁRIOS IGUAL OU SUPERIOR À 3000M ACOMPANHADOS DE OBRAS DE ARTE (PONTES, VIADUTOS OU PASSARELAS). PROJETOS MISTOS COMPOSTOS DE DRENAGEM, VIÁRIO E OBRAS DE ARTE.</v>
          </cell>
          <cell r="D778" t="str">
            <v>UN</v>
          </cell>
          <cell r="E778">
            <v>844358.1</v>
          </cell>
          <cell r="F778" t="str">
            <v>SIURB-I Jan/24</v>
          </cell>
        </row>
        <row r="779">
          <cell r="A779">
            <v>160114</v>
          </cell>
          <cell r="B779">
            <v>16001014</v>
          </cell>
          <cell r="C779" t="str">
            <v>AUDIÊNCIA PÚBLICA</v>
          </cell>
          <cell r="D779" t="str">
            <v>UN</v>
          </cell>
          <cell r="E779">
            <v>28774.15</v>
          </cell>
          <cell r="F779" t="str">
            <v>SIURB-I Jan/24</v>
          </cell>
        </row>
        <row r="780">
          <cell r="A780">
            <v>160115</v>
          </cell>
          <cell r="B780">
            <v>16001015</v>
          </cell>
          <cell r="C780" t="str">
            <v>RELATÓRIO DE COMPLEMENTAÇÃO AO EIA/RIMA 4-8</v>
          </cell>
          <cell r="D780" t="str">
            <v>UN</v>
          </cell>
          <cell r="E780">
            <v>81432.47</v>
          </cell>
          <cell r="F780" t="str">
            <v>SIURB-I Jan/24</v>
          </cell>
        </row>
        <row r="781">
          <cell r="A781">
            <v>160116</v>
          </cell>
          <cell r="B781">
            <v>16001016</v>
          </cell>
          <cell r="C781" t="str">
            <v>RELATÓRIO DE COMPLEMENTAÇÃO AO EIA/RIMA 1-3</v>
          </cell>
          <cell r="D781" t="str">
            <v>UN</v>
          </cell>
          <cell r="E781">
            <v>71984.13</v>
          </cell>
          <cell r="F781" t="str">
            <v>SIURB-I Jan/24</v>
          </cell>
        </row>
        <row r="782">
          <cell r="A782">
            <v>160117</v>
          </cell>
          <cell r="B782">
            <v>16001017</v>
          </cell>
          <cell r="C782" t="str">
            <v>PLANO BÁSICO AMBIENTAL - PBA CONTENDO ATÉ 20 PLANOS E PROGRAMAS DO MEIO FÍSICO, BIÓTICO E SOCIOECONÔMICO</v>
          </cell>
          <cell r="D782" t="str">
            <v>UN</v>
          </cell>
          <cell r="E782">
            <v>234153.36</v>
          </cell>
          <cell r="F782" t="str">
            <v>SIURB-I Jan/24</v>
          </cell>
        </row>
        <row r="783">
          <cell r="A783">
            <v>160118</v>
          </cell>
          <cell r="B783">
            <v>16001018</v>
          </cell>
          <cell r="C783" t="str">
            <v>PLANO BÁSICO AMBIENTAL - PBA CONTENDO ACIMA DE 20 PLANOS E PROGRAMAS DO MEIO FÍSICO, BIÓTICO E SOCIOECONÔMICO</v>
          </cell>
          <cell r="D783" t="str">
            <v>UN</v>
          </cell>
          <cell r="E783">
            <v>282999.53000000003</v>
          </cell>
          <cell r="F783" t="str">
            <v>SIURB-I Jan/24</v>
          </cell>
        </row>
        <row r="784">
          <cell r="A784">
            <v>160119</v>
          </cell>
          <cell r="B784">
            <v>16001019</v>
          </cell>
          <cell r="C784" t="str">
            <v>RELATÓRIO DE ATENDIMENTO ÀS EXIGÊNCIAS DA LICENÇA AMBIENTAL PRÉVIA - LAP</v>
          </cell>
          <cell r="D784" t="str">
            <v>UN</v>
          </cell>
          <cell r="E784">
            <v>69965.73</v>
          </cell>
          <cell r="F784" t="str">
            <v>SIURB-I Jan/24</v>
          </cell>
        </row>
        <row r="785">
          <cell r="A785">
            <v>160120</v>
          </cell>
          <cell r="B785">
            <v>16001020</v>
          </cell>
          <cell r="C785" t="str">
            <v>RELATÓRIO DE COMPLEMENTAÇÕES AO ATENDIMENTO DA LAP - LICENÇA AMBIENTAL PRÉVIA</v>
          </cell>
          <cell r="D785" t="str">
            <v>UN</v>
          </cell>
          <cell r="E785">
            <v>35987.79</v>
          </cell>
          <cell r="F785" t="str">
            <v>SIURB-I Jan/24</v>
          </cell>
        </row>
        <row r="786">
          <cell r="A786">
            <v>160121</v>
          </cell>
          <cell r="B786">
            <v>16001021</v>
          </cell>
          <cell r="C786" t="str">
            <v>RELATÓRIO DE SOLICITAÇÃO DE LICENÇA AMBIENTAL DE INSTALAÇÃO - LAI</v>
          </cell>
          <cell r="D786" t="str">
            <v>UN</v>
          </cell>
          <cell r="E786">
            <v>65442.07</v>
          </cell>
          <cell r="F786" t="str">
            <v>SIURB-I Jan/24</v>
          </cell>
        </row>
        <row r="787">
          <cell r="A787">
            <v>160122</v>
          </cell>
          <cell r="B787">
            <v>16001022</v>
          </cell>
          <cell r="C787" t="str">
            <v>FICHA DE CARACTERIZAÇÃO DO EMPREENDIMENTO - FCA, CONFORME INSTRUÇÃO NORMATIVA IPHAN N°01/2015</v>
          </cell>
          <cell r="D787" t="str">
            <v>UN</v>
          </cell>
          <cell r="E787">
            <v>6027.57</v>
          </cell>
          <cell r="F787" t="str">
            <v>SIURB-I Jan/24</v>
          </cell>
        </row>
        <row r="788">
          <cell r="A788">
            <v>160123</v>
          </cell>
          <cell r="B788">
            <v>16001023</v>
          </cell>
          <cell r="C788" t="str">
            <v>RELATÓRIO DE AVALIAÇÃO DE IMPACTO AOS BENS CULTURAIS TOMBADOS, VALORADOS E REGISTRADOS</v>
          </cell>
          <cell r="D788" t="str">
            <v>UN</v>
          </cell>
          <cell r="E788">
            <v>15534.14</v>
          </cell>
          <cell r="F788" t="str">
            <v>SIURB-I Jan/24</v>
          </cell>
        </row>
        <row r="789">
          <cell r="A789">
            <v>160124</v>
          </cell>
          <cell r="B789">
            <v>16001024</v>
          </cell>
          <cell r="C789" t="str">
            <v>ACOMPANHAMENTO ARQUEOLÓGICO</v>
          </cell>
          <cell r="D789" t="str">
            <v>UN</v>
          </cell>
          <cell r="E789">
            <v>16211.37</v>
          </cell>
          <cell r="F789" t="str">
            <v>SIURB-I Jan/24</v>
          </cell>
        </row>
        <row r="790">
          <cell r="A790">
            <v>160125</v>
          </cell>
          <cell r="B790">
            <v>16001025</v>
          </cell>
          <cell r="C790" t="str">
            <v>PROJETO DE AVALIAÇÃO DE IMPACTO AO PATRIMÔNIO ARQUEOLÓGICO</v>
          </cell>
          <cell r="D790" t="str">
            <v>UN</v>
          </cell>
          <cell r="E790">
            <v>16211.37</v>
          </cell>
          <cell r="F790" t="str">
            <v>SIURB-I Jan/24</v>
          </cell>
        </row>
        <row r="791">
          <cell r="A791">
            <v>160126</v>
          </cell>
          <cell r="B791">
            <v>16001026</v>
          </cell>
          <cell r="C791" t="str">
            <v>RELATÓRIO DE AVALIAÇÃO DE IMPACTO AO PATRIMÔNIO ARQUEOLÓGICO</v>
          </cell>
          <cell r="D791" t="str">
            <v>UN</v>
          </cell>
          <cell r="E791">
            <v>6911.68</v>
          </cell>
          <cell r="F791" t="str">
            <v>SIURB-I Jan/24</v>
          </cell>
        </row>
        <row r="792">
          <cell r="A792">
            <v>160127</v>
          </cell>
          <cell r="B792">
            <v>16001027</v>
          </cell>
          <cell r="C792" t="str">
            <v>PROJETO DE AVALIAÇÃO DE IMPACTO AO PATRIMÔNIO ARQUEOLÓGICO</v>
          </cell>
          <cell r="D792" t="str">
            <v>UN</v>
          </cell>
          <cell r="E792">
            <v>16211.37</v>
          </cell>
          <cell r="F792" t="str">
            <v>SIURB-I Jan/24</v>
          </cell>
        </row>
        <row r="793">
          <cell r="A793">
            <v>160128</v>
          </cell>
          <cell r="B793">
            <v>16001028</v>
          </cell>
          <cell r="C793" t="str">
            <v>RELATÓRIO DE AVALIAÇÃO DE IMPACTO AO PATRIMÔNIO ARQUEOLÓGICO</v>
          </cell>
          <cell r="D793" t="str">
            <v>UN</v>
          </cell>
          <cell r="E793">
            <v>6911.68</v>
          </cell>
          <cell r="F793" t="str">
            <v>SIURB-I Jan/24</v>
          </cell>
        </row>
        <row r="794">
          <cell r="A794">
            <v>160129</v>
          </cell>
          <cell r="B794">
            <v>16001029</v>
          </cell>
          <cell r="C794" t="str">
            <v>PROGRAMA DE GESTÃO DOS BENS CULTURAIS TOMBADOS, VALORADOS E REGISTRADOS</v>
          </cell>
          <cell r="D794" t="str">
            <v>UN</v>
          </cell>
          <cell r="E794">
            <v>16211.37</v>
          </cell>
          <cell r="F794" t="str">
            <v>SIURB-I Jan/24</v>
          </cell>
        </row>
        <row r="795">
          <cell r="A795">
            <v>160130</v>
          </cell>
          <cell r="B795">
            <v>16001030</v>
          </cell>
          <cell r="C795" t="str">
            <v>RELATÓRIO DE GESTÃO DOS BENS CULTURAIS TOMBADOS, VALORADOS E REGISTRADOS</v>
          </cell>
          <cell r="D795" t="str">
            <v>UN</v>
          </cell>
          <cell r="E795">
            <v>6911.68</v>
          </cell>
          <cell r="F795" t="str">
            <v>SIURB-I Jan/24</v>
          </cell>
        </row>
        <row r="796">
          <cell r="A796">
            <v>160131</v>
          </cell>
          <cell r="B796">
            <v>16001031</v>
          </cell>
          <cell r="C796" t="str">
            <v>PROJETO DE SALVAMENTO ARQUEOLÓGICO</v>
          </cell>
          <cell r="D796" t="str">
            <v>UN</v>
          </cell>
          <cell r="E796">
            <v>15355.98</v>
          </cell>
          <cell r="F796" t="str">
            <v>SIURB-I Jan/24</v>
          </cell>
        </row>
        <row r="797">
          <cell r="A797">
            <v>160132</v>
          </cell>
          <cell r="B797">
            <v>16001032</v>
          </cell>
          <cell r="C797" t="str">
            <v>RELATÓRIO DE SALVAMENTO ARQUEOLÓGICO</v>
          </cell>
          <cell r="D797" t="str">
            <v>UN</v>
          </cell>
          <cell r="E797">
            <v>15534.14</v>
          </cell>
          <cell r="F797" t="str">
            <v>SIURB-I Jan/24</v>
          </cell>
        </row>
        <row r="798">
          <cell r="A798">
            <v>160133</v>
          </cell>
          <cell r="B798">
            <v>16001033</v>
          </cell>
          <cell r="C798" t="str">
            <v>PROJETO E RELATÓRIO INTEGRADO DE EDUCAÇÃO PATRIMONIAL</v>
          </cell>
          <cell r="D798" t="str">
            <v>UN</v>
          </cell>
          <cell r="E798">
            <v>16211.37</v>
          </cell>
          <cell r="F798" t="str">
            <v>SIURB-I Jan/24</v>
          </cell>
        </row>
        <row r="799">
          <cell r="A799">
            <v>160134</v>
          </cell>
          <cell r="B799">
            <v>16001034</v>
          </cell>
          <cell r="C799" t="str">
            <v>CARACTERIZAÇÃO DA APP E FRAGMENTO DE MATA PARA ÁREA DE ATÉ 25.000M2</v>
          </cell>
          <cell r="D799" t="str">
            <v>UN</v>
          </cell>
          <cell r="E799">
            <v>4308.4399999999996</v>
          </cell>
          <cell r="F799" t="str">
            <v>SIURB-I Jan/24</v>
          </cell>
        </row>
        <row r="800">
          <cell r="A800">
            <v>160135</v>
          </cell>
          <cell r="B800">
            <v>16001035</v>
          </cell>
          <cell r="C800" t="str">
            <v>CARATERIZAÇÃO DA APP E FRAGMENTO DE MATA ACIMA DE 25.000M2</v>
          </cell>
          <cell r="D800" t="str">
            <v>UN</v>
          </cell>
          <cell r="E800">
            <v>6647.02</v>
          </cell>
          <cell r="F800" t="str">
            <v>SIURB-I Jan/24</v>
          </cell>
        </row>
        <row r="801">
          <cell r="A801">
            <v>160136</v>
          </cell>
          <cell r="B801">
            <v>16001036</v>
          </cell>
          <cell r="C801" t="str">
            <v>CADASTRAMENTO ARBÓREO DE ATÉ 100 EXEMPLARES ARBÓREOS</v>
          </cell>
          <cell r="D801" t="str">
            <v>UN</v>
          </cell>
          <cell r="E801">
            <v>11093.94</v>
          </cell>
          <cell r="F801" t="str">
            <v>SIURB-I Jan/24</v>
          </cell>
        </row>
        <row r="802">
          <cell r="A802">
            <v>160137</v>
          </cell>
          <cell r="B802">
            <v>16001037</v>
          </cell>
          <cell r="C802" t="str">
            <v>CADASTRAMENTO ARBÓREO DE ATÉ 1000 EXEMPLARES</v>
          </cell>
          <cell r="D802" t="str">
            <v>UN</v>
          </cell>
          <cell r="E802">
            <v>19014.72</v>
          </cell>
          <cell r="F802" t="str">
            <v>SIURB-I Jan/24</v>
          </cell>
        </row>
        <row r="803">
          <cell r="A803">
            <v>160138</v>
          </cell>
          <cell r="B803">
            <v>16001038</v>
          </cell>
          <cell r="C803" t="str">
            <v>CADASTRAMENTO ARBÓREO MAIOR QUE 1000 EXEMPLARES</v>
          </cell>
          <cell r="D803" t="str">
            <v>UN</v>
          </cell>
          <cell r="E803">
            <v>25136.68</v>
          </cell>
          <cell r="F803" t="str">
            <v>SIURB-I Jan/24</v>
          </cell>
        </row>
        <row r="804">
          <cell r="A804">
            <v>160139</v>
          </cell>
          <cell r="B804">
            <v>16001039</v>
          </cell>
          <cell r="C804" t="str">
            <v>ELABORAÇÃO DE DOCUMENTOS TÉCNICOS PARA O TERMO DE COMPROMISSO AMBIENTAL - TCA E PLANTAS DE SITUAÇÃO ATUAL, SITUAÇÃO PRETENDIDA E PROJETO DE COMPENSAÇÃO AMBIENTAL PARA ATÉ 100 EXEMPLARES ARBÓREOS</v>
          </cell>
          <cell r="D804" t="str">
            <v>UN</v>
          </cell>
          <cell r="E804">
            <v>29784.35</v>
          </cell>
          <cell r="F804" t="str">
            <v>SIURB-I Jan/24</v>
          </cell>
        </row>
        <row r="805">
          <cell r="A805">
            <v>160140</v>
          </cell>
          <cell r="B805">
            <v>16001040</v>
          </cell>
          <cell r="C805" t="str">
            <v>ELABORAÇÃO DE DOCUMENTOS TÉCNICOS PARA O TERMO DE COMPROMISSO AMBIENTAL - TCA E PLANTAS DE SITUAÇÃO ATUAL, SITUAÇÃO PRETENDIDA E PROJETO DE COMPENSAÇÃO AMBIENTAL DE 101 ATÉ 1000 EXEMPLARES ARBÓREOS</v>
          </cell>
          <cell r="D805" t="str">
            <v>UN</v>
          </cell>
          <cell r="E805">
            <v>53327.7</v>
          </cell>
          <cell r="F805" t="str">
            <v>SIURB-I Jan/24</v>
          </cell>
        </row>
        <row r="806">
          <cell r="A806">
            <v>160141</v>
          </cell>
          <cell r="B806">
            <v>16001041</v>
          </cell>
          <cell r="C806" t="str">
            <v>ELABORAÇÃO DE DOCUMENTOS TÉCNICOS PARA O TERMO DE COMPROMISSO AMBIENTAL - TCA E PLANTAS DE SITUAÇÃO ATUAL, SITUAÇÃO PRETENDIDA E PROJETO DE COMPENSAÇÃO AMBIENTAL PARA MAIS DE 1000 EXEMPLARES ARBÓREOS</v>
          </cell>
          <cell r="D806" t="str">
            <v>UN</v>
          </cell>
          <cell r="E806">
            <v>55079.38</v>
          </cell>
          <cell r="F806" t="str">
            <v>SIURB-I Jan/24</v>
          </cell>
        </row>
        <row r="807">
          <cell r="A807">
            <v>160142</v>
          </cell>
          <cell r="B807">
            <v>16001042</v>
          </cell>
          <cell r="C807" t="str">
            <v>ELABORAÇÃO DE ADITIVO AO TERMO DE COMPROMISSO AMBIENTAL - TCA</v>
          </cell>
          <cell r="D807" t="str">
            <v>UN</v>
          </cell>
          <cell r="E807">
            <v>29505.3</v>
          </cell>
          <cell r="F807" t="str">
            <v>SIURB-I Jan/24</v>
          </cell>
        </row>
        <row r="808">
          <cell r="A808">
            <v>160143</v>
          </cell>
          <cell r="B808">
            <v>16001043</v>
          </cell>
          <cell r="C808" t="str">
            <v>REQUERIMENTO, ESTUDOS, DOCUMENTOS, MAPAS E PLANTAS PARA OBTENÇÃO DA OUTORGA DO DAEE</v>
          </cell>
          <cell r="D808" t="str">
            <v>UN</v>
          </cell>
          <cell r="E808">
            <v>28452.33</v>
          </cell>
          <cell r="F808" t="str">
            <v>SIURB-I Jan/24</v>
          </cell>
        </row>
        <row r="809">
          <cell r="A809">
            <v>160144</v>
          </cell>
          <cell r="B809">
            <v>16001044</v>
          </cell>
          <cell r="C809" t="str">
            <v>RELATÓRIO DE AVALIAÇÃO PRELIMINAR CONFORME CETESB DD N°38/2017/C</v>
          </cell>
          <cell r="D809" t="str">
            <v>UN</v>
          </cell>
          <cell r="E809">
            <v>35894.19</v>
          </cell>
          <cell r="F809" t="str">
            <v>SIURB-I Jan/24</v>
          </cell>
        </row>
        <row r="810">
          <cell r="A810">
            <v>160145</v>
          </cell>
          <cell r="B810">
            <v>16001045</v>
          </cell>
          <cell r="C810" t="str">
            <v>RELATÓRIO DE INVESTIGAÇÃO CONFIRMATÓRIA CONFORME CETESB DD N°38/2017/C</v>
          </cell>
          <cell r="D810" t="str">
            <v>UN</v>
          </cell>
          <cell r="E810">
            <v>69935.960000000006</v>
          </cell>
          <cell r="F810" t="str">
            <v>SIURB-I Jan/24</v>
          </cell>
        </row>
        <row r="811">
          <cell r="A811">
            <v>160201</v>
          </cell>
          <cell r="B811">
            <v>16002001</v>
          </cell>
          <cell r="C811" t="str">
            <v>IMPLEMENTAÇÃO DO PROGRAMA DE MONITORAMENTO DE RUÍDO E VIBRAÇÕES PARA ÁREAS ATÉ 60.000 M2</v>
          </cell>
          <cell r="D811" t="str">
            <v>UN</v>
          </cell>
          <cell r="E811">
            <v>8192.98</v>
          </cell>
          <cell r="F811" t="str">
            <v>SIURB-I Jan/24</v>
          </cell>
        </row>
        <row r="812">
          <cell r="A812">
            <v>160202</v>
          </cell>
          <cell r="B812">
            <v>16002002</v>
          </cell>
          <cell r="C812" t="str">
            <v>IMPLEMENTAÇÃO DO PROGRAMA DE MONITORAMENTO DE RUÍDO E VIBRAÇÕES PARA ÁREAS ACIMA DE  60.000 M2</v>
          </cell>
          <cell r="D812" t="str">
            <v>UN</v>
          </cell>
          <cell r="E812">
            <v>9782.0300000000007</v>
          </cell>
          <cell r="F812" t="str">
            <v>SIURB-I Jan/24</v>
          </cell>
        </row>
        <row r="813">
          <cell r="A813">
            <v>160203</v>
          </cell>
          <cell r="B813">
            <v>16002003</v>
          </cell>
          <cell r="C813" t="str">
            <v>IMPLEMENTAÇÃO DO PROGRAMA DE MONITORAMENTO E CONTROLE DE EMISSÕES ATMOSFÉRICAS PARA ÁREAS ATÉ 60.000 M2</v>
          </cell>
          <cell r="D813" t="str">
            <v>UN</v>
          </cell>
          <cell r="E813">
            <v>9439.8700000000008</v>
          </cell>
          <cell r="F813" t="str">
            <v>SIURB-I Jan/24</v>
          </cell>
        </row>
        <row r="814">
          <cell r="A814">
            <v>160204</v>
          </cell>
          <cell r="B814">
            <v>16002004</v>
          </cell>
          <cell r="C814" t="str">
            <v>IMPLEMENTAÇÃO DO PROGRAMA DE MONITORAMENTO E CONTROLE DE EMISSÕES ATMOSFÉRICAS PARA ÁREAS ACIMA DE 60.000 M2</v>
          </cell>
          <cell r="D814" t="str">
            <v>UN</v>
          </cell>
          <cell r="E814">
            <v>10766.96</v>
          </cell>
          <cell r="F814" t="str">
            <v>SIURB-I Jan/24</v>
          </cell>
        </row>
        <row r="815">
          <cell r="A815">
            <v>160205</v>
          </cell>
          <cell r="B815">
            <v>16002005</v>
          </cell>
          <cell r="C815" t="str">
            <v>IMPLEMENTAÇÃO DO PROGRAMA DE MONITORAMENTO GEOTÉCNICO PARA ÁREAS ATÉ 60.000 M2</v>
          </cell>
          <cell r="D815" t="str">
            <v>UN</v>
          </cell>
          <cell r="E815">
            <v>8260.7900000000009</v>
          </cell>
          <cell r="F815" t="str">
            <v>SIURB-I Jan/24</v>
          </cell>
        </row>
        <row r="816">
          <cell r="A816">
            <v>160206</v>
          </cell>
          <cell r="B816">
            <v>16002006</v>
          </cell>
          <cell r="C816" t="str">
            <v>IMPLEMENTAÇÃO DO PROGRAMA DE MONITORAMENTO GEOTÉCNICO PARA ÁREAS ACIMA DE  60.000 M2</v>
          </cell>
          <cell r="D816" t="str">
            <v>UN</v>
          </cell>
          <cell r="E816">
            <v>11873.69</v>
          </cell>
          <cell r="F816" t="str">
            <v>SIURB-I Jan/24</v>
          </cell>
        </row>
        <row r="817">
          <cell r="A817">
            <v>160207</v>
          </cell>
          <cell r="B817">
            <v>16002007</v>
          </cell>
          <cell r="C817" t="str">
            <v>IMPLEMENTAÇÃO DO PROGRAMA DE GERENCIAMENTO DE EFLUENTES LÍQUIDOS PARA ÁREAS ATÉ 60.000 M2</v>
          </cell>
          <cell r="D817" t="str">
            <v>UN</v>
          </cell>
          <cell r="E817">
            <v>8276.0499999999993</v>
          </cell>
          <cell r="F817" t="str">
            <v>SIURB-I Jan/24</v>
          </cell>
        </row>
        <row r="818">
          <cell r="A818">
            <v>160208</v>
          </cell>
          <cell r="B818">
            <v>16002008</v>
          </cell>
          <cell r="C818" t="str">
            <v>IMPLEMENTAÇÃO DO PROGRAMA DE GERENCIAMENTO DE EFLUENTES LÍQUIDOS PARA ÁREAS ACIMA DE  60.000 M2</v>
          </cell>
          <cell r="D818" t="str">
            <v>UN</v>
          </cell>
          <cell r="E818">
            <v>9180.7800000000007</v>
          </cell>
          <cell r="F818" t="str">
            <v>SIURB-I Jan/24</v>
          </cell>
        </row>
        <row r="819">
          <cell r="A819">
            <v>160209</v>
          </cell>
          <cell r="B819">
            <v>16002009</v>
          </cell>
          <cell r="C819" t="str">
            <v>IMPLEMENTAÇÃO DO PROGRAMA DE GERENCIAMENTO DE RESÍDUOS SÓLIDOS</v>
          </cell>
          <cell r="D819" t="str">
            <v>UN</v>
          </cell>
          <cell r="E819">
            <v>9653.89</v>
          </cell>
          <cell r="F819" t="str">
            <v>SIURB-I Jan/24</v>
          </cell>
        </row>
        <row r="820">
          <cell r="A820">
            <v>160210</v>
          </cell>
          <cell r="B820">
            <v>16002010</v>
          </cell>
          <cell r="C820" t="str">
            <v>IMPLEMENTAÇÃO DO PROGRAMA DE CONTROLE DE EROSÃO E ASSOREAMENTO PARA ÁREAS ATÉ 60.000 M2</v>
          </cell>
          <cell r="D820" t="str">
            <v>UN</v>
          </cell>
          <cell r="E820">
            <v>9373.9</v>
          </cell>
          <cell r="F820" t="str">
            <v>SIURB-I Jan/24</v>
          </cell>
        </row>
        <row r="821">
          <cell r="A821">
            <v>160211</v>
          </cell>
          <cell r="B821">
            <v>16002011</v>
          </cell>
          <cell r="C821" t="str">
            <v>IMPLEMENTAÇÃO DO PROGRAMA DE CONTROLE DE EROSÃO E ASSOREAMENTO PARA ÁREAS ACIMA DE 60.000 M2</v>
          </cell>
          <cell r="D821" t="str">
            <v>UN</v>
          </cell>
          <cell r="E821">
            <v>10962.94</v>
          </cell>
          <cell r="F821" t="str">
            <v>SIURB-I Jan/24</v>
          </cell>
        </row>
        <row r="822">
          <cell r="A822">
            <v>160212</v>
          </cell>
          <cell r="B822">
            <v>16002012</v>
          </cell>
          <cell r="C822" t="str">
            <v>IMPLEMENTAÇÃO DO PROGRAMA DE INTERRUPÇÃO TEMPORÁRIA DAS OBRAS</v>
          </cell>
          <cell r="D822" t="str">
            <v>UN</v>
          </cell>
          <cell r="E822">
            <v>10165.719999999999</v>
          </cell>
          <cell r="F822" t="str">
            <v>SIURB-I Jan/24</v>
          </cell>
        </row>
        <row r="823">
          <cell r="A823">
            <v>160213</v>
          </cell>
          <cell r="B823">
            <v>16002013</v>
          </cell>
          <cell r="C823" t="str">
            <v>IMPLEMENTAÇÃO DO PROGRAMA DE CONTROLE DA DISPERSÃO E PROLIFERAÇÃO DA FAUNA SINANTRÓPICA </v>
          </cell>
          <cell r="D823" t="str">
            <v>UN</v>
          </cell>
          <cell r="E823">
            <v>7616.69</v>
          </cell>
          <cell r="F823" t="str">
            <v>SIURB-I Jan/24</v>
          </cell>
        </row>
        <row r="824">
          <cell r="A824">
            <v>160214</v>
          </cell>
          <cell r="B824">
            <v>16002014</v>
          </cell>
          <cell r="C824" t="str">
            <v>IMPLEMENTAÇÃO DO PROGRAMA DE MONITORAMENTO E MANEJO DA FAUNA SILVESTRE (AVIFAUNA, MASTOFAUNA, HERPETOFAUNA E ICTIOFAUNA) ATÉ 50 EXEMPLARES</v>
          </cell>
          <cell r="D824" t="str">
            <v>UN</v>
          </cell>
          <cell r="E824">
            <v>9071.56</v>
          </cell>
          <cell r="F824" t="str">
            <v>SIURB-I Jan/24</v>
          </cell>
        </row>
        <row r="825">
          <cell r="A825">
            <v>160215</v>
          </cell>
          <cell r="B825">
            <v>16002015</v>
          </cell>
          <cell r="C825" t="str">
            <v>IMPLEMENTAÇÃO DO PROGRAMA DE MONITORAMENTO E MANEJO DA FAUNA SILVESTRE (AVIFAUNA, MASTOFAUNA, HERPETOFAUNA E ICTIOFAUNA) DE 51 A 100 EXEMPLARES</v>
          </cell>
          <cell r="D825" t="str">
            <v>UN</v>
          </cell>
          <cell r="E825">
            <v>20706.22</v>
          </cell>
          <cell r="F825" t="str">
            <v>SIURB-I Jan/24</v>
          </cell>
        </row>
        <row r="826">
          <cell r="A826">
            <v>160216</v>
          </cell>
          <cell r="B826">
            <v>16002016</v>
          </cell>
          <cell r="C826" t="str">
            <v>IMPLEMENTAÇÃO DO PROGRAMA DE MONITORAMENTO E MANEJO DA FAUNA SILVESTRE (AVIFAUNA, MASTOFAUNA, HERPETOFAUNA E ICTIOFAUNA) MAIS QUE 100 EXEMPLARES</v>
          </cell>
          <cell r="D826" t="str">
            <v>UN</v>
          </cell>
          <cell r="E826">
            <v>19351.75</v>
          </cell>
          <cell r="F826" t="str">
            <v>SIURB-I Jan/24</v>
          </cell>
        </row>
        <row r="827">
          <cell r="A827">
            <v>160217</v>
          </cell>
          <cell r="B827">
            <v>16002017</v>
          </cell>
          <cell r="C827" t="str">
            <v>IMPLEMENTAÇÃO DO PROGRAMA DE COMUNICAÇÃO SOCIAL</v>
          </cell>
          <cell r="D827" t="str">
            <v>UN</v>
          </cell>
          <cell r="E827">
            <v>10322.43</v>
          </cell>
          <cell r="F827" t="str">
            <v>SIURB-I Jan/24</v>
          </cell>
        </row>
        <row r="828">
          <cell r="A828">
            <v>160218</v>
          </cell>
          <cell r="B828">
            <v>16002018</v>
          </cell>
          <cell r="C828" t="str">
            <v>IMPLEMENTAÇÃO DO PROGRAMA DE REALOCAÇÃO DE EQUIPAMENTOS SOCIAIS</v>
          </cell>
          <cell r="D828" t="str">
            <v>UN</v>
          </cell>
          <cell r="E828">
            <v>7370.04</v>
          </cell>
          <cell r="F828" t="str">
            <v>SIURB-I Jan/24</v>
          </cell>
        </row>
        <row r="829">
          <cell r="A829">
            <v>160219</v>
          </cell>
          <cell r="B829">
            <v>16002019</v>
          </cell>
          <cell r="C829" t="str">
            <v>RELATÓRIO SEMESTRAL DO PROGRAMA DE MONITORAMENTO DE RUÍDO E VIBRAÇÕES PARA ÁREAS ATÉ 60.000 M2</v>
          </cell>
          <cell r="D829" t="str">
            <v>UN</v>
          </cell>
          <cell r="E829">
            <v>6715.58</v>
          </cell>
          <cell r="F829" t="str">
            <v>SIURB-I Jan/24</v>
          </cell>
        </row>
        <row r="830">
          <cell r="A830">
            <v>160220</v>
          </cell>
          <cell r="B830">
            <v>16002020</v>
          </cell>
          <cell r="C830" t="str">
            <v>RELATÓRIO SEMESTRAL DO PROGRAMA DE MONITORAMENTO DE RUÍDO E VIBRAÇÕES PARA ÁREAS ACIMA DE 60.000 M2</v>
          </cell>
          <cell r="D830" t="str">
            <v>UN</v>
          </cell>
          <cell r="E830">
            <v>8797.09</v>
          </cell>
          <cell r="F830" t="str">
            <v>SIURB-I Jan/24</v>
          </cell>
        </row>
        <row r="831">
          <cell r="A831">
            <v>160221</v>
          </cell>
          <cell r="B831">
            <v>16002021</v>
          </cell>
          <cell r="C831" t="str">
            <v>RELATÓRIO SEMESTRAL DO PROGRAMA DE MONITORAMENTO E CONTROLE DE EMISSÕES ATMOSFÉRICAS PARA ÁREAS ATÉ 60.000 M2</v>
          </cell>
          <cell r="D831" t="str">
            <v>UN</v>
          </cell>
          <cell r="E831">
            <v>8797.09</v>
          </cell>
          <cell r="F831" t="str">
            <v>SIURB-I Jan/24</v>
          </cell>
        </row>
        <row r="832">
          <cell r="A832">
            <v>160222</v>
          </cell>
          <cell r="B832">
            <v>16002022</v>
          </cell>
          <cell r="C832" t="str">
            <v>RELATÓRIO SEMESTRAL DO PROGRAMA DE MONITORAMENTO E CONTROLE DE EMISSÕES ATMOSFÉRICAS PARA ÁREAS ACIMA DE  60.000 M2</v>
          </cell>
          <cell r="D832" t="str">
            <v>UN</v>
          </cell>
          <cell r="E832">
            <v>8797.09</v>
          </cell>
          <cell r="F832" t="str">
            <v>SIURB-I Jan/24</v>
          </cell>
        </row>
        <row r="833">
          <cell r="A833">
            <v>160223</v>
          </cell>
          <cell r="B833">
            <v>16002023</v>
          </cell>
          <cell r="C833" t="str">
            <v>RELATÓRIO SEMESTRAL DO PROGRAMA DE MONITORAMENTO GEOTÉCNICO PARA ÁREAS ATÉ 60.000 M2</v>
          </cell>
          <cell r="D833" t="str">
            <v>UN</v>
          </cell>
          <cell r="E833">
            <v>7576.47</v>
          </cell>
          <cell r="F833" t="str">
            <v>SIURB-I Jan/24</v>
          </cell>
        </row>
        <row r="834">
          <cell r="A834">
            <v>160224</v>
          </cell>
          <cell r="B834">
            <v>16002024</v>
          </cell>
          <cell r="C834" t="str">
            <v>RELATÓRIO SEMESTRAL DO PROGRAMA DE MONITORAMENTO GEOTÉCNICO PARA ÁREAS ACIMA DE  60.000 M2</v>
          </cell>
          <cell r="D834" t="str">
            <v>UN</v>
          </cell>
          <cell r="E834">
            <v>8260.7900000000009</v>
          </cell>
          <cell r="F834" t="str">
            <v>SIURB-I Jan/24</v>
          </cell>
        </row>
        <row r="835">
          <cell r="A835">
            <v>160225</v>
          </cell>
          <cell r="B835">
            <v>16002025</v>
          </cell>
          <cell r="C835" t="str">
            <v>RELATÓRIO SEMESTRAL DO PROGRAMA DE GERENCIAMENTO DE EFLUENTES LÍQUIDOS PARA ÁREAS ATÉ 60.000 M2</v>
          </cell>
          <cell r="D835" t="str">
            <v>UN</v>
          </cell>
          <cell r="E835">
            <v>7627.23</v>
          </cell>
          <cell r="F835" t="str">
            <v>SIURB-I Jan/24</v>
          </cell>
        </row>
        <row r="836">
          <cell r="A836">
            <v>160226</v>
          </cell>
          <cell r="B836">
            <v>16002026</v>
          </cell>
          <cell r="C836" t="str">
            <v>RELATÓRIO SEMESTRAL DO PROGRAMA DE GERENCIAMENTO DE EFLUENTES LÍQUIDOS PARA ÁREAS ACIMA DE  60.000 M2</v>
          </cell>
          <cell r="D836" t="str">
            <v>UN</v>
          </cell>
          <cell r="E836">
            <v>8531.9599999999991</v>
          </cell>
          <cell r="F836" t="str">
            <v>SIURB-I Jan/24</v>
          </cell>
        </row>
        <row r="837">
          <cell r="A837">
            <v>160227</v>
          </cell>
          <cell r="B837">
            <v>16002027</v>
          </cell>
          <cell r="C837" t="str">
            <v>RELATÓRIO SEMESTRAL DO PROGRAMA DE GERENCIAMENTO DE RESÍDUOS SÓLIDOS</v>
          </cell>
          <cell r="D837" t="str">
            <v>UN</v>
          </cell>
          <cell r="E837">
            <v>8356.25</v>
          </cell>
          <cell r="F837" t="str">
            <v>SIURB-I Jan/24</v>
          </cell>
        </row>
        <row r="838">
          <cell r="A838">
            <v>160228</v>
          </cell>
          <cell r="B838">
            <v>16002028</v>
          </cell>
          <cell r="C838" t="str">
            <v>RELATÓRIO SEMESTRAL DO  PROGRAMA DE CONTROLE DE EROSÃO E ASSOREAMENTO PARA ÁREAS ATÉ 60.000 M2</v>
          </cell>
          <cell r="D838" t="str">
            <v>UN</v>
          </cell>
          <cell r="E838">
            <v>8260.7900000000009</v>
          </cell>
          <cell r="F838" t="str">
            <v>SIURB-I Jan/24</v>
          </cell>
        </row>
        <row r="839">
          <cell r="A839">
            <v>160229</v>
          </cell>
          <cell r="B839">
            <v>16002029</v>
          </cell>
          <cell r="C839" t="str">
            <v>RELATÓRIO SEMESTRAL DO PROGRAMA DE CONTROLE DE EROSÃO E ASSOREAMENTO PARA ÁREAS ACIMA 60.000 M2</v>
          </cell>
          <cell r="D839" t="str">
            <v>UN</v>
          </cell>
          <cell r="E839">
            <v>9165.52</v>
          </cell>
          <cell r="F839" t="str">
            <v>SIURB-I Jan/24</v>
          </cell>
        </row>
        <row r="840">
          <cell r="A840">
            <v>160230</v>
          </cell>
          <cell r="B840">
            <v>16002030</v>
          </cell>
          <cell r="C840" t="str">
            <v>RELATÓRIO SEMESTRAL DO PROGRAMA DE INTERRUPÇÃO TEMPORÁRIA DAS OBRAS</v>
          </cell>
          <cell r="D840" t="str">
            <v>UN</v>
          </cell>
          <cell r="E840">
            <v>6223.11</v>
          </cell>
          <cell r="F840" t="str">
            <v>SIURB-I Jan/24</v>
          </cell>
        </row>
        <row r="841">
          <cell r="A841">
            <v>160231</v>
          </cell>
          <cell r="B841">
            <v>16002031</v>
          </cell>
          <cell r="C841" t="str">
            <v>MANUAL DE LIMPEZA DOS RESERVATÓRIOS</v>
          </cell>
          <cell r="D841" t="str">
            <v>UN</v>
          </cell>
          <cell r="E841">
            <v>5794.11</v>
          </cell>
          <cell r="F841" t="str">
            <v>SIURB-I Jan/24</v>
          </cell>
        </row>
        <row r="842">
          <cell r="A842">
            <v>160232</v>
          </cell>
          <cell r="B842">
            <v>16002032</v>
          </cell>
          <cell r="C842" t="str">
            <v>RELATÓRIO DO PROGRAMA DE MANEJO DE VEGETAÇÃO E INTERVENÇÃO EM APP ATÉ 100 EXEMPLARES</v>
          </cell>
          <cell r="D842" t="str">
            <v>UN</v>
          </cell>
          <cell r="E842">
            <v>5363.57</v>
          </cell>
          <cell r="F842" t="str">
            <v>SIURB-I Jan/24</v>
          </cell>
        </row>
        <row r="843">
          <cell r="A843">
            <v>160233</v>
          </cell>
          <cell r="B843">
            <v>16002033</v>
          </cell>
          <cell r="C843" t="str">
            <v>RELATÓRIO DO PROGRAMA DE MANEJO DE VEGETAÇÃO E INTERVENÇÃO EM APP DE 101 A 1000 EXEMPLARES</v>
          </cell>
          <cell r="D843" t="str">
            <v>UN</v>
          </cell>
          <cell r="E843">
            <v>5705.72</v>
          </cell>
          <cell r="F843" t="str">
            <v>SIURB-I Jan/24</v>
          </cell>
        </row>
        <row r="844">
          <cell r="A844">
            <v>160234</v>
          </cell>
          <cell r="B844">
            <v>16002034</v>
          </cell>
          <cell r="C844" t="str">
            <v>RELATÓRIO DO PROGRAMA DE MANEJO DE VEGETAÇÃO E INTERVENÇÃO EM APP MAIS DE 1000 EXEMPLARES</v>
          </cell>
          <cell r="D844" t="str">
            <v>UN</v>
          </cell>
          <cell r="E844">
            <v>7074.35</v>
          </cell>
          <cell r="F844" t="str">
            <v>SIURB-I Jan/24</v>
          </cell>
        </row>
        <row r="845">
          <cell r="A845">
            <v>160235</v>
          </cell>
          <cell r="B845">
            <v>16002035</v>
          </cell>
          <cell r="C845" t="str">
            <v>RELATÓRIO SEMESTRAL DO PROGRAMA DE CONTROLE DA DISPERSÃO E PROLIFERAÇÃO DA FAUNA SINANTRÓPICA </v>
          </cell>
          <cell r="D845" t="str">
            <v>UN</v>
          </cell>
          <cell r="E845">
            <v>5983.14</v>
          </cell>
          <cell r="F845" t="str">
            <v>SIURB-I Jan/24</v>
          </cell>
        </row>
        <row r="846">
          <cell r="A846">
            <v>160236</v>
          </cell>
          <cell r="B846">
            <v>16002036</v>
          </cell>
          <cell r="C846" t="str">
            <v>RELATÓRIO SEMESTRAL DO PROGRAMA DE MONITORAMENTO E MANEJO DA FAUNA SILVESTRE (AVIFAUNA, MASTOFAUNA, HERPETOFAUNA E ICTIOFAUNA) ATÉ 50  EXEMPLARES</v>
          </cell>
          <cell r="D846" t="str">
            <v>UN</v>
          </cell>
          <cell r="E846">
            <v>20706.22</v>
          </cell>
          <cell r="F846" t="str">
            <v>SIURB-I Jan/24</v>
          </cell>
        </row>
        <row r="847">
          <cell r="A847">
            <v>160237</v>
          </cell>
          <cell r="B847">
            <v>16002037</v>
          </cell>
          <cell r="C847" t="str">
            <v>RELATÓRIO SEMESTRAL DO PROGRAMA DE MONITORAMENTO E MANEJO DA FAUNA SILVESTRE (AVIFAUNA, MASTOFAUNA, HERPETOFAUNA E ICTIOFAUNA) DE 51 A 100 EXEMPLARES</v>
          </cell>
          <cell r="D847" t="str">
            <v>UN</v>
          </cell>
          <cell r="E847">
            <v>20706.22</v>
          </cell>
          <cell r="F847" t="str">
            <v>SIURB-I Jan/24</v>
          </cell>
        </row>
        <row r="848">
          <cell r="A848">
            <v>160238</v>
          </cell>
          <cell r="B848">
            <v>16002038</v>
          </cell>
          <cell r="C848" t="str">
            <v>RELATÓRIO SEMESTRAL DO PROGRAMA DE MONITORAMENTO E MANEJO DA FAUNA SILVESTRE (AVIFAUNA, MASTOFAUNA, HERPETOFAUNA E ICTIOFAUNA) MAIS QUE 100 EXEMPLARES</v>
          </cell>
          <cell r="D848" t="str">
            <v>UN</v>
          </cell>
          <cell r="E848">
            <v>20706.22</v>
          </cell>
          <cell r="F848" t="str">
            <v>SIURB-I Jan/24</v>
          </cell>
        </row>
        <row r="849">
          <cell r="A849">
            <v>160239</v>
          </cell>
          <cell r="B849">
            <v>16002039</v>
          </cell>
          <cell r="C849" t="str">
            <v>RELATÓRIO DO PROGRAMA DE IMPLANTAÇÃO DO PAISAGISMO, RECOMPOSIÇÃO DAS ÁREAS VERDES E BALANÇO DE ÁREAS PERMEÁVEIS</v>
          </cell>
          <cell r="D849" t="str">
            <v>UN</v>
          </cell>
          <cell r="E849">
            <v>11026.33</v>
          </cell>
          <cell r="F849" t="str">
            <v>SIURB-I Jan/24</v>
          </cell>
        </row>
        <row r="850">
          <cell r="A850">
            <v>160240</v>
          </cell>
          <cell r="B850">
            <v>16002040</v>
          </cell>
          <cell r="C850" t="str">
            <v>RELATÓRIO DO   PROGRAMA DE COMPENSAÇÃO AMBIENTAL  DOS IMPACTOS NÃO MITIGÁVEIS - ART.36 DA LEI DO SNUC LEI 9.985/2000.</v>
          </cell>
          <cell r="D850" t="str">
            <v>UN</v>
          </cell>
          <cell r="E850">
            <v>8276.0499999999993</v>
          </cell>
          <cell r="F850" t="str">
            <v>SIURB-I Jan/24</v>
          </cell>
        </row>
        <row r="851">
          <cell r="A851">
            <v>160241</v>
          </cell>
          <cell r="B851">
            <v>16002041</v>
          </cell>
          <cell r="C851" t="str">
            <v>RELATÓRIO SEMESTRAL DO PROGRAMA DE COMUNICAÇÃO SOCIAL</v>
          </cell>
          <cell r="D851" t="str">
            <v>UN</v>
          </cell>
          <cell r="E851">
            <v>7370.04</v>
          </cell>
          <cell r="F851" t="str">
            <v>SIURB-I Jan/24</v>
          </cell>
        </row>
        <row r="852">
          <cell r="A852">
            <v>160242</v>
          </cell>
          <cell r="B852">
            <v>16002042</v>
          </cell>
          <cell r="C852" t="str">
            <v>IMPLEMENTAÇÃO DO PROGRAMA DE REALOCAÇÃO DE EQUIPAMENTOS SOCIAIS</v>
          </cell>
          <cell r="D852" t="str">
            <v>UN</v>
          </cell>
          <cell r="E852">
            <v>7370.04</v>
          </cell>
          <cell r="F852" t="str">
            <v>SIURB-I Jan/24</v>
          </cell>
        </row>
        <row r="853">
          <cell r="A853">
            <v>160243</v>
          </cell>
          <cell r="B853">
            <v>16002043</v>
          </cell>
          <cell r="C853" t="str">
            <v>RELATÓRIO  SEMESTRAL DO PROGRAMA DE REALOCAÇÃO DE EQUIPAMENTOS SOCIAIS</v>
          </cell>
          <cell r="D853" t="str">
            <v>UN</v>
          </cell>
          <cell r="E853">
            <v>6465.31</v>
          </cell>
          <cell r="F853" t="str">
            <v>SIURB-I Jan/24</v>
          </cell>
        </row>
        <row r="854">
          <cell r="A854">
            <v>160244</v>
          </cell>
          <cell r="B854">
            <v>16002044</v>
          </cell>
          <cell r="C854" t="str">
            <v>RELATÓRIO SEMESTRAL DO PROGRAMA DE DESAPROPRIAÇÃO</v>
          </cell>
          <cell r="D854" t="str">
            <v>UN</v>
          </cell>
          <cell r="E854">
            <v>4404.74</v>
          </cell>
          <cell r="F854" t="str">
            <v>SIURB-I Jan/24</v>
          </cell>
        </row>
        <row r="855">
          <cell r="A855">
            <v>160245</v>
          </cell>
          <cell r="B855">
            <v>16002045</v>
          </cell>
          <cell r="C855" t="str">
            <v>RELATÓRIO DO PROGRAMA DE REMOÇÃO E REASSENTAMENTO  </v>
          </cell>
          <cell r="D855" t="str">
            <v>UN</v>
          </cell>
          <cell r="E855">
            <v>6465.31</v>
          </cell>
          <cell r="F855" t="str">
            <v>SIURB-I Jan/24</v>
          </cell>
        </row>
        <row r="856">
          <cell r="A856">
            <v>160246</v>
          </cell>
          <cell r="B856">
            <v>16002046</v>
          </cell>
          <cell r="C856" t="str">
            <v>RELATÓRIO SEMESTRAL PROGRAMA DE ARTICULAÇÃO INSTITUCIONAL  </v>
          </cell>
          <cell r="D856" t="str">
            <v>UM</v>
          </cell>
          <cell r="E856">
            <v>2202.37</v>
          </cell>
          <cell r="F856" t="str">
            <v>SIURB-I Jan/24</v>
          </cell>
        </row>
        <row r="857">
          <cell r="A857">
            <v>160247</v>
          </cell>
          <cell r="B857">
            <v>16002047</v>
          </cell>
          <cell r="C857" t="str">
            <v>RELATÓRIO SEMESTRAL DO  PROGRAMA DE GESTÃO DO PATRIMONIO ARQUEOLOGICO E DOS BENS CULTURAIS  TOMBADOS, VALORADOS E REGISTRADOS  </v>
          </cell>
          <cell r="D857" t="str">
            <v>UN</v>
          </cell>
          <cell r="E857">
            <v>11306.53</v>
          </cell>
          <cell r="F857" t="str">
            <v>SIURB-I Jan/24</v>
          </cell>
        </row>
        <row r="858">
          <cell r="A858">
            <v>160248</v>
          </cell>
          <cell r="B858">
            <v>16002048</v>
          </cell>
          <cell r="C858" t="str">
            <v>RELATÓRIO SEMESTRAL DO PROGRAMA DE EDUCACAO AMBIENTAL E TREINAMENTO AMBIENTAL DOS TRABALHADORES</v>
          </cell>
          <cell r="D858" t="str">
            <v>UN</v>
          </cell>
          <cell r="E858">
            <v>7568.68</v>
          </cell>
          <cell r="F858" t="str">
            <v>SIURB-I Jan/24</v>
          </cell>
        </row>
        <row r="859">
          <cell r="A859">
            <v>160249</v>
          </cell>
          <cell r="B859">
            <v>16002049</v>
          </cell>
          <cell r="C859" t="str">
            <v>RELATÓRIO SEMESTRAL DE ATENDIMENTO À LAI</v>
          </cell>
          <cell r="D859" t="str">
            <v>UN</v>
          </cell>
          <cell r="E859">
            <v>8394.9599999999991</v>
          </cell>
          <cell r="F859" t="str">
            <v>SIURB-I Jan/24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DIF"/>
      <sheetName val="INFRA"/>
      <sheetName val="SINAPI"/>
      <sheetName val="FDE"/>
      <sheetName val="CDHU"/>
      <sheetName val="SIEC"/>
      <sheetName val="DER"/>
      <sheetName val="SICRO"/>
    </sheetNames>
    <sheetDataSet>
      <sheetData sheetId="0">
        <row r="1">
          <cell r="A1" t="str">
            <v>CÓDIGO</v>
          </cell>
          <cell r="B1" t="str">
            <v>DESCRIÇÃO</v>
          </cell>
          <cell r="C1" t="str">
            <v>UNIDADE</v>
          </cell>
          <cell r="D1" t="str">
            <v>CUSTO UNIT R$</v>
          </cell>
        </row>
        <row r="2">
          <cell r="A2">
            <v>1000000</v>
          </cell>
          <cell r="B2" t="str">
            <v>SERVICOS PRELIMINARES</v>
          </cell>
        </row>
        <row r="3">
          <cell r="A3">
            <v>1001000</v>
          </cell>
          <cell r="B3" t="str">
            <v>LIMPEZA DO TERRENO</v>
          </cell>
          <cell r="C3" t="str">
            <v>.</v>
          </cell>
          <cell r="D3" t="str">
            <v>.</v>
          </cell>
        </row>
        <row r="4">
          <cell r="A4">
            <v>1001001</v>
          </cell>
          <cell r="B4" t="str">
            <v>LIMPEZA MECANIZADA GERAL, INCLUSIVE REMOÇÃO DA COBERTURA VEGETAL - TRONCOS COM DIÂMETRO ATÉ 10CM - SEM TRANSPORTE</v>
          </cell>
          <cell r="C4" t="str">
            <v>M2</v>
          </cell>
          <cell r="D4">
            <v>1.74</v>
          </cell>
        </row>
        <row r="5">
          <cell r="A5">
            <v>1001002</v>
          </cell>
          <cell r="B5" t="str">
            <v>DESTOCAMENTO, INCLUSIVE REMOÇÃO DAS RAÍZES - DIÂMETROS DE 10,01 À 30CM</v>
          </cell>
          <cell r="C5" t="str">
            <v>UN</v>
          </cell>
          <cell r="D5">
            <v>56.9</v>
          </cell>
        </row>
        <row r="6">
          <cell r="A6">
            <v>1001003</v>
          </cell>
          <cell r="B6" t="str">
            <v>DESTOCAMENTO, INCLUSIVE REMOÇÃO DAS RAÍZES - DIÂMETRO 30,01 À 50 CM</v>
          </cell>
          <cell r="C6" t="str">
            <v>UN</v>
          </cell>
          <cell r="D6">
            <v>158.16999999999999</v>
          </cell>
        </row>
        <row r="7">
          <cell r="A7">
            <v>1001004</v>
          </cell>
          <cell r="B7" t="str">
            <v>DESTOCAMENTO, INCLUSIVE REMOÇÃO DAS RAÍZES - DIÂMETROS MAIORES QUE 50 CM</v>
          </cell>
          <cell r="C7" t="str">
            <v>UN</v>
          </cell>
          <cell r="D7">
            <v>188.44</v>
          </cell>
        </row>
        <row r="8">
          <cell r="A8">
            <v>1001005</v>
          </cell>
          <cell r="B8" t="str">
            <v>CARGA MECANIZADA E REMOÇÃO DE ENTULHO, INCLUSIVE TRANSPORTE ATÉ 1KM</v>
          </cell>
          <cell r="C8" t="str">
            <v>M3</v>
          </cell>
          <cell r="D8">
            <v>11.9</v>
          </cell>
        </row>
        <row r="9">
          <cell r="A9">
            <v>1001006</v>
          </cell>
          <cell r="B9" t="str">
            <v>CARGA MANUAL E REMOÇÃO DE ENTULHO, INCLUSIVE TRANSPORTE ATÉ 1 KM</v>
          </cell>
          <cell r="C9" t="str">
            <v>M3</v>
          </cell>
          <cell r="D9">
            <v>51.66</v>
          </cell>
        </row>
        <row r="10">
          <cell r="A10">
            <v>1001007</v>
          </cell>
          <cell r="B10" t="str">
            <v>REMOÇÃO DE ENTULHO COM CAÇAMBA METÁLICA, INCLUSIVE CARGA MANUAL E DESCARGA EM BOTA-FORA</v>
          </cell>
          <cell r="C10" t="str">
            <v>M3</v>
          </cell>
          <cell r="D10">
            <v>129.38</v>
          </cell>
        </row>
        <row r="11">
          <cell r="A11">
            <v>1001008</v>
          </cell>
          <cell r="B11" t="str">
            <v>LIMPEZA MANUAL GERAL INCLUSIVE REMOÇÃO DE COBERTURA VEGETAL - TRONCO ATÉ 10CM - SEM TRANSPORTE</v>
          </cell>
          <cell r="C11" t="str">
            <v>M2</v>
          </cell>
          <cell r="D11">
            <v>6.03</v>
          </cell>
        </row>
        <row r="12">
          <cell r="A12">
            <v>1001009</v>
          </cell>
          <cell r="B12" t="str">
            <v>DESTOCAMENTO MANUAL, INCLUSIVE REMOÇÃO DE RAÍZES - DIÂMETRO 10,01 À 30 CM</v>
          </cell>
          <cell r="C12" t="str">
            <v>UN</v>
          </cell>
          <cell r="D12">
            <v>72.31</v>
          </cell>
        </row>
        <row r="13">
          <cell r="A13">
            <v>1001010</v>
          </cell>
          <cell r="B13" t="str">
            <v>TRANSPORTE DE ENTULHO POR CAMINHÃO BASCULANTE, A PARTIR DE 1KM</v>
          </cell>
          <cell r="C13" t="str">
            <v>M3XKM</v>
          </cell>
          <cell r="D13">
            <v>1.66</v>
          </cell>
        </row>
        <row r="14">
          <cell r="A14">
            <v>1001020</v>
          </cell>
          <cell r="B14" t="str">
            <v>CORTE, RECORTE E REMOÇÃO DE ÁRVORES INCLUSIVE RAIZES DIÂM. &gt; 5 E &lt; 15CM</v>
          </cell>
          <cell r="C14" t="str">
            <v>UN</v>
          </cell>
          <cell r="D14">
            <v>218.15</v>
          </cell>
        </row>
        <row r="15">
          <cell r="A15">
            <v>1001021</v>
          </cell>
          <cell r="B15" t="str">
            <v>CORTE, RECORTE E REMOÇÃO DE ÁRVORES INCLUSIVE RAIZES DIÂM. &gt; 15 E &lt; 30CM</v>
          </cell>
          <cell r="C15" t="str">
            <v>UN</v>
          </cell>
          <cell r="D15">
            <v>560.78</v>
          </cell>
        </row>
        <row r="16">
          <cell r="A16">
            <v>1001022</v>
          </cell>
          <cell r="B16" t="str">
            <v>CORTE, RECORTE E REMOÇÃO DE ÁRVORES INCLUSIVE RAIZES DIÂM. &gt; 30 E &lt; 60CM</v>
          </cell>
          <cell r="C16" t="str">
            <v>UN</v>
          </cell>
          <cell r="D16">
            <v>700.97</v>
          </cell>
        </row>
        <row r="17">
          <cell r="A17">
            <v>1001023</v>
          </cell>
          <cell r="B17" t="str">
            <v>CORTE, RECORTE E REMOÇÃO DE ÁRVORES INCLUSIVE RAIZES DIÂM. &gt; 60 E &lt; 90CM</v>
          </cell>
          <cell r="C17" t="str">
            <v>UN</v>
          </cell>
          <cell r="D17">
            <v>841.17</v>
          </cell>
        </row>
        <row r="18">
          <cell r="A18">
            <v>1001024</v>
          </cell>
          <cell r="B18" t="str">
            <v>CORTE, RECORTE E REMOÇÃO DE ÁRVORES INCLUSIVE RAIZES DIÂM. &gt; 90CM</v>
          </cell>
          <cell r="C18" t="str">
            <v>UN</v>
          </cell>
          <cell r="D18">
            <v>981.36</v>
          </cell>
        </row>
        <row r="19">
          <cell r="A19">
            <v>1002000</v>
          </cell>
          <cell r="B19" t="str">
            <v>MOVIMENTO DE TERRA MANUAL</v>
          </cell>
          <cell r="C19" t="str">
            <v>.</v>
          </cell>
          <cell r="D19" t="str">
            <v>.</v>
          </cell>
        </row>
        <row r="20">
          <cell r="A20">
            <v>1002001</v>
          </cell>
          <cell r="B20" t="str">
            <v>CORTE</v>
          </cell>
          <cell r="C20" t="str">
            <v>M3</v>
          </cell>
          <cell r="D20">
            <v>48.21</v>
          </cell>
        </row>
        <row r="21">
          <cell r="A21">
            <v>1002002</v>
          </cell>
          <cell r="B21" t="str">
            <v>CORTE E ESPALHAMENTO DENTRO DA OBRA</v>
          </cell>
          <cell r="C21" t="str">
            <v>M3</v>
          </cell>
          <cell r="D21">
            <v>60.26</v>
          </cell>
        </row>
        <row r="22">
          <cell r="A22">
            <v>1002005</v>
          </cell>
          <cell r="B22" t="str">
            <v>ATERRO, INCLUSIVE COMPACTAÇÃO MANUAL</v>
          </cell>
          <cell r="C22" t="str">
            <v>M3</v>
          </cell>
          <cell r="D22">
            <v>42.91</v>
          </cell>
        </row>
        <row r="23">
          <cell r="A23">
            <v>1002010</v>
          </cell>
          <cell r="B23" t="str">
            <v>CARGA MECANIZADA E REMOÇÃO DE TERRA, INCLUSIVE TRANSPORTE ATÉ 1KM</v>
          </cell>
          <cell r="C23" t="str">
            <v>M3</v>
          </cell>
          <cell r="D23">
            <v>16.98</v>
          </cell>
        </row>
        <row r="24">
          <cell r="A24">
            <v>1002011</v>
          </cell>
          <cell r="B24" t="str">
            <v>CARGA MANUAL E REMOÇÃO DE TERRA, INCLUSIVE TRANSPORTE ATÉ 1 KM</v>
          </cell>
          <cell r="C24" t="str">
            <v>M3</v>
          </cell>
          <cell r="D24">
            <v>40.44</v>
          </cell>
        </row>
        <row r="25">
          <cell r="A25">
            <v>1003000</v>
          </cell>
          <cell r="B25" t="str">
            <v>MOVIMENTO DE TERRA MECANIZADO</v>
          </cell>
          <cell r="C25" t="str">
            <v>.</v>
          </cell>
          <cell r="D25" t="str">
            <v>.</v>
          </cell>
        </row>
        <row r="26">
          <cell r="A26">
            <v>1003001</v>
          </cell>
          <cell r="B26" t="str">
            <v>CORTE E ESPALHAMENTO DENTRO DA OBRA</v>
          </cell>
          <cell r="C26" t="str">
            <v>M3</v>
          </cell>
          <cell r="D26">
            <v>17.13</v>
          </cell>
        </row>
        <row r="27">
          <cell r="A27">
            <v>1003002</v>
          </cell>
          <cell r="B27" t="str">
            <v>CORTE E ATERRO COMPACTADO</v>
          </cell>
          <cell r="C27" t="str">
            <v>M3</v>
          </cell>
          <cell r="D27">
            <v>20.18</v>
          </cell>
        </row>
        <row r="28">
          <cell r="A28">
            <v>1003003</v>
          </cell>
          <cell r="B28" t="str">
            <v>CORTE E CARREGAMENTO PARA BOTA-FORA, INCLUSIVE TRANSPORTE ATÉ 1KM</v>
          </cell>
          <cell r="C28" t="str">
            <v>M3</v>
          </cell>
          <cell r="D28">
            <v>27.92</v>
          </cell>
        </row>
        <row r="29">
          <cell r="A29">
            <v>1003005</v>
          </cell>
          <cell r="B29" t="str">
            <v>FORNECIMENTO DE TERRA, INCLUSIVE CORTE, CARGA, DESCARGA E TRANSPORTE ATÉ 1KM</v>
          </cell>
          <cell r="C29" t="str">
            <v>M3</v>
          </cell>
          <cell r="D29">
            <v>31.72</v>
          </cell>
        </row>
        <row r="30">
          <cell r="A30">
            <v>1003006</v>
          </cell>
          <cell r="B30" t="str">
            <v>ATERRO, INCLUSIVE COMPACTAÇÃO</v>
          </cell>
          <cell r="C30" t="str">
            <v>M3</v>
          </cell>
          <cell r="D30">
            <v>7.66</v>
          </cell>
        </row>
        <row r="31">
          <cell r="A31">
            <v>1003010</v>
          </cell>
          <cell r="B31" t="str">
            <v>TRANSPORTE DE TERRA POR CAMINHÃO BASCULANTE, A PARTIR DE 1KM</v>
          </cell>
          <cell r="C31" t="str">
            <v>M3XKM</v>
          </cell>
          <cell r="D31">
            <v>2.96</v>
          </cell>
        </row>
        <row r="32">
          <cell r="A32">
            <v>1004000</v>
          </cell>
          <cell r="B32" t="str">
            <v>DRENAGEM DO TERRENO</v>
          </cell>
          <cell r="C32" t="str">
            <v>.</v>
          </cell>
          <cell r="D32" t="str">
            <v>.</v>
          </cell>
        </row>
        <row r="33">
          <cell r="A33">
            <v>1004001</v>
          </cell>
          <cell r="B33" t="str">
            <v>ESCAVAÇÃO MANUAL, PROFUNDIDADE IGUAL OU INFERIOR A 1,50M</v>
          </cell>
          <cell r="C33" t="str">
            <v>M3</v>
          </cell>
          <cell r="D33">
            <v>76.89</v>
          </cell>
        </row>
        <row r="34">
          <cell r="A34">
            <v>1004002</v>
          </cell>
          <cell r="B34" t="str">
            <v>ESCAVAÇÃO MANUAL,  PROFUNDIDADE SUPERIOR A 1,50M</v>
          </cell>
          <cell r="C34" t="str">
            <v>M3</v>
          </cell>
          <cell r="D34">
            <v>84.36</v>
          </cell>
        </row>
        <row r="35">
          <cell r="A35">
            <v>1004005</v>
          </cell>
          <cell r="B35" t="str">
            <v>ESCORAMENTO DE VALAS, CONTINUO</v>
          </cell>
          <cell r="C35" t="str">
            <v>M2</v>
          </cell>
          <cell r="D35">
            <v>125.52</v>
          </cell>
        </row>
        <row r="36">
          <cell r="A36">
            <v>1004006</v>
          </cell>
          <cell r="B36" t="str">
            <v>ESCORAMENTO DE VALAS, DESCONTINUO</v>
          </cell>
          <cell r="C36" t="str">
            <v>M2</v>
          </cell>
          <cell r="D36">
            <v>72.37</v>
          </cell>
        </row>
        <row r="37">
          <cell r="A37">
            <v>1004010</v>
          </cell>
          <cell r="B37" t="str">
            <v>APILOAMENTO DO FUNDO DE VALAS, PARA SIMPLES REGULARIZAÇÃO</v>
          </cell>
          <cell r="C37" t="str">
            <v>M2</v>
          </cell>
          <cell r="D37">
            <v>6.03</v>
          </cell>
        </row>
        <row r="38">
          <cell r="A38">
            <v>1004014</v>
          </cell>
          <cell r="B38" t="str">
            <v>LASTRO DE AGREGADO RECICLADO</v>
          </cell>
          <cell r="C38" t="str">
            <v>M3</v>
          </cell>
          <cell r="D38">
            <v>137.5</v>
          </cell>
        </row>
        <row r="39">
          <cell r="A39">
            <v>1004015</v>
          </cell>
          <cell r="B39" t="str">
            <v>LASTRO DE BRITA</v>
          </cell>
          <cell r="C39" t="str">
            <v>M3</v>
          </cell>
          <cell r="D39">
            <v>225.4</v>
          </cell>
        </row>
        <row r="40">
          <cell r="A40">
            <v>1004016</v>
          </cell>
          <cell r="B40" t="str">
            <v>LASTRO DE CONCRETO, 150KG CIM/M3</v>
          </cell>
          <cell r="C40" t="str">
            <v>M3</v>
          </cell>
          <cell r="D40">
            <v>526.91999999999996</v>
          </cell>
        </row>
        <row r="41">
          <cell r="A41">
            <v>1004017</v>
          </cell>
          <cell r="B41" t="str">
            <v>LASTRO DE CONCRETO COM AGREGADO RECICLADO, 150 KG CIM/M3</v>
          </cell>
          <cell r="C41" t="str">
            <v>M3</v>
          </cell>
          <cell r="D41">
            <v>456.16</v>
          </cell>
        </row>
        <row r="42">
          <cell r="A42">
            <v>1004020</v>
          </cell>
          <cell r="B42" t="str">
            <v>TUBO DE PEAD CORRUGADO E PERFURADOPARA DRENAGEM - DIÂMETRO 2,5" (EM ACORDO COM AS NORMAS DNIT 093/06, NBR 15073 E NBR 14692)</v>
          </cell>
          <cell r="C42" t="str">
            <v>M</v>
          </cell>
          <cell r="D42">
            <v>16.25</v>
          </cell>
        </row>
        <row r="43">
          <cell r="A43">
            <v>1004021</v>
          </cell>
          <cell r="B43" t="str">
            <v>TUBO DE PEAD CORRUGADO E PERFURADOPARA DRENAGEM - DIÂMETRO 3,0" (EM ACORDO COM AS NORMAS DNIT 093/06, NBR 15073 E NBR 14692)</v>
          </cell>
          <cell r="C43" t="str">
            <v>M</v>
          </cell>
          <cell r="D43">
            <v>16.98</v>
          </cell>
        </row>
        <row r="44">
          <cell r="A44">
            <v>1004022</v>
          </cell>
          <cell r="B44" t="str">
            <v>TUBO DE PEAD CORRUGADO E PERFURADOPARA DRENAGEM - DIÂMETRO 4,0" (EM ACORDO COM AS NORMAS DNIT 093/06, NBR 15073 E NBR 14692)</v>
          </cell>
          <cell r="C44" t="str">
            <v>M</v>
          </cell>
          <cell r="D44">
            <v>19.73</v>
          </cell>
        </row>
        <row r="45">
          <cell r="A45">
            <v>1004023</v>
          </cell>
          <cell r="B45" t="str">
            <v>TUBO DE PEAD CORRUGADO E PERFURADOPARA DRENAGEM - DIÂMETRO 6,0" (EM ACORDO COM AS NORMAS DNIT 093/06, NBR 15073 E NBR 14692)</v>
          </cell>
          <cell r="C45" t="str">
            <v>M</v>
          </cell>
          <cell r="D45">
            <v>31.52</v>
          </cell>
        </row>
        <row r="46">
          <cell r="A46">
            <v>1004026</v>
          </cell>
          <cell r="B46" t="str">
            <v>TUBO PVC PERFURADO PARA DRENAGEM - DIÂMETRO 4" (100MM)</v>
          </cell>
          <cell r="C46" t="str">
            <v>M</v>
          </cell>
          <cell r="D46">
            <v>76.78</v>
          </cell>
        </row>
        <row r="47">
          <cell r="A47">
            <v>1004027</v>
          </cell>
          <cell r="B47" t="str">
            <v>TUBO PVC PERFURADO PARA DRENAGEM - DIÂMETRO 6" (150MM)</v>
          </cell>
          <cell r="C47" t="str">
            <v>M</v>
          </cell>
          <cell r="D47">
            <v>95.92</v>
          </cell>
        </row>
        <row r="48">
          <cell r="A48">
            <v>1004030</v>
          </cell>
          <cell r="B48" t="str">
            <v>TUBO DE CONCRETO - DIÂMETRO DE 30CM</v>
          </cell>
          <cell r="C48" t="str">
            <v>M</v>
          </cell>
          <cell r="D48">
            <v>73.13</v>
          </cell>
        </row>
        <row r="49">
          <cell r="A49">
            <v>1004031</v>
          </cell>
          <cell r="B49" t="str">
            <v>TUBO DE CONCRETO - DIÂMETRO DE 40CM</v>
          </cell>
          <cell r="C49" t="str">
            <v>M</v>
          </cell>
          <cell r="D49">
            <v>100.01</v>
          </cell>
        </row>
        <row r="50">
          <cell r="A50">
            <v>1004032</v>
          </cell>
          <cell r="B50" t="str">
            <v>TUBO DE CONCRETO - DIÂMETRO DE 50CM</v>
          </cell>
          <cell r="C50" t="str">
            <v>M</v>
          </cell>
          <cell r="D50">
            <v>134.88</v>
          </cell>
        </row>
        <row r="51">
          <cell r="A51">
            <v>1004033</v>
          </cell>
          <cell r="B51" t="str">
            <v>TUBO DE CONCRETO - DIÂMETRO DE 60CM</v>
          </cell>
          <cell r="C51" t="str">
            <v>M</v>
          </cell>
          <cell r="D51">
            <v>174.81</v>
          </cell>
        </row>
        <row r="52">
          <cell r="A52">
            <v>1004035</v>
          </cell>
          <cell r="B52" t="str">
            <v>TUBO DE CONCRETO - DIÂMETRO DE 80CM</v>
          </cell>
          <cell r="C52" t="str">
            <v>M</v>
          </cell>
          <cell r="D52">
            <v>421.88</v>
          </cell>
        </row>
        <row r="53">
          <cell r="A53">
            <v>1004037</v>
          </cell>
          <cell r="B53" t="str">
            <v>TUBO DE CONCRETO - DIÂMETRO DE 100CM</v>
          </cell>
          <cell r="C53" t="str">
            <v>M</v>
          </cell>
          <cell r="D53">
            <v>574.79999999999995</v>
          </cell>
        </row>
        <row r="54">
          <cell r="A54">
            <v>1004039</v>
          </cell>
          <cell r="B54" t="str">
            <v>TUBO DE CONCRETO - DIÂMETRO DE 120CM</v>
          </cell>
          <cell r="C54" t="str">
            <v>M</v>
          </cell>
          <cell r="D54">
            <v>839.28</v>
          </cell>
        </row>
        <row r="55">
          <cell r="A55">
            <v>1004048</v>
          </cell>
          <cell r="B55" t="str">
            <v>CAIXA DE LIGAÇÃO OU INSPEÇÃO - ESCAVAÇÃO E APILOAMENTO</v>
          </cell>
          <cell r="C55" t="str">
            <v>M3</v>
          </cell>
          <cell r="D55">
            <v>65.08</v>
          </cell>
        </row>
        <row r="56">
          <cell r="A56">
            <v>1004049</v>
          </cell>
          <cell r="B56" t="str">
            <v>CAIXA DE LIGAÇÃO OU INSPEÇÃO - LASTRO DE CONCRETO (FUNDO)</v>
          </cell>
          <cell r="C56" t="str">
            <v>M3</v>
          </cell>
          <cell r="D56">
            <v>557.98</v>
          </cell>
        </row>
        <row r="57">
          <cell r="A57">
            <v>1004050</v>
          </cell>
          <cell r="B57" t="str">
            <v>CAIXA DE LIGAÇÃO OU INSPEÇÃO - ALVENARIA DE 1/2 TIJOLO, REVESTIDA</v>
          </cell>
          <cell r="C57" t="str">
            <v>M2</v>
          </cell>
          <cell r="D57">
            <v>284.26</v>
          </cell>
        </row>
        <row r="58">
          <cell r="A58">
            <v>1004051</v>
          </cell>
          <cell r="B58" t="str">
            <v>CAIXA DE LIGAÇÃO OU INSPEÇÃO - ALVENARIA DE 1 TIJOLO, REVESTIDA</v>
          </cell>
          <cell r="C58" t="str">
            <v>M2</v>
          </cell>
          <cell r="D58">
            <v>401.21</v>
          </cell>
        </row>
        <row r="59">
          <cell r="A59">
            <v>1004052</v>
          </cell>
          <cell r="B59" t="str">
            <v>CAIXA DE LIGAÇÃO OU INSPEÇÃO - TAMPA DE CONCRETO</v>
          </cell>
          <cell r="C59" t="str">
            <v>M2</v>
          </cell>
          <cell r="D59">
            <v>259.11</v>
          </cell>
        </row>
        <row r="60">
          <cell r="A60">
            <v>1004070</v>
          </cell>
          <cell r="B60" t="str">
            <v>ENVOLVIMENTO DE TUBOS COM BRITA</v>
          </cell>
          <cell r="C60" t="str">
            <v>M3</v>
          </cell>
          <cell r="D60">
            <v>237.45</v>
          </cell>
        </row>
        <row r="61">
          <cell r="A61">
            <v>1004071</v>
          </cell>
          <cell r="B61" t="str">
            <v>ENVOLVIMENTO DE TUBOS COM AREIA</v>
          </cell>
          <cell r="C61" t="str">
            <v>M3</v>
          </cell>
          <cell r="D61">
            <v>278.16000000000003</v>
          </cell>
        </row>
        <row r="62">
          <cell r="A62">
            <v>1004075</v>
          </cell>
          <cell r="B62" t="str">
            <v>MANTA GEOTÊXTIL</v>
          </cell>
          <cell r="C62" t="str">
            <v>M2</v>
          </cell>
          <cell r="D62">
            <v>10.07</v>
          </cell>
        </row>
        <row r="63">
          <cell r="A63">
            <v>1004076</v>
          </cell>
          <cell r="B63" t="str">
            <v>FORNECIMENTO E APLICAÇÃO DE GEOMEMBRANA DE PEAD - 1MM DE ESPESSURA</v>
          </cell>
          <cell r="C63" t="str">
            <v>M2</v>
          </cell>
          <cell r="D63">
            <v>34.619999999999997</v>
          </cell>
        </row>
        <row r="64">
          <cell r="A64">
            <v>1004077</v>
          </cell>
          <cell r="B64" t="str">
            <v>FORNECIMENTO E APLICAÇÃO DE MANTA FORMADA PELA ASSOCIAÇÃO DE UM TECIDO TÉCNICO DE POLIESTER COM UM FILME DE POLIETILENO DE BAIXA DENSIDADE EM ACORDO COM A NBR 12824</v>
          </cell>
          <cell r="C64" t="str">
            <v>M2</v>
          </cell>
          <cell r="D64">
            <v>22.02</v>
          </cell>
        </row>
        <row r="65">
          <cell r="A65">
            <v>1004078</v>
          </cell>
          <cell r="B65" t="str">
            <v>FORNECIMENTO E APLICAÇÃO DE GEOCOMPOSTO FORMADO POR NÚCLEO TRIDIMENSIONAL, FLEXÍVEL DE FILAMENTO DE POLIPROPILENO, ASSOCIADO ÀS SUAS DUAS SUPERFÍCIES GEOTEXTEIS NÃO TECIDOS</v>
          </cell>
          <cell r="C65" t="str">
            <v>M2</v>
          </cell>
          <cell r="D65">
            <v>34.090000000000003</v>
          </cell>
        </row>
        <row r="66">
          <cell r="A66">
            <v>1004080</v>
          </cell>
          <cell r="B66" t="str">
            <v>REATERRO DE VALAS, INCLUSIVE COMPACTAÇÃO</v>
          </cell>
          <cell r="C66" t="str">
            <v>M3</v>
          </cell>
          <cell r="D66">
            <v>16.97</v>
          </cell>
        </row>
        <row r="67">
          <cell r="A67">
            <v>1005000</v>
          </cell>
          <cell r="B67" t="str">
            <v>TAPUMES</v>
          </cell>
          <cell r="C67" t="str">
            <v>.</v>
          </cell>
          <cell r="D67" t="str">
            <v>.</v>
          </cell>
        </row>
        <row r="68">
          <cell r="A68">
            <v>1005001</v>
          </cell>
          <cell r="B68" t="str">
            <v>TAPUME CHAPA COMPENSADA 6MM</v>
          </cell>
          <cell r="C68" t="str">
            <v>M2</v>
          </cell>
          <cell r="D68">
            <v>84.15</v>
          </cell>
        </row>
        <row r="69">
          <cell r="A69">
            <v>1005002</v>
          </cell>
          <cell r="B69" t="str">
            <v>TAPUME CHAPA COMPENSADA RESINADA 10MM</v>
          </cell>
          <cell r="C69" t="str">
            <v>M2</v>
          </cell>
          <cell r="D69">
            <v>93.99</v>
          </cell>
        </row>
        <row r="70">
          <cell r="A70">
            <v>1005005</v>
          </cell>
          <cell r="B70" t="str">
            <v>TAPUME METÁLICO COM TELHA METÁLICA, SEM PINTURA, TRAPEZOIDAL 40 ESP=0,43MM, COLUNAS, BASES E PARAFUSOS</v>
          </cell>
          <cell r="C70" t="str">
            <v>M2</v>
          </cell>
          <cell r="D70">
            <v>163.06</v>
          </cell>
        </row>
        <row r="71">
          <cell r="A71">
            <v>1005006</v>
          </cell>
          <cell r="B71" t="str">
            <v>PORTÃO METÁLICO DE OBRA - 5M, PIVOTANTE, 2 FOLHAS, PARA TAPUME</v>
          </cell>
          <cell r="C71" t="str">
            <v>M2</v>
          </cell>
          <cell r="D71">
            <v>269.26</v>
          </cell>
        </row>
        <row r="72">
          <cell r="A72">
            <v>1005007</v>
          </cell>
          <cell r="B72" t="str">
            <v>PORTÃO DE PEDESTRES - 1,15M, PARA TAPUME</v>
          </cell>
          <cell r="C72" t="str">
            <v>M2</v>
          </cell>
          <cell r="D72">
            <v>263.16000000000003</v>
          </cell>
        </row>
        <row r="73">
          <cell r="A73">
            <v>1005040</v>
          </cell>
          <cell r="B73" t="str">
            <v>TELA PARA PROTEÇÃO DE OBRAS, MALHA 2 MM</v>
          </cell>
          <cell r="C73" t="str">
            <v>M2</v>
          </cell>
          <cell r="D73">
            <v>30.68</v>
          </cell>
        </row>
        <row r="74">
          <cell r="A74">
            <v>2000000</v>
          </cell>
          <cell r="B74" t="str">
            <v>FUNDACOES</v>
          </cell>
        </row>
        <row r="75">
          <cell r="A75">
            <v>2001000</v>
          </cell>
          <cell r="B75" t="str">
            <v>FUNDAÇÃO PROFUNDA</v>
          </cell>
          <cell r="C75" t="str">
            <v>.</v>
          </cell>
          <cell r="D75" t="str">
            <v>.</v>
          </cell>
        </row>
        <row r="76">
          <cell r="A76">
            <v>2001001</v>
          </cell>
          <cell r="B76" t="str">
            <v>BROCA DE CONCRETO - DIÂMETRO DE 20CM</v>
          </cell>
          <cell r="C76" t="str">
            <v>M</v>
          </cell>
          <cell r="D76">
            <v>60.69</v>
          </cell>
        </row>
        <row r="77">
          <cell r="A77">
            <v>2001002</v>
          </cell>
          <cell r="B77" t="str">
            <v>BROCA DE CONCRETO - DIÂMETRO DE 25CM</v>
          </cell>
          <cell r="C77" t="str">
            <v>M</v>
          </cell>
          <cell r="D77">
            <v>91.98</v>
          </cell>
        </row>
        <row r="78">
          <cell r="A78">
            <v>2001003</v>
          </cell>
          <cell r="B78" t="str">
            <v>BROCA DE CONCRETO - DIÂMETRO DE 30CM</v>
          </cell>
          <cell r="C78" t="str">
            <v>M</v>
          </cell>
          <cell r="D78">
            <v>136.72</v>
          </cell>
        </row>
        <row r="79">
          <cell r="A79">
            <v>2001005</v>
          </cell>
          <cell r="B79" t="str">
            <v>ESTACA DE CONCRETO MOLDADA NO LOCAL, TIPO "STRAUSS" - ATÉ 20T</v>
          </cell>
          <cell r="C79" t="str">
            <v>M</v>
          </cell>
          <cell r="D79">
            <v>67.36</v>
          </cell>
        </row>
        <row r="80">
          <cell r="A80">
            <v>2001006</v>
          </cell>
          <cell r="B80" t="str">
            <v>ESTACA DE CONCRETO MOLDADA NO LOCAL, TIPO "STRAUSS" - ATÉ 30T</v>
          </cell>
          <cell r="C80" t="str">
            <v>M</v>
          </cell>
          <cell r="D80">
            <v>87.43</v>
          </cell>
        </row>
        <row r="81">
          <cell r="A81">
            <v>2001007</v>
          </cell>
          <cell r="B81" t="str">
            <v>ESTACA DE CONCRETO MOLDADA NO LOCAL, TIPO "STRAUSS" - ATÉ 40T</v>
          </cell>
          <cell r="C81" t="str">
            <v>M</v>
          </cell>
          <cell r="D81">
            <v>107.36</v>
          </cell>
        </row>
        <row r="82">
          <cell r="A82">
            <v>2001008</v>
          </cell>
          <cell r="B82" t="str">
            <v>ESTACA DE CONCRETO MOLDADA NO LOCAL, TIPO "STRAUSS" - ATÉ 60T</v>
          </cell>
          <cell r="C82" t="str">
            <v>M</v>
          </cell>
          <cell r="D82">
            <v>136.82</v>
          </cell>
        </row>
        <row r="83">
          <cell r="A83">
            <v>2001020</v>
          </cell>
          <cell r="B83" t="str">
            <v>TUBULÃO - ESCAVAÇÃO A CÉU ABERTO, COM PÁ E PICARETA</v>
          </cell>
          <cell r="C83" t="str">
            <v>M3</v>
          </cell>
          <cell r="D83">
            <v>586.82000000000005</v>
          </cell>
        </row>
        <row r="84">
          <cell r="A84">
            <v>2001034</v>
          </cell>
          <cell r="B84" t="str">
            <v>TUBULÃO A CÉU ABERTO FCK=20 MPA</v>
          </cell>
          <cell r="C84" t="str">
            <v>M3</v>
          </cell>
          <cell r="D84">
            <v>808.36</v>
          </cell>
        </row>
        <row r="85">
          <cell r="A85">
            <v>2001043</v>
          </cell>
          <cell r="B85" t="str">
            <v>EMENDA DE ESTACA DE CONCRETO PRÉ-MOLDADA - DIÂMETRO 17 CM - 20 T</v>
          </cell>
          <cell r="C85" t="str">
            <v>UN</v>
          </cell>
          <cell r="D85">
            <v>39.01</v>
          </cell>
        </row>
        <row r="86">
          <cell r="A86">
            <v>2001044</v>
          </cell>
          <cell r="B86" t="str">
            <v>EMENDA DE ESTACA DE CONCRETO PRÉ-MOLDADA - DIÂMETRO 20 CM - 30 T</v>
          </cell>
          <cell r="C86" t="str">
            <v>UN</v>
          </cell>
          <cell r="D86">
            <v>42.93</v>
          </cell>
        </row>
        <row r="87">
          <cell r="A87">
            <v>2001045</v>
          </cell>
          <cell r="B87" t="str">
            <v>EMENDA DE ESTACA DE CONCRETO PRÉ-MOLDADA - DIÂMETRO 23 CM - 40 T</v>
          </cell>
          <cell r="C87" t="str">
            <v>UN</v>
          </cell>
          <cell r="D87">
            <v>48.22</v>
          </cell>
        </row>
        <row r="88">
          <cell r="A88">
            <v>2001046</v>
          </cell>
          <cell r="B88" t="str">
            <v>EMENDA DE ESTACA DE CONCRETO PRÉ-MOLDADA - DIÂMETRO 28 CM - 60 T</v>
          </cell>
          <cell r="C88" t="str">
            <v>UN</v>
          </cell>
          <cell r="D88">
            <v>58.98</v>
          </cell>
        </row>
        <row r="89">
          <cell r="A89">
            <v>2001047</v>
          </cell>
          <cell r="B89" t="str">
            <v>EMENDA DE ESTACA DE CONCRETO PRÉ-MOLDADA - DIÂMETRO 33 CM - 70 T</v>
          </cell>
          <cell r="C89" t="str">
            <v>UN</v>
          </cell>
          <cell r="D89">
            <v>68.459999999999994</v>
          </cell>
        </row>
        <row r="90">
          <cell r="A90">
            <v>2001048</v>
          </cell>
          <cell r="B90" t="str">
            <v>ARRASAMENTO DE ESTACA</v>
          </cell>
          <cell r="C90" t="str">
            <v>UN</v>
          </cell>
          <cell r="D90">
            <v>67.650000000000006</v>
          </cell>
        </row>
        <row r="91">
          <cell r="A91">
            <v>2001051</v>
          </cell>
          <cell r="B91" t="str">
            <v>ESTACAS ESCAVADAS MECANICAMENTE - DIÂMETRO DE 25CM</v>
          </cell>
          <cell r="C91" t="str">
            <v>M</v>
          </cell>
          <cell r="D91">
            <v>45.2</v>
          </cell>
        </row>
        <row r="92">
          <cell r="A92">
            <v>2001052</v>
          </cell>
          <cell r="B92" t="str">
            <v>ESTACAS ESCAVADAS MECANICAMENTE - DIÂMETRO DE 30CM</v>
          </cell>
          <cell r="C92" t="str">
            <v>M</v>
          </cell>
          <cell r="D92">
            <v>58.71</v>
          </cell>
        </row>
        <row r="93">
          <cell r="A93">
            <v>2001053</v>
          </cell>
          <cell r="B93" t="str">
            <v>ESTACAS ESCAVADAS MECANICAMENTE - DIÂMETRO DE 35CM</v>
          </cell>
          <cell r="C93" t="str">
            <v>M</v>
          </cell>
          <cell r="D93">
            <v>75.569999999999993</v>
          </cell>
        </row>
        <row r="94">
          <cell r="A94">
            <v>2001055</v>
          </cell>
          <cell r="B94" t="str">
            <v>ESTACAS ESCAVADAS MECANICAMENTE - DIÂMETRO DE 40CM</v>
          </cell>
          <cell r="C94" t="str">
            <v>M</v>
          </cell>
          <cell r="D94">
            <v>101.11</v>
          </cell>
        </row>
        <row r="95">
          <cell r="A95">
            <v>2001056</v>
          </cell>
          <cell r="B95" t="str">
            <v>ESTACAS ESCAVADAS MECANICAMENTE - DIÂMETRO DE 80CM</v>
          </cell>
          <cell r="C95" t="str">
            <v>M</v>
          </cell>
          <cell r="D95">
            <v>347.34</v>
          </cell>
        </row>
        <row r="96">
          <cell r="A96">
            <v>2001060</v>
          </cell>
          <cell r="B96" t="str">
            <v>ESTACA RAIZ DIÂMETRO DE 160MM PARA ATÉ 35 TF</v>
          </cell>
          <cell r="C96" t="str">
            <v>M</v>
          </cell>
          <cell r="D96">
            <v>365.02</v>
          </cell>
        </row>
        <row r="97">
          <cell r="A97">
            <v>2001061</v>
          </cell>
          <cell r="B97" t="str">
            <v>ESTACA RAIZ DIÂMETRO DE 200MM PARA ATÉ 50 TF</v>
          </cell>
          <cell r="C97" t="str">
            <v>M</v>
          </cell>
          <cell r="D97">
            <v>439.04</v>
          </cell>
        </row>
        <row r="98">
          <cell r="A98">
            <v>2001062</v>
          </cell>
          <cell r="B98" t="str">
            <v>ESTACA RAIZ DIÂMETRO DE 250MM PARA ATÉ 80 TF</v>
          </cell>
          <cell r="C98" t="str">
            <v>M</v>
          </cell>
          <cell r="D98">
            <v>496.19</v>
          </cell>
        </row>
        <row r="99">
          <cell r="A99">
            <v>2001063</v>
          </cell>
          <cell r="B99" t="str">
            <v>ESTACA RAIZ DIÂMETRO DE 310MM PARA ATÉ 100 TF</v>
          </cell>
          <cell r="C99" t="str">
            <v>M</v>
          </cell>
          <cell r="D99">
            <v>612.97</v>
          </cell>
        </row>
        <row r="100">
          <cell r="A100">
            <v>2001070</v>
          </cell>
          <cell r="B100" t="str">
            <v>FORNECIMENTO E CRAVAÇÃO DE ESTACA METÁLICA - PERFIL DE AÇO LAMINADO W 250X32,7</v>
          </cell>
          <cell r="C100" t="str">
            <v>M</v>
          </cell>
          <cell r="D100">
            <v>383.71</v>
          </cell>
        </row>
        <row r="101">
          <cell r="A101">
            <v>2001071</v>
          </cell>
          <cell r="B101" t="str">
            <v>FORNECIMENTO E CRAVAÇÃO DE ESTACA METÁLICA - PERFIL DE AÇO LAMINADO W 310X52</v>
          </cell>
          <cell r="C101" t="str">
            <v>M</v>
          </cell>
          <cell r="D101">
            <v>548.99</v>
          </cell>
        </row>
        <row r="102">
          <cell r="A102">
            <v>2001072</v>
          </cell>
          <cell r="B102" t="str">
            <v>FORNECIMENTO E CRAVAÇÃO DE ESTACA PERFIL DE AÇO I 15"</v>
          </cell>
          <cell r="C102" t="str">
            <v>M</v>
          </cell>
          <cell r="D102">
            <v>2010.22</v>
          </cell>
        </row>
        <row r="103">
          <cell r="A103">
            <v>2001073</v>
          </cell>
          <cell r="B103" t="str">
            <v>CORTE DE ESTACA METÁLICA PERFIL 10"</v>
          </cell>
          <cell r="C103" t="str">
            <v>UN</v>
          </cell>
          <cell r="D103">
            <v>177</v>
          </cell>
        </row>
        <row r="104">
          <cell r="A104">
            <v>2001074</v>
          </cell>
          <cell r="B104" t="str">
            <v>CORTE DE ESTACA METÁLICA PERFIL 12"</v>
          </cell>
          <cell r="C104" t="str">
            <v>UN</v>
          </cell>
          <cell r="D104">
            <v>202.88</v>
          </cell>
        </row>
        <row r="105">
          <cell r="A105">
            <v>2001075</v>
          </cell>
          <cell r="B105" t="str">
            <v>CORTE DE ESTACA METÁLICA PERFIL I 15"</v>
          </cell>
          <cell r="C105" t="str">
            <v>UN</v>
          </cell>
          <cell r="D105">
            <v>209.4</v>
          </cell>
        </row>
        <row r="106">
          <cell r="A106">
            <v>2001076</v>
          </cell>
          <cell r="B106" t="str">
            <v>EMENDA DE TOPO PARA ESTACA METÁLICA PERFIL 10"</v>
          </cell>
          <cell r="C106" t="str">
            <v>UN</v>
          </cell>
          <cell r="D106">
            <v>608.94000000000005</v>
          </cell>
        </row>
        <row r="107">
          <cell r="A107">
            <v>2001077</v>
          </cell>
          <cell r="B107" t="str">
            <v>EMENDA DE TOPO PARA ESTACA METÁLICA PERFIL 12"</v>
          </cell>
          <cell r="C107" t="str">
            <v>UN</v>
          </cell>
          <cell r="D107">
            <v>641.05999999999995</v>
          </cell>
        </row>
        <row r="108">
          <cell r="A108">
            <v>2001078</v>
          </cell>
          <cell r="B108" t="str">
            <v>EMENDA DE TOPO PARA ESTACA METÁLICA PERFIL I 15"</v>
          </cell>
          <cell r="C108" t="str">
            <v>UN</v>
          </cell>
          <cell r="D108">
            <v>731.86</v>
          </cell>
        </row>
        <row r="109">
          <cell r="A109">
            <v>2001080</v>
          </cell>
          <cell r="B109" t="str">
            <v>ESTACA ESCAVADA HÉLICE CONTÍNUA - DIÂMETRO 25CM</v>
          </cell>
          <cell r="C109" t="str">
            <v>M</v>
          </cell>
          <cell r="D109">
            <v>71.36</v>
          </cell>
        </row>
        <row r="110">
          <cell r="A110">
            <v>2001081</v>
          </cell>
          <cell r="B110" t="str">
            <v>ESTACA ESCAVADA HÉLICE CONTÍNUA - DIÂMETRO 30CM</v>
          </cell>
          <cell r="C110" t="str">
            <v>M</v>
          </cell>
          <cell r="D110">
            <v>92.46</v>
          </cell>
        </row>
        <row r="111">
          <cell r="A111">
            <v>2001082</v>
          </cell>
          <cell r="B111" t="str">
            <v>ESTACA ESCAVADA HÉLICE CONTÍNUA - DIÂMETRO 35CM</v>
          </cell>
          <cell r="C111" t="str">
            <v>M</v>
          </cell>
          <cell r="D111">
            <v>115.99</v>
          </cell>
        </row>
        <row r="112">
          <cell r="A112">
            <v>2001083</v>
          </cell>
          <cell r="B112" t="str">
            <v>ESTACA ESCAVADA HÉLICE CONTÍNUA - DIÂMETRO 40CM</v>
          </cell>
          <cell r="C112" t="str">
            <v>M</v>
          </cell>
          <cell r="D112">
            <v>148.43</v>
          </cell>
        </row>
        <row r="113">
          <cell r="A113">
            <v>2001084</v>
          </cell>
          <cell r="B113" t="str">
            <v>ESTACA ESCAVADA HÉLICE CONTÍNUA - DIÂMETRO 50CM</v>
          </cell>
          <cell r="C113" t="str">
            <v>M</v>
          </cell>
          <cell r="D113">
            <v>206.73</v>
          </cell>
        </row>
        <row r="114">
          <cell r="A114">
            <v>2001085</v>
          </cell>
          <cell r="B114" t="str">
            <v>ESTACA ESCAVADA HÉLICE CONTÍNUA - DIÂMETRO 60CM</v>
          </cell>
          <cell r="C114" t="str">
            <v>M</v>
          </cell>
          <cell r="D114">
            <v>279.81</v>
          </cell>
        </row>
        <row r="115">
          <cell r="A115">
            <v>2001090</v>
          </cell>
          <cell r="B115" t="str">
            <v>ESTACA ESCAVADA HÉLICE CONTÍNUA - DIÂMETRO 25CM - EXCLUSIVE MATERIAIS</v>
          </cell>
          <cell r="C115" t="str">
            <v>M</v>
          </cell>
          <cell r="D115">
            <v>41.59</v>
          </cell>
        </row>
        <row r="116">
          <cell r="A116">
            <v>2001091</v>
          </cell>
          <cell r="B116" t="str">
            <v>ESTACA ESCAVADA HÉLICE CONTÍNUA - DIÂMETRO 30CM - EXCLUSIVE MATERIAIS</v>
          </cell>
          <cell r="C116" t="str">
            <v>M</v>
          </cell>
          <cell r="D116">
            <v>50.06</v>
          </cell>
        </row>
        <row r="117">
          <cell r="A117">
            <v>2001092</v>
          </cell>
          <cell r="B117" t="str">
            <v>ESTACA ESCAVADA HÉLICE CONTÍNUA - DIÂMETRO 35CM - EXCLUSIVE MATERIAIS</v>
          </cell>
          <cell r="C117" t="str">
            <v>M</v>
          </cell>
          <cell r="D117">
            <v>58.42</v>
          </cell>
        </row>
        <row r="118">
          <cell r="A118">
            <v>2001093</v>
          </cell>
          <cell r="B118" t="str">
            <v>ESTACA ESCAVADA HÉLICE CONTÍNUA - DIÂMETRO 40CM - EXCLUSIVE MATERIAIS</v>
          </cell>
          <cell r="C118" t="str">
            <v>M</v>
          </cell>
          <cell r="D118">
            <v>66.77</v>
          </cell>
        </row>
        <row r="119">
          <cell r="A119">
            <v>2001094</v>
          </cell>
          <cell r="B119" t="str">
            <v>ESTACA ESCAVADA HÉLICE CONTÍNUA - DIÂMETRO 50CM - EXCLUSIVE MATERIAIS</v>
          </cell>
          <cell r="C119" t="str">
            <v>M</v>
          </cell>
          <cell r="D119">
            <v>79.599999999999994</v>
          </cell>
        </row>
        <row r="120">
          <cell r="A120">
            <v>2001095</v>
          </cell>
          <cell r="B120" t="str">
            <v>ESTACA ESCAVADA HÉLICE CONTÍNUA - DIÂMETRO 60CM - EXCLUSIVE MATERIAIS</v>
          </cell>
          <cell r="C120" t="str">
            <v>M</v>
          </cell>
          <cell r="D120">
            <v>96.33</v>
          </cell>
        </row>
        <row r="121">
          <cell r="A121">
            <v>2002000</v>
          </cell>
          <cell r="B121" t="str">
            <v>VALAS</v>
          </cell>
          <cell r="C121" t="str">
            <v>.</v>
          </cell>
          <cell r="D121" t="str">
            <v>.</v>
          </cell>
        </row>
        <row r="122">
          <cell r="A122">
            <v>2002001</v>
          </cell>
          <cell r="B122" t="str">
            <v>ESCAVAÇÃO MANUAL COM PROFUNDIDADE IGUAL OU INFERIOR A 1,50M</v>
          </cell>
          <cell r="C122" t="str">
            <v>M3</v>
          </cell>
          <cell r="D122">
            <v>76.89</v>
          </cell>
        </row>
        <row r="123">
          <cell r="A123">
            <v>2002002</v>
          </cell>
          <cell r="B123" t="str">
            <v>ESCAVAÇÃO MANUAL COM PROFUNDIDADE SUPERIOR A 1,50M</v>
          </cell>
          <cell r="C123" t="str">
            <v>M3</v>
          </cell>
          <cell r="D123">
            <v>84.36</v>
          </cell>
        </row>
        <row r="124">
          <cell r="A124">
            <v>2002005</v>
          </cell>
          <cell r="B124" t="str">
            <v>ESCORAMENTO DE VALAS - CONTINUO</v>
          </cell>
          <cell r="C124" t="str">
            <v>M2</v>
          </cell>
          <cell r="D124">
            <v>125.53</v>
          </cell>
        </row>
        <row r="125">
          <cell r="A125">
            <v>2002006</v>
          </cell>
          <cell r="B125" t="str">
            <v>ESCORAMENTO DE VALAS - DESCONTINUO</v>
          </cell>
          <cell r="C125" t="str">
            <v>M2</v>
          </cell>
          <cell r="D125">
            <v>72.37</v>
          </cell>
        </row>
        <row r="126">
          <cell r="A126">
            <v>2002010</v>
          </cell>
          <cell r="B126" t="str">
            <v>APILOAMENTO DO FUNDO DE VALAS, PARA SIMPLES REGULARIZAÇÃO</v>
          </cell>
          <cell r="C126" t="str">
            <v>M2</v>
          </cell>
          <cell r="D126">
            <v>6.03</v>
          </cell>
        </row>
        <row r="127">
          <cell r="A127">
            <v>2002011</v>
          </cell>
          <cell r="B127" t="str">
            <v>APILOAMENTO DO FUNDO DE VALAS, COM SOQUETE VIBRATÓRIO</v>
          </cell>
          <cell r="C127" t="str">
            <v>M2</v>
          </cell>
          <cell r="D127">
            <v>4.37</v>
          </cell>
        </row>
        <row r="128">
          <cell r="A128">
            <v>2002015</v>
          </cell>
          <cell r="B128" t="str">
            <v>LASTRO DE BRITA</v>
          </cell>
          <cell r="C128" t="str">
            <v>M3</v>
          </cell>
          <cell r="D128">
            <v>225.4</v>
          </cell>
        </row>
        <row r="129">
          <cell r="A129">
            <v>2002016</v>
          </cell>
          <cell r="B129" t="str">
            <v>LASTRO DE CONCRETO - 150KG CIM/M3</v>
          </cell>
          <cell r="C129" t="str">
            <v>M3</v>
          </cell>
          <cell r="D129">
            <v>526.91999999999996</v>
          </cell>
        </row>
        <row r="130">
          <cell r="A130">
            <v>2002017</v>
          </cell>
          <cell r="B130" t="str">
            <v>LASTRO DE CONCRETO COM AGREGADO RECICLADO - 150 KG CIM/M3</v>
          </cell>
          <cell r="C130" t="str">
            <v>M3</v>
          </cell>
          <cell r="D130">
            <v>456.16</v>
          </cell>
        </row>
        <row r="131">
          <cell r="A131">
            <v>2003000</v>
          </cell>
          <cell r="B131" t="str">
            <v>FUNDAÇÃO - FORMA</v>
          </cell>
          <cell r="C131" t="str">
            <v>.</v>
          </cell>
          <cell r="D131" t="str">
            <v>.</v>
          </cell>
        </row>
        <row r="132">
          <cell r="A132">
            <v>2003001</v>
          </cell>
          <cell r="B132" t="str">
            <v>FORMA COMUM DE TÁBUAS DE PINUS</v>
          </cell>
          <cell r="C132" t="str">
            <v>M2</v>
          </cell>
          <cell r="D132">
            <v>85.05</v>
          </cell>
        </row>
        <row r="133">
          <cell r="A133">
            <v>2003004</v>
          </cell>
          <cell r="B133" t="str">
            <v>FORMA COMUM DE TÁBUAS DE PINUS - NÃO RECUPERÁVEL</v>
          </cell>
          <cell r="C133" t="str">
            <v>M2</v>
          </cell>
          <cell r="D133">
            <v>106.18</v>
          </cell>
        </row>
        <row r="134">
          <cell r="A134">
            <v>2004000</v>
          </cell>
          <cell r="B134" t="str">
            <v>FUNDAÇÃO - ARMADURA</v>
          </cell>
          <cell r="C134" t="str">
            <v>.</v>
          </cell>
          <cell r="D134" t="str">
            <v>.</v>
          </cell>
        </row>
        <row r="135">
          <cell r="A135">
            <v>2004004</v>
          </cell>
          <cell r="B135" t="str">
            <v>ARMADURA EM AÇO CA-50</v>
          </cell>
          <cell r="C135" t="str">
            <v>KG</v>
          </cell>
          <cell r="D135">
            <v>10.65</v>
          </cell>
        </row>
        <row r="136">
          <cell r="A136">
            <v>2004007</v>
          </cell>
          <cell r="B136" t="str">
            <v>ARMADURA EM AÇO CA-60</v>
          </cell>
          <cell r="C136" t="str">
            <v>KG</v>
          </cell>
          <cell r="D136">
            <v>10.99</v>
          </cell>
        </row>
        <row r="137">
          <cell r="A137">
            <v>2004009</v>
          </cell>
          <cell r="B137" t="str">
            <v>ARMADURA EM AÇO CA-60 - TELA</v>
          </cell>
          <cell r="C137" t="str">
            <v>KG</v>
          </cell>
          <cell r="D137">
            <v>10.1</v>
          </cell>
        </row>
        <row r="138">
          <cell r="A138">
            <v>2005000</v>
          </cell>
          <cell r="B138" t="str">
            <v>FUNDAÇÃO - CONCRETO</v>
          </cell>
          <cell r="C138" t="str">
            <v>.</v>
          </cell>
          <cell r="D138" t="str">
            <v>.</v>
          </cell>
        </row>
        <row r="139">
          <cell r="A139">
            <v>2005005</v>
          </cell>
          <cell r="B139" t="str">
            <v>CONCRETO FCK=15,0MPA - VIRADO NA OBRA</v>
          </cell>
          <cell r="C139" t="str">
            <v>M3</v>
          </cell>
          <cell r="D139">
            <v>600.72</v>
          </cell>
        </row>
        <row r="140">
          <cell r="A140">
            <v>2005006</v>
          </cell>
          <cell r="B140" t="str">
            <v>CONCRETO FCK=20,0MPA - VIRADO NA OBRA</v>
          </cell>
          <cell r="C140" t="str">
            <v>M3</v>
          </cell>
          <cell r="D140">
            <v>617.04999999999995</v>
          </cell>
        </row>
        <row r="141">
          <cell r="A141">
            <v>2005008</v>
          </cell>
          <cell r="B141" t="str">
            <v>CONCRETO FCK=15,0MPA - USINADO</v>
          </cell>
          <cell r="C141" t="str">
            <v>M3</v>
          </cell>
          <cell r="D141">
            <v>490.73</v>
          </cell>
        </row>
        <row r="142">
          <cell r="A142">
            <v>2005009</v>
          </cell>
          <cell r="B142" t="str">
            <v>CONCRETO FCK=20,0MPA - USINADO</v>
          </cell>
          <cell r="C142" t="str">
            <v>M3</v>
          </cell>
          <cell r="D142">
            <v>513.30999999999995</v>
          </cell>
        </row>
        <row r="143">
          <cell r="A143">
            <v>2005010</v>
          </cell>
          <cell r="B143" t="str">
            <v>CONCRETO FCK=25MPA - USINADO</v>
          </cell>
          <cell r="C143" t="str">
            <v>M3</v>
          </cell>
          <cell r="D143">
            <v>536.34</v>
          </cell>
        </row>
        <row r="144">
          <cell r="A144">
            <v>2005011</v>
          </cell>
          <cell r="B144" t="str">
            <v>CONCRETO FCK=30MPA - USINADO</v>
          </cell>
          <cell r="C144" t="str">
            <v>M3</v>
          </cell>
          <cell r="D144">
            <v>560.5</v>
          </cell>
        </row>
        <row r="145">
          <cell r="A145">
            <v>2006000</v>
          </cell>
          <cell r="B145" t="str">
            <v>EMBASAMENTO</v>
          </cell>
          <cell r="C145" t="str">
            <v>.</v>
          </cell>
          <cell r="D145" t="str">
            <v>.</v>
          </cell>
        </row>
        <row r="146">
          <cell r="A146">
            <v>2006001</v>
          </cell>
          <cell r="B146" t="str">
            <v>ALVENARIA DE EMBASAMENTO - TIJOLOS MACIÇOS COMUNS</v>
          </cell>
          <cell r="C146" t="str">
            <v>M3</v>
          </cell>
          <cell r="D146">
            <v>1051</v>
          </cell>
        </row>
        <row r="147">
          <cell r="A147">
            <v>2006002</v>
          </cell>
          <cell r="B147" t="str">
            <v>ALVENARIA DE EMBASAMENTO - BLOCOS VAZADO DE CONCRETO ESTRUTURAL - 14CM - 10MPA</v>
          </cell>
          <cell r="C147" t="str">
            <v>M2</v>
          </cell>
          <cell r="D147">
            <v>150.25</v>
          </cell>
        </row>
        <row r="148">
          <cell r="A148">
            <v>2006005</v>
          </cell>
          <cell r="B148" t="str">
            <v>IMPERMEABILIZAÇÃO DO RESPALDO DA FUNDAÇÃO - ARGAMASSA IMPERMEÁVEL</v>
          </cell>
          <cell r="C148" t="str">
            <v>M2</v>
          </cell>
          <cell r="D148">
            <v>119.2</v>
          </cell>
        </row>
        <row r="149">
          <cell r="A149">
            <v>2006010</v>
          </cell>
          <cell r="B149" t="str">
            <v>REATERRO DE VALAS, INCLUSIVE APILOAMENTO</v>
          </cell>
          <cell r="C149" t="str">
            <v>M3</v>
          </cell>
          <cell r="D149">
            <v>27.48</v>
          </cell>
        </row>
        <row r="150">
          <cell r="A150">
            <v>2050000</v>
          </cell>
          <cell r="B150" t="str">
            <v>DEMOLIÇÕES</v>
          </cell>
          <cell r="C150" t="str">
            <v>.</v>
          </cell>
          <cell r="D150" t="str">
            <v>.</v>
          </cell>
        </row>
        <row r="151">
          <cell r="A151">
            <v>2050001</v>
          </cell>
          <cell r="B151" t="str">
            <v>DEMOLIÇÃO DE ALVENARIA DE EMBASAMENTO - TIJOLOS MACIÇOS COMUNS</v>
          </cell>
          <cell r="C151" t="str">
            <v>M3</v>
          </cell>
          <cell r="D151">
            <v>81.180000000000007</v>
          </cell>
        </row>
        <row r="152">
          <cell r="A152">
            <v>2050003</v>
          </cell>
          <cell r="B152" t="str">
            <v>DEMOLIÇÃO MANUAL DE CONCRETO SIMPLES</v>
          </cell>
          <cell r="C152" t="str">
            <v>M3</v>
          </cell>
          <cell r="D152">
            <v>265.14999999999998</v>
          </cell>
        </row>
        <row r="153">
          <cell r="A153">
            <v>2050004</v>
          </cell>
          <cell r="B153" t="str">
            <v>DEMOLIÇÃO MANUAL DE CONCRETO ARMADO</v>
          </cell>
          <cell r="C153" t="str">
            <v>M3</v>
          </cell>
          <cell r="D153">
            <v>482.08</v>
          </cell>
        </row>
        <row r="154">
          <cell r="A154">
            <v>2050005</v>
          </cell>
          <cell r="B154" t="str">
            <v>DEMOLIÇÃO MECANIZADA DE CONCRETO SIMPLES</v>
          </cell>
          <cell r="C154" t="str">
            <v>M3</v>
          </cell>
          <cell r="D154">
            <v>205.65</v>
          </cell>
        </row>
        <row r="155">
          <cell r="A155">
            <v>2050006</v>
          </cell>
          <cell r="B155" t="str">
            <v>DEMOLIÇÃO MECANIZADA DE CONCRETO ARMADO</v>
          </cell>
          <cell r="C155" t="str">
            <v>M3</v>
          </cell>
          <cell r="D155">
            <v>411.29</v>
          </cell>
        </row>
        <row r="156">
          <cell r="A156">
            <v>2090000</v>
          </cell>
          <cell r="B156" t="str">
            <v>OUTROS SERVIÇOS</v>
          </cell>
          <cell r="C156" t="str">
            <v>.</v>
          </cell>
          <cell r="D156" t="str">
            <v>.</v>
          </cell>
        </row>
        <row r="157">
          <cell r="A157">
            <v>2090040</v>
          </cell>
          <cell r="B157" t="str">
            <v>BUZINOTE PVC - 2", C=0,30 M</v>
          </cell>
          <cell r="C157" t="str">
            <v>UN</v>
          </cell>
          <cell r="D157">
            <v>13.92</v>
          </cell>
        </row>
        <row r="158">
          <cell r="A158">
            <v>3000000</v>
          </cell>
          <cell r="B158" t="str">
            <v>ESTRUTURA</v>
          </cell>
        </row>
        <row r="159">
          <cell r="A159">
            <v>3001000</v>
          </cell>
          <cell r="B159" t="str">
            <v>ESTRUTURA DE CONCRETO ARMADO - FORMAS</v>
          </cell>
          <cell r="C159" t="str">
            <v>.</v>
          </cell>
          <cell r="D159" t="str">
            <v>.</v>
          </cell>
        </row>
        <row r="160">
          <cell r="A160">
            <v>3001001</v>
          </cell>
          <cell r="B160" t="str">
            <v>FORMA COMUM DE TÁBUAS DE PINUS - PLANA</v>
          </cell>
          <cell r="C160" t="str">
            <v>M2</v>
          </cell>
          <cell r="D160">
            <v>93.74</v>
          </cell>
        </row>
        <row r="161">
          <cell r="A161">
            <v>3001004</v>
          </cell>
          <cell r="B161" t="str">
            <v>FORMA COMUM DE TÁBUAS DE PINUS - NÃO RECUPERÁVEL</v>
          </cell>
          <cell r="C161" t="str">
            <v>M2</v>
          </cell>
          <cell r="D161">
            <v>106.18</v>
          </cell>
        </row>
        <row r="162">
          <cell r="A162">
            <v>3001011</v>
          </cell>
          <cell r="B162" t="str">
            <v>FORMA ESPECIAL DE CHAPAS RESINADAS (10MM) - CURVA</v>
          </cell>
          <cell r="C162" t="str">
            <v>M2</v>
          </cell>
          <cell r="D162">
            <v>133.78</v>
          </cell>
        </row>
        <row r="163">
          <cell r="A163">
            <v>3001013</v>
          </cell>
          <cell r="B163" t="str">
            <v>FORMA ESPECIAL DE CHAPAS PLASTIFICADAS (10MM) - CURVA</v>
          </cell>
          <cell r="C163" t="str">
            <v>M2</v>
          </cell>
          <cell r="D163">
            <v>139.80000000000001</v>
          </cell>
        </row>
        <row r="164">
          <cell r="A164">
            <v>3001014</v>
          </cell>
          <cell r="B164" t="str">
            <v>FORMA ESPECIAL DE CHAPAS RESINADAS (10MM) - PLANA</v>
          </cell>
          <cell r="C164" t="str">
            <v>M2</v>
          </cell>
          <cell r="D164">
            <v>110.94</v>
          </cell>
        </row>
        <row r="165">
          <cell r="A165">
            <v>3001015</v>
          </cell>
          <cell r="B165" t="str">
            <v>FORMA ESPECIAL DE CHAPAS RESINADAS (12MM) - PLANA</v>
          </cell>
          <cell r="C165" t="str">
            <v>M2</v>
          </cell>
          <cell r="D165">
            <v>112.11</v>
          </cell>
        </row>
        <row r="166">
          <cell r="A166">
            <v>3001016</v>
          </cell>
          <cell r="B166" t="str">
            <v>FORMA ESPECIAL DE CHAPAS PLASTIFICADAS (10MM) - PLANA</v>
          </cell>
          <cell r="C166" t="str">
            <v>M2</v>
          </cell>
          <cell r="D166">
            <v>114.92</v>
          </cell>
        </row>
        <row r="167">
          <cell r="A167">
            <v>3001017</v>
          </cell>
          <cell r="B167" t="str">
            <v>FORMA ESPECIAL DE CHAPAS PLASTIFICADAS (12MM) - PLANA</v>
          </cell>
          <cell r="C167" t="str">
            <v>M2</v>
          </cell>
          <cell r="D167">
            <v>116.61</v>
          </cell>
        </row>
        <row r="168">
          <cell r="A168">
            <v>3001020</v>
          </cell>
          <cell r="B168" t="str">
            <v>FORMA DE TUBO DE PAPELÃO, DIÂMETRO 350MM</v>
          </cell>
          <cell r="C168" t="str">
            <v>M</v>
          </cell>
          <cell r="D168">
            <v>163.55000000000001</v>
          </cell>
        </row>
        <row r="169">
          <cell r="A169">
            <v>3001030</v>
          </cell>
          <cell r="B169" t="str">
            <v>CIMBRAMENTO PARA ALTURAS ENTRE 3,01M E 7,00M</v>
          </cell>
          <cell r="C169" t="str">
            <v>M3</v>
          </cell>
          <cell r="D169">
            <v>43.18</v>
          </cell>
        </row>
        <row r="170">
          <cell r="A170">
            <v>3002000</v>
          </cell>
          <cell r="B170" t="str">
            <v>ESTRUTURA DE CONCRETO ARMADO - ARMADURA</v>
          </cell>
          <cell r="C170" t="str">
            <v>.</v>
          </cell>
          <cell r="D170" t="str">
            <v>.</v>
          </cell>
        </row>
        <row r="171">
          <cell r="A171">
            <v>3002004</v>
          </cell>
          <cell r="B171" t="str">
            <v>ARMADURA EM AÇO CA-50</v>
          </cell>
          <cell r="C171" t="str">
            <v>KG</v>
          </cell>
          <cell r="D171">
            <v>10.65</v>
          </cell>
        </row>
        <row r="172">
          <cell r="A172">
            <v>3002007</v>
          </cell>
          <cell r="B172" t="str">
            <v>ARMADURA EM AÇO CA-60</v>
          </cell>
          <cell r="C172" t="str">
            <v>KG</v>
          </cell>
          <cell r="D172">
            <v>10.99</v>
          </cell>
        </row>
        <row r="173">
          <cell r="A173">
            <v>3002009</v>
          </cell>
          <cell r="B173" t="str">
            <v>ARMADURA EM AÇO CA-60 - TELA</v>
          </cell>
          <cell r="C173" t="str">
            <v>KG</v>
          </cell>
          <cell r="D173">
            <v>10.1</v>
          </cell>
        </row>
        <row r="174">
          <cell r="A174">
            <v>3003000</v>
          </cell>
          <cell r="B174" t="str">
            <v>ESTRUTURA DE CONCRETO ARMADO - CONCRETO</v>
          </cell>
          <cell r="C174" t="str">
            <v>.</v>
          </cell>
          <cell r="D174" t="str">
            <v>.</v>
          </cell>
        </row>
        <row r="175">
          <cell r="A175">
            <v>3003005</v>
          </cell>
          <cell r="B175" t="str">
            <v>CONCRETO FCK = 15,0MPA - VIRADO NA OBRA</v>
          </cell>
          <cell r="C175" t="str">
            <v>M3</v>
          </cell>
          <cell r="D175">
            <v>600.72</v>
          </cell>
        </row>
        <row r="176">
          <cell r="A176">
            <v>3003007</v>
          </cell>
          <cell r="B176" t="str">
            <v>CONCRETO FCK = 20,0MPA - VIRADO NA OBRA</v>
          </cell>
          <cell r="C176" t="str">
            <v>M3</v>
          </cell>
          <cell r="D176">
            <v>617.04999999999995</v>
          </cell>
        </row>
        <row r="177">
          <cell r="A177">
            <v>3003008</v>
          </cell>
          <cell r="B177" t="str">
            <v>CONCRETO FCK = 25,0MPA - VIRADO NA OBRA</v>
          </cell>
          <cell r="C177" t="str">
            <v>M3</v>
          </cell>
          <cell r="D177">
            <v>634.62</v>
          </cell>
        </row>
        <row r="178">
          <cell r="A178">
            <v>3003009</v>
          </cell>
          <cell r="B178" t="str">
            <v>CONCRETO FCK = 15,0MPA - USINADO</v>
          </cell>
          <cell r="C178" t="str">
            <v>M3</v>
          </cell>
          <cell r="D178">
            <v>490.73</v>
          </cell>
        </row>
        <row r="179">
          <cell r="A179">
            <v>3003015</v>
          </cell>
          <cell r="B179" t="str">
            <v>CONCRETO FCK = 20,0MPA - USINADO</v>
          </cell>
          <cell r="C179" t="str">
            <v>M3</v>
          </cell>
          <cell r="D179">
            <v>513.30999999999995</v>
          </cell>
        </row>
        <row r="180">
          <cell r="A180">
            <v>3003016</v>
          </cell>
          <cell r="B180" t="str">
            <v>CONCRETO FCK = 20,0MPA - USINADO E BOMBEÁVEL</v>
          </cell>
          <cell r="C180" t="str">
            <v>M3</v>
          </cell>
          <cell r="D180">
            <v>505.69</v>
          </cell>
        </row>
        <row r="181">
          <cell r="A181">
            <v>3003017</v>
          </cell>
          <cell r="B181" t="str">
            <v>CONCRETO FCK = 25,0MPA - USINADO</v>
          </cell>
          <cell r="C181" t="str">
            <v>M3</v>
          </cell>
          <cell r="D181">
            <v>536.34</v>
          </cell>
        </row>
        <row r="182">
          <cell r="A182">
            <v>3003018</v>
          </cell>
          <cell r="B182" t="str">
            <v>CONCRETO FCK = 25,0MPA - USINADO E BOMBEÁVEL</v>
          </cell>
          <cell r="C182" t="str">
            <v>M3</v>
          </cell>
          <cell r="D182">
            <v>527.27</v>
          </cell>
        </row>
        <row r="183">
          <cell r="A183">
            <v>3003019</v>
          </cell>
          <cell r="B183" t="str">
            <v>CONCRETO USINADO, BOMBEÁVEL FCK = 20MPA COM PEDRA 1</v>
          </cell>
          <cell r="C183" t="str">
            <v>M3</v>
          </cell>
          <cell r="D183">
            <v>529.96</v>
          </cell>
        </row>
        <row r="184">
          <cell r="A184">
            <v>3003020</v>
          </cell>
          <cell r="B184" t="str">
            <v>CONCRETO FCK = 30,0MPA - USINADO</v>
          </cell>
          <cell r="C184" t="str">
            <v>M3</v>
          </cell>
          <cell r="D184">
            <v>560.5</v>
          </cell>
        </row>
        <row r="185">
          <cell r="A185">
            <v>3003021</v>
          </cell>
          <cell r="B185" t="str">
            <v>CONCRETO FCK = 30,0MPA - USINADO E BOMBEÁVEL</v>
          </cell>
          <cell r="C185" t="str">
            <v>M3</v>
          </cell>
          <cell r="D185">
            <v>551.61</v>
          </cell>
        </row>
        <row r="186">
          <cell r="A186">
            <v>3003022</v>
          </cell>
          <cell r="B186" t="str">
            <v>CONCRETO FCK = 35,0MPA - USINADO</v>
          </cell>
          <cell r="C186" t="str">
            <v>M3</v>
          </cell>
          <cell r="D186">
            <v>585.84</v>
          </cell>
        </row>
        <row r="187">
          <cell r="A187">
            <v>3003023</v>
          </cell>
          <cell r="B187" t="str">
            <v>CONCRETO FCK = 35,0MPA - USINADO E BOMBEÁVEL</v>
          </cell>
          <cell r="C187" t="str">
            <v>M3</v>
          </cell>
          <cell r="D187">
            <v>577.13</v>
          </cell>
        </row>
        <row r="188">
          <cell r="A188">
            <v>3003024</v>
          </cell>
          <cell r="B188" t="str">
            <v>CONCRETO FCK = 40,0MPA - USINADO</v>
          </cell>
          <cell r="C188" t="str">
            <v>M3</v>
          </cell>
          <cell r="D188">
            <v>612.4</v>
          </cell>
        </row>
        <row r="189">
          <cell r="A189">
            <v>3003025</v>
          </cell>
          <cell r="B189" t="str">
            <v>CONCRETO FCK = 40,0MPA - USINADO E BOMBEÁVEL</v>
          </cell>
          <cell r="C189" t="str">
            <v>M3</v>
          </cell>
          <cell r="D189">
            <v>605.86</v>
          </cell>
        </row>
        <row r="190">
          <cell r="A190">
            <v>3003030</v>
          </cell>
          <cell r="B190" t="str">
            <v>BOMBEAMENTO DE CONCRETO</v>
          </cell>
          <cell r="C190" t="str">
            <v>M3</v>
          </cell>
          <cell r="D190">
            <v>60.6</v>
          </cell>
        </row>
        <row r="191">
          <cell r="A191">
            <v>3004000</v>
          </cell>
          <cell r="B191" t="str">
            <v>ESTRUTURA DE CONCRETO - LAJE MISTA</v>
          </cell>
          <cell r="C191" t="str">
            <v>.</v>
          </cell>
          <cell r="D191" t="str">
            <v>.</v>
          </cell>
        </row>
        <row r="192">
          <cell r="A192">
            <v>3004019</v>
          </cell>
          <cell r="B192" t="str">
            <v>LAJE MISTA TRELIÇADA H-8CM COM CAPEAMENTO 4CM (12CM)</v>
          </cell>
          <cell r="C192" t="str">
            <v>M2</v>
          </cell>
          <cell r="D192">
            <v>150.13</v>
          </cell>
        </row>
        <row r="193">
          <cell r="A193">
            <v>3004020</v>
          </cell>
          <cell r="B193" t="str">
            <v>LAJE MISTA TRELIÇADA H-10CM COM CAPEAMENTO 4CM (14CM)</v>
          </cell>
          <cell r="C193" t="str">
            <v>M2</v>
          </cell>
          <cell r="D193">
            <v>158.74</v>
          </cell>
        </row>
        <row r="194">
          <cell r="A194">
            <v>3004021</v>
          </cell>
          <cell r="B194" t="str">
            <v>LAJE MISTA TRELIÇADA H-12CM COM CAPEAMENTO 4CM (16CM)</v>
          </cell>
          <cell r="C194" t="str">
            <v>M2</v>
          </cell>
          <cell r="D194">
            <v>181.03</v>
          </cell>
        </row>
        <row r="195">
          <cell r="A195">
            <v>3004022</v>
          </cell>
          <cell r="B195" t="str">
            <v>LAJE MISTA TRELIÇADA H-15CM COM CAPEAMENTO 4CM (19CM)</v>
          </cell>
          <cell r="C195" t="str">
            <v>M2</v>
          </cell>
          <cell r="D195">
            <v>207.68</v>
          </cell>
        </row>
        <row r="196">
          <cell r="A196">
            <v>3004023</v>
          </cell>
          <cell r="B196" t="str">
            <v>LAJE MISTA TRELIÇADA H-20CM COM CAPEAMENTO 4CM (24CM)</v>
          </cell>
          <cell r="C196" t="str">
            <v>M2</v>
          </cell>
          <cell r="D196">
            <v>230.47</v>
          </cell>
        </row>
        <row r="197">
          <cell r="A197">
            <v>3004024</v>
          </cell>
          <cell r="B197" t="str">
            <v>LAJE MISTA TRELIÇADA H-25CM COM CAPEAMENTO 5CM (30CM)</v>
          </cell>
          <cell r="C197" t="str">
            <v>M2</v>
          </cell>
          <cell r="D197">
            <v>274.61</v>
          </cell>
        </row>
        <row r="198">
          <cell r="A198">
            <v>3040000</v>
          </cell>
          <cell r="B198" t="str">
            <v>ESTRUTURA DE CONCRETO - RECUPERAÇÃO E TRATAMENTO</v>
          </cell>
          <cell r="C198" t="str">
            <v>.</v>
          </cell>
          <cell r="D198" t="str">
            <v>.</v>
          </cell>
        </row>
        <row r="199">
          <cell r="A199">
            <v>3040002</v>
          </cell>
          <cell r="B199" t="str">
            <v>APICOAMENTO MECÂNICO DE SUPERFÍCIE DE CONCRETO</v>
          </cell>
          <cell r="C199" t="str">
            <v>M2</v>
          </cell>
          <cell r="D199">
            <v>120.52</v>
          </cell>
        </row>
        <row r="200">
          <cell r="A200">
            <v>3040005</v>
          </cell>
          <cell r="B200" t="str">
            <v>LIMPEZA DE SUPERFÍCIES COM HIDROJATEAMENTO</v>
          </cell>
          <cell r="C200" t="str">
            <v>M2</v>
          </cell>
          <cell r="D200">
            <v>4.22</v>
          </cell>
        </row>
        <row r="201">
          <cell r="A201">
            <v>3040010</v>
          </cell>
          <cell r="B201" t="str">
            <v>LIMPEZA E REMOÇÃO DE SUPERFÍCIE DETERIORADA COM JATEAMENTO</v>
          </cell>
          <cell r="C201" t="str">
            <v>M2</v>
          </cell>
          <cell r="D201">
            <v>126.2</v>
          </cell>
        </row>
        <row r="202">
          <cell r="A202">
            <v>3040015</v>
          </cell>
          <cell r="B202" t="str">
            <v>LIMPEZA DE JUNTA DE DILATAÇÃO COM REMOÇÃO DO EXCESSO DE CONCRETO - ATÉ 3CM</v>
          </cell>
          <cell r="C202" t="str">
            <v>M</v>
          </cell>
          <cell r="D202">
            <v>33.81</v>
          </cell>
        </row>
        <row r="203">
          <cell r="A203">
            <v>3040018</v>
          </cell>
          <cell r="B203" t="str">
            <v>LIMPEZA DE CONCRETO E ARMADURA COM ESCOVA DE AÇO</v>
          </cell>
          <cell r="C203" t="str">
            <v>M2</v>
          </cell>
          <cell r="D203">
            <v>31.72</v>
          </cell>
        </row>
        <row r="204">
          <cell r="A204">
            <v>3040022</v>
          </cell>
          <cell r="B204" t="str">
            <v>TRATAMENTO DE ARMADURA COM APLICAÇÃO DE PRODUTO INIBIDOR OXIDANTE</v>
          </cell>
          <cell r="C204" t="str">
            <v>M</v>
          </cell>
          <cell r="D204">
            <v>6.78</v>
          </cell>
        </row>
        <row r="205">
          <cell r="A205">
            <v>3040024</v>
          </cell>
          <cell r="B205" t="str">
            <v>LIXAMENTO MECÂNICO EM SUPERFÍCIES DE CONCRETO</v>
          </cell>
          <cell r="C205" t="str">
            <v>M2</v>
          </cell>
          <cell r="D205">
            <v>9.4600000000000009</v>
          </cell>
        </row>
        <row r="206">
          <cell r="A206">
            <v>3040025</v>
          </cell>
          <cell r="B206" t="str">
            <v>PREPARO E APLICAÇÃO DE ESTUQUE</v>
          </cell>
          <cell r="C206" t="str">
            <v>M2</v>
          </cell>
          <cell r="D206">
            <v>20.72</v>
          </cell>
        </row>
        <row r="207">
          <cell r="A207">
            <v>3040026</v>
          </cell>
          <cell r="B207" t="str">
            <v>LIXAMENTO MANUAL DE SUPERFÍCIES DE CONCRETO</v>
          </cell>
          <cell r="C207" t="str">
            <v>M2</v>
          </cell>
          <cell r="D207">
            <v>7.6</v>
          </cell>
        </row>
        <row r="208">
          <cell r="A208">
            <v>3040050</v>
          </cell>
          <cell r="B208" t="str">
            <v>POLIMENTO DE CONCRETO</v>
          </cell>
          <cell r="C208" t="str">
            <v>M2</v>
          </cell>
          <cell r="D208">
            <v>7.21</v>
          </cell>
        </row>
        <row r="209">
          <cell r="A209">
            <v>3040051</v>
          </cell>
          <cell r="B209" t="str">
            <v>POLIMENTO DE CONCRETO NOVO</v>
          </cell>
          <cell r="C209" t="str">
            <v>M2</v>
          </cell>
          <cell r="D209">
            <v>7.21</v>
          </cell>
        </row>
        <row r="210">
          <cell r="A210">
            <v>3040060</v>
          </cell>
          <cell r="B210" t="str">
            <v>PREPARAÇÃO DE PONTE DE ADERÊNCIA COM ADESIVO A BASE DE EPÓXI</v>
          </cell>
          <cell r="C210" t="str">
            <v>M2</v>
          </cell>
          <cell r="D210">
            <v>156.91999999999999</v>
          </cell>
        </row>
        <row r="211">
          <cell r="A211">
            <v>3040070</v>
          </cell>
          <cell r="B211" t="str">
            <v>ANCORAGEM DE BARRAS DE AÇO COM ADESIVO A BASE DE EPÓXI</v>
          </cell>
          <cell r="C211" t="str">
            <v>UN</v>
          </cell>
          <cell r="D211">
            <v>13.32</v>
          </cell>
        </row>
        <row r="212">
          <cell r="A212">
            <v>3050000</v>
          </cell>
          <cell r="B212" t="str">
            <v>DEMOLIÇÕES</v>
          </cell>
          <cell r="C212" t="str">
            <v>.</v>
          </cell>
          <cell r="D212" t="str">
            <v>.</v>
          </cell>
        </row>
        <row r="213">
          <cell r="A213">
            <v>3050001</v>
          </cell>
          <cell r="B213" t="str">
            <v>DEMOLIÇÃO MECANIZADA DE CONCRETO SIMPLES</v>
          </cell>
          <cell r="C213" t="str">
            <v>M3</v>
          </cell>
          <cell r="D213">
            <v>205.65</v>
          </cell>
        </row>
        <row r="214">
          <cell r="A214">
            <v>3050002</v>
          </cell>
          <cell r="B214" t="str">
            <v>DEMOLIÇÃO MECANIZADA DE CONCRETO ARMADO</v>
          </cell>
          <cell r="C214" t="str">
            <v>M3</v>
          </cell>
          <cell r="D214">
            <v>411.29</v>
          </cell>
        </row>
        <row r="215">
          <cell r="A215">
            <v>3050003</v>
          </cell>
          <cell r="B215" t="str">
            <v>DEMOLIÇÃO MANUAL DE CONCRETO SIMPLES</v>
          </cell>
          <cell r="C215" t="str">
            <v>M3</v>
          </cell>
          <cell r="D215">
            <v>265.14999999999998</v>
          </cell>
        </row>
        <row r="216">
          <cell r="A216">
            <v>3050004</v>
          </cell>
          <cell r="B216" t="str">
            <v>DEMOLIÇÃO MANUAL DE CONCRETO ARMADO</v>
          </cell>
          <cell r="C216" t="str">
            <v>M3</v>
          </cell>
          <cell r="D216">
            <v>482.08</v>
          </cell>
        </row>
        <row r="217">
          <cell r="A217">
            <v>3050005</v>
          </cell>
          <cell r="B217" t="str">
            <v>DEMOLIÇÃO DE LAJES MISTAS COM ESPESSURA FINAL IGUAL OU INFERIOR A 16CM</v>
          </cell>
          <cell r="C217" t="str">
            <v>M2</v>
          </cell>
          <cell r="D217">
            <v>42.18</v>
          </cell>
        </row>
        <row r="218">
          <cell r="A218">
            <v>3050006</v>
          </cell>
          <cell r="B218" t="str">
            <v>DEMOLIÇÃO DE LAJES MISTAS COM ESPESSURA FINAL SUPERIOR A 16 CM, ATÉ 30CM</v>
          </cell>
          <cell r="C218" t="str">
            <v>M2</v>
          </cell>
          <cell r="D218">
            <v>60.26</v>
          </cell>
        </row>
        <row r="219">
          <cell r="A219">
            <v>3060000</v>
          </cell>
          <cell r="B219" t="str">
            <v>ESTRUTURA METÁLICA VERTICAL</v>
          </cell>
          <cell r="C219" t="str">
            <v>.</v>
          </cell>
          <cell r="D219" t="str">
            <v>.</v>
          </cell>
        </row>
        <row r="220">
          <cell r="A220">
            <v>3060001</v>
          </cell>
          <cell r="B220" t="str">
            <v>FORNECIMENTO E MONTAGEM DE ESTRUTURA METÁLICA VERTICAL - NÃO PATINÁVEL</v>
          </cell>
          <cell r="C220" t="str">
            <v>KG</v>
          </cell>
          <cell r="D220">
            <v>26.42</v>
          </cell>
        </row>
        <row r="221">
          <cell r="A221">
            <v>3060002</v>
          </cell>
          <cell r="B221" t="str">
            <v>FORNECIMENTO E MONTAGEM DE ESTRUTURA METÁLICA VERTICAL - PATINÁVEL</v>
          </cell>
          <cell r="C221" t="str">
            <v>KG</v>
          </cell>
          <cell r="D221">
            <v>27.67</v>
          </cell>
        </row>
        <row r="222">
          <cell r="A222">
            <v>4000000</v>
          </cell>
          <cell r="B222" t="str">
            <v>VEDOS</v>
          </cell>
        </row>
        <row r="223">
          <cell r="A223">
            <v>4001000</v>
          </cell>
          <cell r="B223" t="str">
            <v>ALVENARIA DE TIJOLOS E BLOCOS</v>
          </cell>
          <cell r="C223" t="str">
            <v>.</v>
          </cell>
          <cell r="D223" t="str">
            <v>.</v>
          </cell>
        </row>
        <row r="224">
          <cell r="A224">
            <v>4001001</v>
          </cell>
          <cell r="B224" t="str">
            <v>ALVENARIA EM TIJOLOS MACIÇOS COMUNS - ESPELHO</v>
          </cell>
          <cell r="C224" t="str">
            <v>M2</v>
          </cell>
          <cell r="D224">
            <v>79.989999999999995</v>
          </cell>
        </row>
        <row r="225">
          <cell r="A225">
            <v>4001002</v>
          </cell>
          <cell r="B225" t="str">
            <v>ALVENARIA EM TIJOLOS MACIÇOS COMUNS - 1/2 TIJOLO</v>
          </cell>
          <cell r="C225" t="str">
            <v>M2</v>
          </cell>
          <cell r="D225">
            <v>148.69</v>
          </cell>
        </row>
        <row r="226">
          <cell r="A226">
            <v>4001004</v>
          </cell>
          <cell r="B226" t="str">
            <v>ALVENARIA EM TIJOLOS MACIÇOS COMUNS - 1 1/2 TIJOLO</v>
          </cell>
          <cell r="C226" t="str">
            <v>M2</v>
          </cell>
          <cell r="D226">
            <v>352.65</v>
          </cell>
        </row>
        <row r="227">
          <cell r="A227">
            <v>4001011</v>
          </cell>
          <cell r="B227" t="str">
            <v>ALVENARIA EM TIJOLOS MACIÇOS COMUNS - APARENTE, 1/2 TIJOLO</v>
          </cell>
          <cell r="C227" t="str">
            <v>M2</v>
          </cell>
          <cell r="D227">
            <v>148.69</v>
          </cell>
        </row>
        <row r="228">
          <cell r="A228">
            <v>4001012</v>
          </cell>
          <cell r="B228" t="str">
            <v>ALVENARIA EM TIJOLOS MACIÇOS COMUNS - APARENTE, 1 TIJOLO</v>
          </cell>
          <cell r="C228" t="str">
            <v>M2</v>
          </cell>
          <cell r="D228">
            <v>257.18</v>
          </cell>
        </row>
        <row r="229">
          <cell r="A229">
            <v>4001015</v>
          </cell>
          <cell r="B229" t="str">
            <v>ALVENARIA EM TIJOLOS CERÂMICOS FURADOS - 1/2 TIJOLO</v>
          </cell>
          <cell r="C229" t="str">
            <v>M2</v>
          </cell>
          <cell r="D229">
            <v>92.05</v>
          </cell>
        </row>
        <row r="230">
          <cell r="A230">
            <v>4001016</v>
          </cell>
          <cell r="B230" t="str">
            <v>ALVENARIA EM TIJOLOS CERÂMICOS FURADOS - 1 TIJOLO</v>
          </cell>
          <cell r="C230" t="str">
            <v>M2</v>
          </cell>
          <cell r="D230">
            <v>163.55000000000001</v>
          </cell>
        </row>
        <row r="231">
          <cell r="A231">
            <v>4001020</v>
          </cell>
          <cell r="B231" t="str">
            <v>ALVENARIA EM TIJOLOS LAMINADOS - ESPELHO</v>
          </cell>
          <cell r="C231" t="str">
            <v>M2</v>
          </cell>
          <cell r="D231">
            <v>240.77</v>
          </cell>
        </row>
        <row r="232">
          <cell r="A232">
            <v>4001021</v>
          </cell>
          <cell r="B232" t="str">
            <v>ALVENARIA EM TIJOLOS LAMINADOS - 1/2 TIJOLO</v>
          </cell>
          <cell r="C232" t="str">
            <v>M2</v>
          </cell>
          <cell r="D232">
            <v>397.37</v>
          </cell>
        </row>
        <row r="233">
          <cell r="A233">
            <v>4001022</v>
          </cell>
          <cell r="B233" t="str">
            <v>ALVENARIA EM TIJOLOS LAMINADOS - 1 TIJOLO</v>
          </cell>
          <cell r="C233" t="str">
            <v>M2</v>
          </cell>
          <cell r="D233">
            <v>721.41</v>
          </cell>
        </row>
        <row r="234">
          <cell r="A234">
            <v>4001025</v>
          </cell>
          <cell r="B234" t="str">
            <v>ALVENARIA EM TIJOLOS DE VIDRO - CANELADO, 19X19CM</v>
          </cell>
          <cell r="C234" t="str">
            <v>M2</v>
          </cell>
          <cell r="D234">
            <v>915.46</v>
          </cell>
        </row>
        <row r="235">
          <cell r="A235">
            <v>4001026</v>
          </cell>
          <cell r="B235" t="str">
            <v>ALVENARIA EM TIJOLOS DE VIDRO - TIJOLINHO, 19X19CM</v>
          </cell>
          <cell r="C235" t="str">
            <v>M2</v>
          </cell>
          <cell r="D235">
            <v>953.9</v>
          </cell>
        </row>
        <row r="236">
          <cell r="A236">
            <v>4001027</v>
          </cell>
          <cell r="B236" t="str">
            <v>ALVENARIA EM TIJOLOS DE VIDRO - VENTILAÇÃO TIPO VENEZIANA</v>
          </cell>
          <cell r="C236" t="str">
            <v>M2</v>
          </cell>
          <cell r="D236">
            <v>1154.1500000000001</v>
          </cell>
        </row>
        <row r="237">
          <cell r="A237">
            <v>4001031</v>
          </cell>
          <cell r="B237" t="str">
            <v>ALVENARIA EM BLOCOS DE CONCRETO ESTRUTURAL 14 X 19 X 39CM - 8MPA</v>
          </cell>
          <cell r="C237" t="str">
            <v>M2</v>
          </cell>
          <cell r="D237">
            <v>118.49</v>
          </cell>
        </row>
        <row r="238">
          <cell r="A238">
            <v>4001032</v>
          </cell>
          <cell r="B238" t="str">
            <v>ALVENARIA EM BLOCOS DE CONCRETO ESTRUTURAL 14 X 19 X 39CM - 10MPA</v>
          </cell>
          <cell r="C238" t="str">
            <v>M2</v>
          </cell>
          <cell r="D238">
            <v>124.65</v>
          </cell>
        </row>
        <row r="239">
          <cell r="A239">
            <v>4001033</v>
          </cell>
          <cell r="B239" t="str">
            <v>ALVENARIA EM BLOCOS DE CONCRETO ESTRUTURAL 14 X 19 X 39CM - 12MPA</v>
          </cell>
          <cell r="C239" t="str">
            <v>M2</v>
          </cell>
          <cell r="D239">
            <v>130.02000000000001</v>
          </cell>
        </row>
        <row r="240">
          <cell r="A240">
            <v>4001034</v>
          </cell>
          <cell r="B240" t="str">
            <v>ALVENARIA EM BLOCOS DE CONCRETO ESTRUTURAL 14 X 19 X 39CM - 14MPA</v>
          </cell>
          <cell r="C240" t="str">
            <v>M2</v>
          </cell>
          <cell r="D240">
            <v>133.94999999999999</v>
          </cell>
        </row>
        <row r="241">
          <cell r="A241">
            <v>4001035</v>
          </cell>
          <cell r="B241" t="str">
            <v>ALVENARIA EM BLOCOS DE CONCRETO ESTRUTURAL 19 X 19 X 39CM - 8MPA</v>
          </cell>
          <cell r="C241" t="str">
            <v>M2</v>
          </cell>
          <cell r="D241">
            <v>142.07</v>
          </cell>
        </row>
        <row r="242">
          <cell r="A242">
            <v>4001036</v>
          </cell>
          <cell r="B242" t="str">
            <v>ALVENARIA EM BLOCOS DE CONCRETO ESTRUTURAL 19 X 19 X 39CM - 10MPA</v>
          </cell>
          <cell r="C242" t="str">
            <v>M2</v>
          </cell>
          <cell r="D242">
            <v>149.54</v>
          </cell>
        </row>
        <row r="243">
          <cell r="A243">
            <v>4001037</v>
          </cell>
          <cell r="B243" t="str">
            <v>ALVENARIA EM BLOCOS DE CONCRETO ESTRUTURAL 19 X 19 X 39CM - 12MPA</v>
          </cell>
          <cell r="C243" t="str">
            <v>M2</v>
          </cell>
          <cell r="D243">
            <v>151.37</v>
          </cell>
        </row>
        <row r="244">
          <cell r="A244">
            <v>4001038</v>
          </cell>
          <cell r="B244" t="str">
            <v>ALVENARIA EM BLOCOS DE CONCRETO ESTRUTURAL 19 X 19 X 39CM - 14MPA</v>
          </cell>
          <cell r="C244" t="str">
            <v>M2</v>
          </cell>
          <cell r="D244">
            <v>163.16</v>
          </cell>
        </row>
        <row r="245">
          <cell r="A245">
            <v>4001040</v>
          </cell>
          <cell r="B245" t="str">
            <v>ALVENARIA EM BLOCOS DE CONCRETO 09 X 19 X 39CM</v>
          </cell>
          <cell r="C245" t="str">
            <v>M2</v>
          </cell>
          <cell r="D245">
            <v>82.13</v>
          </cell>
        </row>
        <row r="246">
          <cell r="A246">
            <v>4001041</v>
          </cell>
          <cell r="B246" t="str">
            <v>ALVENARIA EM BLOCOS DE CONCRETO 14 X 19 X 39CM</v>
          </cell>
          <cell r="C246" t="str">
            <v>M2</v>
          </cell>
          <cell r="D246">
            <v>97.1</v>
          </cell>
        </row>
        <row r="247">
          <cell r="A247">
            <v>4001042</v>
          </cell>
          <cell r="B247" t="str">
            <v>ALVENARIA EM BLOCOS DE CONCRETO 19 X 19 X 39CM</v>
          </cell>
          <cell r="C247" t="str">
            <v>M2</v>
          </cell>
          <cell r="D247">
            <v>117.67</v>
          </cell>
        </row>
        <row r="248">
          <cell r="A248">
            <v>4001044</v>
          </cell>
          <cell r="B248" t="str">
            <v>ALVENARIA EM BLOCO DE CONCRETO CELULAR AUTOCLAVADO - 15CM</v>
          </cell>
          <cell r="C248" t="str">
            <v>M2</v>
          </cell>
          <cell r="D248">
            <v>172</v>
          </cell>
        </row>
        <row r="249">
          <cell r="A249">
            <v>4001045</v>
          </cell>
          <cell r="B249" t="str">
            <v>ALVENARIA EM BLOCO DE CONCRETO CELULAR AUTOCLAVADO - 20CM</v>
          </cell>
          <cell r="C249" t="str">
            <v>M2</v>
          </cell>
          <cell r="D249">
            <v>211.21</v>
          </cell>
        </row>
        <row r="250">
          <cell r="A250">
            <v>4001050</v>
          </cell>
          <cell r="B250" t="str">
            <v>BLOCOS VAZADOS DE CONCRETO APARENTE - 09CM</v>
          </cell>
          <cell r="C250" t="str">
            <v>M2</v>
          </cell>
          <cell r="D250">
            <v>92.76</v>
          </cell>
        </row>
        <row r="251">
          <cell r="A251">
            <v>4001051</v>
          </cell>
          <cell r="B251" t="str">
            <v>BLOCOS VAZADOS DE CONCRETO APARENTE - 14CM</v>
          </cell>
          <cell r="C251" t="str">
            <v>M2</v>
          </cell>
          <cell r="D251">
            <v>108.9</v>
          </cell>
        </row>
        <row r="252">
          <cell r="A252">
            <v>4001052</v>
          </cell>
          <cell r="B252" t="str">
            <v>ALVENARIA APARENTE EM BLOCOS DE CONCRETO 19 X 19 X 39CM</v>
          </cell>
          <cell r="C252" t="str">
            <v>M2</v>
          </cell>
          <cell r="D252">
            <v>130.01</v>
          </cell>
        </row>
        <row r="253">
          <cell r="A253">
            <v>4001060</v>
          </cell>
          <cell r="B253" t="str">
            <v>ALVENARIA EM BLOCOS DE CONCRETO ESTRUTURAL 14 X 19 X 39CM - ATÉ 6MPA</v>
          </cell>
          <cell r="C253" t="str">
            <v>M2</v>
          </cell>
          <cell r="D253">
            <v>111.68</v>
          </cell>
        </row>
        <row r="254">
          <cell r="A254">
            <v>4001061</v>
          </cell>
          <cell r="B254" t="str">
            <v>ALVENARIA EM BLOCOS DE CONCRETO ESTRUTURAL 19 X 19 X 39CM - ATÉ 6MPA</v>
          </cell>
          <cell r="C254" t="str">
            <v>M2</v>
          </cell>
          <cell r="D254">
            <v>130.15</v>
          </cell>
        </row>
        <row r="255">
          <cell r="A255">
            <v>4001062</v>
          </cell>
          <cell r="B255" t="str">
            <v>BLOCOS VAZADOS DE CONCRETO ESTRUTURAL APARENTE - 14CM - ATÉ 6MPA</v>
          </cell>
          <cell r="C255" t="str">
            <v>M2</v>
          </cell>
          <cell r="D255">
            <v>115.68</v>
          </cell>
        </row>
        <row r="256">
          <cell r="A256">
            <v>4001063</v>
          </cell>
          <cell r="B256" t="str">
            <v>BLOCOS VAZADOS DE CONCRETO ESTRUTURAL APARENTE - 19CM - ATÉ 6MPA</v>
          </cell>
          <cell r="C256" t="str">
            <v>M2</v>
          </cell>
          <cell r="D256">
            <v>133.11000000000001</v>
          </cell>
        </row>
        <row r="257">
          <cell r="A257">
            <v>4001070</v>
          </cell>
          <cell r="B257" t="str">
            <v>BLOCO CERÂMICO COMUM - 14CM</v>
          </cell>
          <cell r="C257" t="str">
            <v>M2</v>
          </cell>
          <cell r="D257">
            <v>124.16</v>
          </cell>
        </row>
        <row r="258">
          <cell r="A258">
            <v>4001071</v>
          </cell>
          <cell r="B258" t="str">
            <v>BLOCO CERÂMICO COMUM - 19CM</v>
          </cell>
          <cell r="C258" t="str">
            <v>M2</v>
          </cell>
          <cell r="D258">
            <v>138.97999999999999</v>
          </cell>
        </row>
        <row r="259">
          <cell r="A259">
            <v>4001080</v>
          </cell>
          <cell r="B259" t="str">
            <v>TELA TIPO DEPLOYEE PARA REFORÇO DE ALVENARIA</v>
          </cell>
          <cell r="C259" t="str">
            <v>M2</v>
          </cell>
          <cell r="D259">
            <v>6.29</v>
          </cell>
        </row>
        <row r="260">
          <cell r="A260">
            <v>4001095</v>
          </cell>
          <cell r="B260" t="str">
            <v>ARMADURA EM AÇO CA-50 PARA BLOCOS VAZADOS DE CONCRETO ESTRUTURAL</v>
          </cell>
          <cell r="C260" t="str">
            <v>KG</v>
          </cell>
          <cell r="D260">
            <v>10.65</v>
          </cell>
        </row>
        <row r="261">
          <cell r="A261">
            <v>4001096</v>
          </cell>
          <cell r="B261" t="str">
            <v>ARMADURA EM AÇO CA-60 PARA BLOCOS VAZADOS DE CONCRETO ESTRUTURAL</v>
          </cell>
          <cell r="C261" t="str">
            <v>KG</v>
          </cell>
          <cell r="D261">
            <v>10.99</v>
          </cell>
        </row>
        <row r="262">
          <cell r="A262">
            <v>4001097</v>
          </cell>
          <cell r="B262" t="str">
            <v>CONCRETO "GROUT"</v>
          </cell>
          <cell r="C262" t="str">
            <v>M3</v>
          </cell>
          <cell r="D262">
            <v>771.1</v>
          </cell>
        </row>
        <row r="263">
          <cell r="A263">
            <v>4001098</v>
          </cell>
          <cell r="B263" t="str">
            <v>VERGAS, CINTAS E PILARETES DE CONCRETO</v>
          </cell>
          <cell r="C263" t="str">
            <v>M3</v>
          </cell>
          <cell r="D263">
            <v>1901.9</v>
          </cell>
        </row>
        <row r="264">
          <cell r="A264">
            <v>4001102</v>
          </cell>
          <cell r="B264" t="str">
            <v>ENCUNHAMENTO DE ALVENARIA DE VEDAÇÃO COM ARGAMASSA APLICADA COM COLHER</v>
          </cell>
          <cell r="C264" t="str">
            <v>M</v>
          </cell>
          <cell r="D264">
            <v>8.4</v>
          </cell>
        </row>
        <row r="265">
          <cell r="A265">
            <v>4002000</v>
          </cell>
          <cell r="B265" t="str">
            <v>ALVENARIA DE ELEMENTOS VAZADOS</v>
          </cell>
          <cell r="C265" t="str">
            <v>.</v>
          </cell>
          <cell r="D265" t="str">
            <v>.</v>
          </cell>
        </row>
        <row r="266">
          <cell r="A266">
            <v>4002004</v>
          </cell>
          <cell r="B266" t="str">
            <v>ELEMENTOS VAZADOS DE TIJOLOS CERÂMICOS</v>
          </cell>
          <cell r="C266" t="str">
            <v>M2</v>
          </cell>
          <cell r="D266">
            <v>167.3</v>
          </cell>
        </row>
        <row r="267">
          <cell r="A267">
            <v>4002005</v>
          </cell>
          <cell r="B267" t="str">
            <v>ALVENARIA DE VEDAÇÃO COM ELEMENTO VAZADO DE CONCRETO - COBOGÓ DE 19x19x10 CM</v>
          </cell>
          <cell r="C267" t="str">
            <v>M2</v>
          </cell>
          <cell r="D267">
            <v>295.27</v>
          </cell>
        </row>
        <row r="268">
          <cell r="A268">
            <v>4002006</v>
          </cell>
          <cell r="B268" t="str">
            <v>ALVENARIA DE VEDAÇÃO COM ELEMENTO VAZADO DE CONCRETO - COBOGÓ DE 39x39x10 CM</v>
          </cell>
          <cell r="C268" t="str">
            <v>M2</v>
          </cell>
          <cell r="D268">
            <v>217.92</v>
          </cell>
        </row>
        <row r="269">
          <cell r="A269">
            <v>4003000</v>
          </cell>
          <cell r="B269" t="str">
            <v>OUTROS ELEMENTOS DIVISÓRIOS</v>
          </cell>
          <cell r="C269" t="str">
            <v>.</v>
          </cell>
          <cell r="D269" t="str">
            <v>.</v>
          </cell>
        </row>
        <row r="270">
          <cell r="A270">
            <v>4003030</v>
          </cell>
          <cell r="B270" t="str">
            <v>PLACAS DE GRANILITE - 30MM DE ESPESSURA</v>
          </cell>
          <cell r="C270" t="str">
            <v>M2</v>
          </cell>
          <cell r="D270">
            <v>348.07</v>
          </cell>
        </row>
        <row r="271">
          <cell r="A271">
            <v>4003031</v>
          </cell>
          <cell r="B271" t="str">
            <v>PLACAS DE GRANILITE - 40MM DE ESPESSURA</v>
          </cell>
          <cell r="C271" t="str">
            <v>M2</v>
          </cell>
          <cell r="D271">
            <v>458.21</v>
          </cell>
        </row>
        <row r="272">
          <cell r="A272">
            <v>4003032</v>
          </cell>
          <cell r="B272" t="str">
            <v>PLACAS DE GRANILITE - 50MM DE ESPESSURA</v>
          </cell>
          <cell r="C272" t="str">
            <v>M2</v>
          </cell>
          <cell r="D272">
            <v>428.22</v>
          </cell>
        </row>
        <row r="273">
          <cell r="A273">
            <v>4003035</v>
          </cell>
          <cell r="B273" t="str">
            <v>DIVISÓRIA EM ARDÓSIA CINZA - POLIDA 2 LADOS - ESPESSURA 30MM</v>
          </cell>
          <cell r="C273" t="str">
            <v>M2</v>
          </cell>
          <cell r="D273">
            <v>666.51</v>
          </cell>
        </row>
        <row r="274">
          <cell r="A274">
            <v>4003051</v>
          </cell>
          <cell r="B274" t="str">
            <v>DIVISÓRIA DE ACABAMENTO LAMINADO MELAMÍNICO, MIOLO COLMÉIA - PAINEL/PAINEL</v>
          </cell>
          <cell r="C274" t="str">
            <v>M2</v>
          </cell>
          <cell r="D274">
            <v>166.02</v>
          </cell>
        </row>
        <row r="275">
          <cell r="A275">
            <v>4003052</v>
          </cell>
          <cell r="B275" t="str">
            <v>DIVISÓRIA DE ACABAMENTO LAMINADO MELAMÍNICO, MIOLO COLMÉIA - PAINEL CEGO</v>
          </cell>
          <cell r="C275" t="str">
            <v>M2</v>
          </cell>
          <cell r="D275">
            <v>156.34</v>
          </cell>
        </row>
        <row r="276">
          <cell r="A276">
            <v>4003053</v>
          </cell>
          <cell r="B276" t="str">
            <v>DIVISÓRIA DE ACABAMENTO LAMINADO MELAMÍNICO, MIOLO COLMÉIA - PORTA/BANDEIRA</v>
          </cell>
          <cell r="C276" t="str">
            <v>M2</v>
          </cell>
          <cell r="D276">
            <v>218.11</v>
          </cell>
        </row>
        <row r="277">
          <cell r="A277">
            <v>4003054</v>
          </cell>
          <cell r="B277" t="str">
            <v>DIVISÓRIA DE ACABAMENTO LAMINADO MELAMÍNICO, MIOLO COLMÉIA - PAINEL/VIDRO</v>
          </cell>
          <cell r="C277" t="str">
            <v>M2</v>
          </cell>
          <cell r="D277">
            <v>181.22</v>
          </cell>
        </row>
        <row r="278">
          <cell r="A278">
            <v>4003055</v>
          </cell>
          <cell r="B278" t="str">
            <v>DIVISÓRIA DE ACABAMENTO LAMINADO MELAMÍNICO, MIOLO COLMÉIA - PORTA/VIDRO</v>
          </cell>
          <cell r="C278" t="str">
            <v>M2</v>
          </cell>
          <cell r="D278">
            <v>335.31</v>
          </cell>
        </row>
        <row r="279">
          <cell r="A279">
            <v>4003056</v>
          </cell>
          <cell r="B279" t="str">
            <v>DIVISÓRIA DE ACABAMENTO LAMINADO MELAMÍNICO, MIOLO COLMÉIA - PAINEL/VIDRO/PAINEL</v>
          </cell>
          <cell r="C279" t="str">
            <v>M2</v>
          </cell>
          <cell r="D279">
            <v>182.74</v>
          </cell>
        </row>
        <row r="280">
          <cell r="A280">
            <v>4003057</v>
          </cell>
          <cell r="B280" t="str">
            <v>DIVISÓRIA DE ACABAMENTO LAMINADO MELAMÍNICO, MIOLO COLMÉIA - PAINEL/VIDRO/VIDRO</v>
          </cell>
          <cell r="C280" t="str">
            <v>M2</v>
          </cell>
          <cell r="D280">
            <v>199.32</v>
          </cell>
        </row>
        <row r="281">
          <cell r="A281">
            <v>4003058</v>
          </cell>
          <cell r="B281" t="str">
            <v>DIVISÓRIA DE ACABAMENTO  LAMINADO MELAMÍNICO, MIOLO COLMÉIA - PORTA/BONECA/PAINEL</v>
          </cell>
          <cell r="C281" t="str">
            <v>M2</v>
          </cell>
          <cell r="D281">
            <v>238.15</v>
          </cell>
        </row>
        <row r="282">
          <cell r="A282">
            <v>4003059</v>
          </cell>
          <cell r="B282" t="str">
            <v>DIVISÓRIA DE ACABAMENTO  LAMINADO MELAMÍNICO, MIOLO COLMÉIA - PORTA/BONECA/VIDRO</v>
          </cell>
          <cell r="C282" t="str">
            <v>M2</v>
          </cell>
          <cell r="D282">
            <v>345.96</v>
          </cell>
        </row>
        <row r="283">
          <cell r="A283">
            <v>4003070</v>
          </cell>
          <cell r="B283" t="str">
            <v>FORNECIMENTO E APLICAÇÃO DE PLACA CIMENTÍCIA CORTA-FOGO - CHAPA 10 MM</v>
          </cell>
          <cell r="C283" t="str">
            <v>M2</v>
          </cell>
          <cell r="D283">
            <v>200.43</v>
          </cell>
        </row>
        <row r="284">
          <cell r="A284">
            <v>4003071</v>
          </cell>
          <cell r="B284" t="str">
            <v xml:space="preserve"> FORNECIMENTO E INSTALAÇÃO DE PAREDE TIPO DRYWALL DE FACE DUPLA EM GESSO ACARTONADO ST - 1ST 12,5 + 1ST 12,5</v>
          </cell>
          <cell r="C284" t="str">
            <v>M2</v>
          </cell>
          <cell r="D284">
            <v>134.72</v>
          </cell>
        </row>
        <row r="285">
          <cell r="A285">
            <v>4003073</v>
          </cell>
          <cell r="B285" t="str">
            <v xml:space="preserve"> FORNECIMENTO E INSTALAÇÃO DE PAREDE TIPO DRYWALL DE FACE DUPLA EM GESSO ACARTONADO RF - 1RF 12,5 + 1RF 12,5</v>
          </cell>
          <cell r="C285" t="str">
            <v>M2</v>
          </cell>
          <cell r="D285">
            <v>136.55000000000001</v>
          </cell>
        </row>
        <row r="286">
          <cell r="A286">
            <v>4003074</v>
          </cell>
          <cell r="B286" t="str">
            <v xml:space="preserve"> ISOLAMENTO ACÚSTICO PARA SISTEMA DE DRYWALL</v>
          </cell>
          <cell r="C286" t="str">
            <v>M2</v>
          </cell>
          <cell r="D286">
            <v>41.1</v>
          </cell>
        </row>
        <row r="287">
          <cell r="A287">
            <v>4003075</v>
          </cell>
          <cell r="B287" t="str">
            <v xml:space="preserve"> ISOLAMENTO TÉRMICO PARA SISTEMA DE DRYWALL</v>
          </cell>
          <cell r="C287" t="str">
            <v>M2</v>
          </cell>
          <cell r="D287">
            <v>35.65</v>
          </cell>
        </row>
        <row r="288">
          <cell r="A288">
            <v>4050000</v>
          </cell>
          <cell r="B288" t="str">
            <v>DEMOLIÇÕES</v>
          </cell>
          <cell r="C288" t="str">
            <v>.</v>
          </cell>
          <cell r="D288" t="str">
            <v>.</v>
          </cell>
        </row>
        <row r="289">
          <cell r="A289">
            <v>4050001</v>
          </cell>
          <cell r="B289" t="str">
            <v>DEMOLIÇÃO DE ALVENARIA ESTRUTURAL DE BLOCOS VAZADOS DE CONCRETO</v>
          </cell>
          <cell r="C289" t="str">
            <v>M3</v>
          </cell>
          <cell r="D289">
            <v>96.42</v>
          </cell>
        </row>
        <row r="290">
          <cell r="A290">
            <v>4050004</v>
          </cell>
          <cell r="B290" t="str">
            <v>DEMOLIÇÃO DE ALVENARIA EM GERAL (TIJOLOS OU BLOCOS)</v>
          </cell>
          <cell r="C290" t="str">
            <v>M3</v>
          </cell>
          <cell r="D290">
            <v>53.27</v>
          </cell>
        </row>
        <row r="291">
          <cell r="A291">
            <v>4050007</v>
          </cell>
          <cell r="B291" t="str">
            <v>DEMOLIÇÃO DE ALVENARIA DE ELEMENTOS VAZADOS</v>
          </cell>
          <cell r="C291" t="str">
            <v>M3</v>
          </cell>
          <cell r="D291">
            <v>60.26</v>
          </cell>
        </row>
        <row r="292">
          <cell r="A292">
            <v>4050009</v>
          </cell>
          <cell r="B292" t="str">
            <v>DEMOLIÇÃO DE VERGAS, CINTAS E PILARETES DE CONCRETO</v>
          </cell>
          <cell r="C292" t="str">
            <v>M3</v>
          </cell>
          <cell r="D292">
            <v>313.35000000000002</v>
          </cell>
        </row>
        <row r="293">
          <cell r="A293">
            <v>4050010</v>
          </cell>
          <cell r="B293" t="str">
            <v>DEMOLIÇÃO DE PLACAS DIVISÓRIAS DE GRANILITE OU SIMILAR</v>
          </cell>
          <cell r="C293" t="str">
            <v>M2</v>
          </cell>
          <cell r="D293">
            <v>12.05</v>
          </cell>
        </row>
        <row r="294">
          <cell r="A294">
            <v>4050015</v>
          </cell>
          <cell r="B294" t="str">
            <v>DEMOLIÇÃO DE DIVISÓRIAS - CHAPAS OU TÁBUAS, INCLUSIVE ENTARUGAMENTO</v>
          </cell>
          <cell r="C294" t="str">
            <v>M2</v>
          </cell>
          <cell r="D294">
            <v>9.64</v>
          </cell>
        </row>
        <row r="295">
          <cell r="A295">
            <v>4060000</v>
          </cell>
          <cell r="B295" t="str">
            <v>RETIRADAS</v>
          </cell>
          <cell r="C295" t="str">
            <v>.</v>
          </cell>
          <cell r="D295" t="str">
            <v>.</v>
          </cell>
        </row>
        <row r="296">
          <cell r="A296">
            <v>4060005</v>
          </cell>
          <cell r="B296" t="str">
            <v>RETIRADA DE ALVENARIA DE BLOCOS DE PEDRA NATURAL</v>
          </cell>
          <cell r="C296" t="str">
            <v>M3</v>
          </cell>
          <cell r="D296">
            <v>156.68</v>
          </cell>
        </row>
        <row r="297">
          <cell r="A297">
            <v>4060007</v>
          </cell>
          <cell r="B297" t="str">
            <v>RETIRADA DE ALVENARIA DE TIJOLOS DE VIDRO OU ELEMENTOS VAZADOS</v>
          </cell>
          <cell r="C297" t="str">
            <v>M2</v>
          </cell>
          <cell r="D297">
            <v>24.1</v>
          </cell>
        </row>
        <row r="298">
          <cell r="A298">
            <v>4060010</v>
          </cell>
          <cell r="B298" t="str">
            <v>RETIRADA DE PLACAS DIVISÓRIAS DE GRANILITE OU SIMILAR</v>
          </cell>
          <cell r="C298" t="str">
            <v>M2</v>
          </cell>
          <cell r="D298">
            <v>24.1</v>
          </cell>
        </row>
        <row r="299">
          <cell r="A299">
            <v>4060015</v>
          </cell>
          <cell r="B299" t="str">
            <v>RETIRADA DE DIVISÓRIAS - CHAPAS OU TÁBUAS, EXCLUSIVE ENTARUGAMENTO</v>
          </cell>
          <cell r="C299" t="str">
            <v>M2</v>
          </cell>
          <cell r="D299">
            <v>11.96</v>
          </cell>
        </row>
        <row r="300">
          <cell r="A300">
            <v>4060016</v>
          </cell>
          <cell r="B300" t="str">
            <v>RETIRADA DE DIVISÓRIAS - CHAPAS OU TÁBUAS, INCLUSIVE ENTARUGAMENTO</v>
          </cell>
          <cell r="C300" t="str">
            <v>M2</v>
          </cell>
          <cell r="D300">
            <v>23.92</v>
          </cell>
        </row>
        <row r="301">
          <cell r="A301">
            <v>4060019</v>
          </cell>
          <cell r="B301" t="str">
            <v>RETIRADA DE DIVISÓRIAS - CHAPAS FIB.MADEIRA, COM MONTANTES METÁLICOS</v>
          </cell>
          <cell r="C301" t="str">
            <v>M2</v>
          </cell>
          <cell r="D301">
            <v>35.89</v>
          </cell>
        </row>
        <row r="302">
          <cell r="A302">
            <v>4070000</v>
          </cell>
          <cell r="B302" t="str">
            <v>RECOLOCAÇÕES</v>
          </cell>
          <cell r="C302" t="str">
            <v>.</v>
          </cell>
          <cell r="D302" t="str">
            <v>.</v>
          </cell>
        </row>
        <row r="303">
          <cell r="A303">
            <v>4070010</v>
          </cell>
          <cell r="B303" t="str">
            <v>RECOLOCAÇÃO DE PLACAS DIVISÓRIAS DE GRANILITE OU SIMILAR</v>
          </cell>
          <cell r="C303" t="str">
            <v>M2</v>
          </cell>
          <cell r="D303">
            <v>73.930000000000007</v>
          </cell>
        </row>
        <row r="304">
          <cell r="A304">
            <v>4070015</v>
          </cell>
          <cell r="B304" t="str">
            <v>RECOLOCAÇÃO DE DIVISÓRIAS - CHAPAS OU TÁBUAS, EXCLUSIVE ENTARUGAMENTO</v>
          </cell>
          <cell r="C304" t="str">
            <v>M2</v>
          </cell>
          <cell r="D304">
            <v>22.48</v>
          </cell>
        </row>
        <row r="305">
          <cell r="A305">
            <v>4070019</v>
          </cell>
          <cell r="B305" t="str">
            <v>RECOLOCAÇÃO DE DIVISÓRIAS - CHAPAS FIB.MADEIRA, COM MONTANTES METÁLICOS</v>
          </cell>
          <cell r="C305" t="str">
            <v>M2</v>
          </cell>
          <cell r="D305">
            <v>64.81</v>
          </cell>
        </row>
        <row r="306">
          <cell r="A306">
            <v>5000000</v>
          </cell>
          <cell r="B306" t="str">
            <v>IMPERMEABILIZACOES</v>
          </cell>
        </row>
        <row r="307">
          <cell r="A307">
            <v>5001000</v>
          </cell>
          <cell r="B307" t="str">
            <v>IMPERMEABILIZANTE CONTRA UMIDADE DO SOLO</v>
          </cell>
          <cell r="C307" t="str">
            <v>.</v>
          </cell>
          <cell r="D307" t="str">
            <v>.</v>
          </cell>
        </row>
        <row r="308">
          <cell r="A308">
            <v>5001001</v>
          </cell>
          <cell r="B308" t="str">
            <v>ARGAMASSA IMPERMEABILIZANTE DE CIMENTO E AREIA (REBOCO IMPERMEÁVEL) - TRAÇO 1:3, ESPESSURA DE 20MM</v>
          </cell>
          <cell r="C308" t="str">
            <v>M2</v>
          </cell>
          <cell r="D308">
            <v>62.07</v>
          </cell>
        </row>
        <row r="309">
          <cell r="A309">
            <v>5001003</v>
          </cell>
          <cell r="B309" t="str">
            <v>ARGAMASSA IMPERMEABILIZANTE DE CIMENTO E AREIA (SUBSOLOS) - TRAÇO 1:2,5, ESPESSURA DE 20MM</v>
          </cell>
          <cell r="C309" t="str">
            <v>M2</v>
          </cell>
          <cell r="D309">
            <v>62.83</v>
          </cell>
        </row>
        <row r="310">
          <cell r="A310">
            <v>5001030</v>
          </cell>
          <cell r="B310" t="str">
            <v>CIMENTO IMPERMEABILIZANTE DE CRISTALIZAÇÃO - ESTRUTUTURA ENTERRADA</v>
          </cell>
          <cell r="C310" t="str">
            <v>M2</v>
          </cell>
          <cell r="D310">
            <v>76.22</v>
          </cell>
        </row>
        <row r="311">
          <cell r="A311">
            <v>5001040</v>
          </cell>
          <cell r="B311" t="str">
            <v>REGULARIZAÇÃO COM ARGAMASSA DE CIMENTO E AREIA - TRAÇO 1:3, ESPESSURA MÉDIA 30MM</v>
          </cell>
          <cell r="C311" t="str">
            <v>M2</v>
          </cell>
          <cell r="D311">
            <v>47.18</v>
          </cell>
        </row>
        <row r="312">
          <cell r="A312">
            <v>5001043</v>
          </cell>
          <cell r="B312" t="str">
            <v>PINTURA PROTETORA COM TINTA BETUMINOSA (PARA  ARGAMASSA IMPERMEÁVEL) - 2 DEMÃOS</v>
          </cell>
          <cell r="C312" t="str">
            <v>M2</v>
          </cell>
          <cell r="D312">
            <v>19.02</v>
          </cell>
        </row>
        <row r="313">
          <cell r="A313">
            <v>5001047</v>
          </cell>
          <cell r="B313" t="str">
            <v>PROTEÇÃO MECÂNICA COM ARGAMASSA DE CIMENTO E AREIA - TRAÇO 1:7, ESPESSURA MÉDIA 30MM</v>
          </cell>
          <cell r="C313" t="str">
            <v>M2</v>
          </cell>
          <cell r="D313">
            <v>44.04</v>
          </cell>
        </row>
        <row r="314">
          <cell r="A314">
            <v>5002000</v>
          </cell>
          <cell r="B314" t="str">
            <v>IMPERMEABILIZANTE CONTRA ÁGUA SOB PRESSÃO</v>
          </cell>
          <cell r="C314" t="str">
            <v>.</v>
          </cell>
          <cell r="D314" t="str">
            <v>.</v>
          </cell>
        </row>
        <row r="315">
          <cell r="A315">
            <v>5002002</v>
          </cell>
          <cell r="B315" t="str">
            <v>ARGAMASSA IMPERMEABILIZANTE DE CIMENTO E AREIA (RESERVATÓRIOS E PISCINAS) - TRAÇO 1:3, ESPESSURA 30MM</v>
          </cell>
          <cell r="C315" t="str">
            <v>M2</v>
          </cell>
          <cell r="D315">
            <v>121.58</v>
          </cell>
        </row>
        <row r="316">
          <cell r="A316">
            <v>5002030</v>
          </cell>
          <cell r="B316" t="str">
            <v>CIMENTO IMPERMEABILIZANTE DE CRISTALIZAÇÃO - ESTRUTURA ELEVADA</v>
          </cell>
          <cell r="C316" t="str">
            <v>M2</v>
          </cell>
          <cell r="D316">
            <v>78.739999999999995</v>
          </cell>
        </row>
        <row r="317">
          <cell r="A317">
            <v>5002043</v>
          </cell>
          <cell r="B317" t="str">
            <v>PINTURA PROTETORA COM TINTA BETUMINOSA (PARA ARGAMASSA IMPERMEÁVEL) - 2 DEMÃOS</v>
          </cell>
          <cell r="C317" t="str">
            <v>M2</v>
          </cell>
          <cell r="D317">
            <v>19.02</v>
          </cell>
        </row>
        <row r="318">
          <cell r="A318">
            <v>5002044</v>
          </cell>
          <cell r="B318" t="str">
            <v>PINTURA PROTETORA COM TINTA A BASE DE EPÓXI (PARA ARGAMASSA IMPERMEÁVEL)</v>
          </cell>
          <cell r="C318" t="str">
            <v>M2</v>
          </cell>
          <cell r="D318">
            <v>195.63</v>
          </cell>
        </row>
        <row r="319">
          <cell r="A319">
            <v>5003000</v>
          </cell>
          <cell r="B319" t="str">
            <v>IMPERMEABILIZANTE CONTRA ÁGUA DE PERCOLAÇÃO</v>
          </cell>
          <cell r="C319" t="str">
            <v>.</v>
          </cell>
          <cell r="D319" t="str">
            <v>.</v>
          </cell>
        </row>
        <row r="320">
          <cell r="A320">
            <v>5003002</v>
          </cell>
          <cell r="B320" t="str">
            <v>ARGAMASSA IMPERMEABILIZANTE DE CIMENTO E AREIA (CALHAS E MARQUISES) - TRAÇO 1:3, ESPESSURA 30MM</v>
          </cell>
          <cell r="C320" t="str">
            <v>M2</v>
          </cell>
          <cell r="D320">
            <v>121.58</v>
          </cell>
        </row>
        <row r="321">
          <cell r="A321">
            <v>5003008</v>
          </cell>
          <cell r="B321" t="str">
            <v>MANTA ASFÁLTICA ESPESSURA DE 3MM COM VÉU DE POLIÉSTER COLADA A MAÇARICO</v>
          </cell>
          <cell r="C321" t="str">
            <v>M2</v>
          </cell>
          <cell r="D321">
            <v>138.72</v>
          </cell>
        </row>
        <row r="322">
          <cell r="A322">
            <v>5003009</v>
          </cell>
          <cell r="B322" t="str">
            <v>MANTA ASFÁLTICA ESPESSURA DE 4MM COM VÉU DE POLIÉSTER COLADA A MAÇARICO</v>
          </cell>
          <cell r="C322" t="str">
            <v>M2</v>
          </cell>
          <cell r="D322">
            <v>147.28</v>
          </cell>
        </row>
        <row r="323">
          <cell r="A323">
            <v>5003011</v>
          </cell>
          <cell r="B323" t="str">
            <v>MANTA ASFÁLTICA ESPESSURA DE 4MM ANTI RAIZ COM VÉU DE POLIÉSTER</v>
          </cell>
          <cell r="C323" t="str">
            <v>M2</v>
          </cell>
          <cell r="D323">
            <v>145.30000000000001</v>
          </cell>
        </row>
        <row r="324">
          <cell r="A324">
            <v>5003012</v>
          </cell>
          <cell r="B324" t="str">
            <v>IMPERMEABILIZAÇÃO A BASE DE EMULSÃO ASFÁLTICA - ESTRUTURADA COM TECIDO POLIÉSTER - 2 CAMADAS DE ESTRUTURANTE</v>
          </cell>
          <cell r="C324" t="str">
            <v>M2</v>
          </cell>
          <cell r="D324">
            <v>113.6</v>
          </cell>
        </row>
        <row r="325">
          <cell r="A325">
            <v>5003013</v>
          </cell>
          <cell r="B325" t="str">
            <v>IMPERMEABILIZAÇÃO A BASE DE EMULSÃO ASFÁLTICA ESTRUTURADA COM TECIDO DE POLIÉSTER - 3 CAMADAS DE ESTRUTURANTE</v>
          </cell>
          <cell r="C325" t="str">
            <v>M2</v>
          </cell>
          <cell r="D325">
            <v>133.08000000000001</v>
          </cell>
        </row>
        <row r="326">
          <cell r="A326">
            <v>5003017</v>
          </cell>
          <cell r="B326" t="str">
            <v>IMPERMEABILIZAÇÃO A BASE DE EMULSÃO ASFÁLTICA MODIFICADA COM ELASTÔMEROS - ESTRUTURADA COM TECIDO DE POLIÉSTER - 2 CAMADAS DE ESTRUTURANTE</v>
          </cell>
          <cell r="C326" t="str">
            <v>M2</v>
          </cell>
          <cell r="D326">
            <v>137.83000000000001</v>
          </cell>
        </row>
        <row r="327">
          <cell r="A327">
            <v>5003040</v>
          </cell>
          <cell r="B327" t="str">
            <v>REGULARIZAÇÃO COM ARGAMASSA DE CIMENTO E AREIA - TRAÇO 1:3, ESPESSURA MÉDIA 30MM</v>
          </cell>
          <cell r="C327" t="str">
            <v>M2</v>
          </cell>
          <cell r="D327">
            <v>47.18</v>
          </cell>
        </row>
        <row r="328">
          <cell r="A328">
            <v>5003043</v>
          </cell>
          <cell r="B328" t="str">
            <v>PINTURA PROTETORA COM TINTA BETUMINOSA (PARA ARGAMASSA IMPERMEÁVEL) - 2 DEMÃOS</v>
          </cell>
          <cell r="C328" t="str">
            <v>M2</v>
          </cell>
          <cell r="D328">
            <v>19.02</v>
          </cell>
        </row>
        <row r="329">
          <cell r="A329">
            <v>5003047</v>
          </cell>
          <cell r="B329" t="str">
            <v>PROTEÇÃO MECÂNICA COM ARGAMASSA DE CIMENTO E AREIA - TRAÇO 1:7, ESPESSURA MÉDIA 30MM</v>
          </cell>
          <cell r="C329" t="str">
            <v>M2</v>
          </cell>
          <cell r="D329">
            <v>44.04</v>
          </cell>
        </row>
        <row r="330">
          <cell r="A330">
            <v>5003054</v>
          </cell>
          <cell r="B330" t="str">
            <v>ARGILA EXPANDIDA SOLTA</v>
          </cell>
          <cell r="C330" t="str">
            <v>M3</v>
          </cell>
          <cell r="D330">
            <v>640.49</v>
          </cell>
        </row>
        <row r="331">
          <cell r="A331">
            <v>5003055</v>
          </cell>
          <cell r="B331" t="str">
            <v>ISOLAMENTO TÉRMICO COM ARGILA EXPANDIDA SOLTA - ESPESSURA 70MM</v>
          </cell>
          <cell r="C331" t="str">
            <v>M2</v>
          </cell>
          <cell r="D331">
            <v>81.62</v>
          </cell>
        </row>
        <row r="332">
          <cell r="A332">
            <v>5003073</v>
          </cell>
          <cell r="B332" t="str">
            <v>ISOLAMENTO TÉRMICO COM POLIESTIRENO EXPANDIDO - ESPESSURA 50MM</v>
          </cell>
          <cell r="C332" t="str">
            <v>M2</v>
          </cell>
          <cell r="D332">
            <v>44.29</v>
          </cell>
        </row>
        <row r="333">
          <cell r="A333">
            <v>5004000</v>
          </cell>
          <cell r="B333" t="str">
            <v>JUNTAS DE DILATAÇÃO</v>
          </cell>
          <cell r="C333" t="str">
            <v>.</v>
          </cell>
          <cell r="D333" t="str">
            <v>.</v>
          </cell>
        </row>
        <row r="334">
          <cell r="A334">
            <v>5004010</v>
          </cell>
          <cell r="B334" t="str">
            <v>MASTIQUE ELÁSTICO A BASE DE SILICONE</v>
          </cell>
          <cell r="C334" t="str">
            <v>DM3</v>
          </cell>
          <cell r="D334">
            <v>92.57</v>
          </cell>
        </row>
        <row r="335">
          <cell r="A335">
            <v>5004030</v>
          </cell>
          <cell r="B335" t="str">
            <v>MASTIQUE ELÁSTICO A BASE DE POLIURETANO - MONOCOMPONENTE</v>
          </cell>
          <cell r="C335" t="str">
            <v>DM3</v>
          </cell>
          <cell r="D335">
            <v>170.15</v>
          </cell>
        </row>
        <row r="336">
          <cell r="A336">
            <v>5004050</v>
          </cell>
          <cell r="B336" t="str">
            <v>FORNECIMENTO E COLOCAÇÃO DE JUNTA DE DILATAÇÃO DE ELASTÔMERO DE NEOPRENE, TIPO JEENE JJ2540VV OU SIMILAR</v>
          </cell>
          <cell r="C336" t="str">
            <v>M</v>
          </cell>
          <cell r="D336">
            <v>555.55999999999995</v>
          </cell>
        </row>
        <row r="337">
          <cell r="A337">
            <v>5050000</v>
          </cell>
          <cell r="B337" t="str">
            <v>DEMOLIÇÕES</v>
          </cell>
          <cell r="C337" t="str">
            <v>.</v>
          </cell>
          <cell r="D337" t="str">
            <v>.</v>
          </cell>
        </row>
        <row r="338">
          <cell r="A338">
            <v>5050001</v>
          </cell>
          <cell r="B338" t="str">
            <v>DEMOLIÇÃO DE ARGAMASSA IMPERMEÁVEL - ESPESSURA MÉDIA DE 30MM</v>
          </cell>
          <cell r="C338" t="str">
            <v>M2</v>
          </cell>
          <cell r="D338">
            <v>12.05</v>
          </cell>
        </row>
        <row r="339">
          <cell r="A339">
            <v>5050002</v>
          </cell>
          <cell r="B339" t="str">
            <v>DEMOLIÇÃO DE SISTEMAS IMPERMEABILIZANTES DE BASE ASFÁLTICA</v>
          </cell>
          <cell r="C339" t="str">
            <v>M2</v>
          </cell>
          <cell r="D339">
            <v>4.82</v>
          </cell>
        </row>
        <row r="340">
          <cell r="A340">
            <v>5050005</v>
          </cell>
          <cell r="B340" t="str">
            <v>DEMOLIÇÃO DE SISTEMAS DE ISOLAMENTO TÉRMICO EM GERAL</v>
          </cell>
          <cell r="C340" t="str">
            <v>M2</v>
          </cell>
          <cell r="D340">
            <v>2.41</v>
          </cell>
        </row>
        <row r="341">
          <cell r="A341">
            <v>5050010</v>
          </cell>
          <cell r="B341" t="str">
            <v>DEMOLIÇÃO DE CAPEAMENTO PROTETOR, EXECUTADO COM ARGAMASSA DE CIMENTO E AREIA</v>
          </cell>
          <cell r="C341" t="str">
            <v>M2</v>
          </cell>
          <cell r="D341">
            <v>7.23</v>
          </cell>
        </row>
        <row r="342">
          <cell r="A342">
            <v>5050012</v>
          </cell>
          <cell r="B342" t="str">
            <v>DEMOLIÇÃO DE PROTEÇÃO TERMOMECÂNICA - LADRILHOS CERÂMICOS OU HIDRÁULICOS</v>
          </cell>
          <cell r="C342" t="str">
            <v>M2</v>
          </cell>
          <cell r="D342">
            <v>14.46</v>
          </cell>
        </row>
        <row r="343">
          <cell r="A343">
            <v>5050015</v>
          </cell>
          <cell r="B343" t="str">
            <v>DEMOLIÇÃO DE ARGAMASSA DE REGULARIZAÇÃO - ESPESSURA MÉDIA DE 30MM</v>
          </cell>
          <cell r="C343" t="str">
            <v>M2</v>
          </cell>
          <cell r="D343">
            <v>12.05</v>
          </cell>
        </row>
        <row r="344">
          <cell r="A344">
            <v>5060000</v>
          </cell>
          <cell r="B344" t="str">
            <v>RETIRADAS</v>
          </cell>
          <cell r="C344" t="str">
            <v>.</v>
          </cell>
          <cell r="D344" t="str">
            <v>.</v>
          </cell>
        </row>
        <row r="345">
          <cell r="A345">
            <v>5060005</v>
          </cell>
          <cell r="B345" t="str">
            <v>RETIRADA DE ISOLAMENTO TÉRMICO - TIJOLOS CERÂMICOS FURADOS</v>
          </cell>
          <cell r="C345" t="str">
            <v>M2</v>
          </cell>
          <cell r="D345">
            <v>7.23</v>
          </cell>
        </row>
        <row r="346">
          <cell r="A346">
            <v>5060006</v>
          </cell>
          <cell r="B346" t="str">
            <v>RETIRADA DE ISOLAMENTO TÉRMICO - AGREGADOS SOLTOS EM GERAL</v>
          </cell>
          <cell r="C346" t="str">
            <v>M3</v>
          </cell>
          <cell r="D346">
            <v>48.21</v>
          </cell>
        </row>
        <row r="347">
          <cell r="A347">
            <v>5070000</v>
          </cell>
          <cell r="B347" t="str">
            <v>RETIRADAS</v>
          </cell>
          <cell r="C347" t="str">
            <v>.</v>
          </cell>
          <cell r="D347" t="str">
            <v>.</v>
          </cell>
        </row>
        <row r="348">
          <cell r="A348">
            <v>5070006</v>
          </cell>
          <cell r="B348" t="str">
            <v>RECOLOCAÇÃO DE ISOLAMENTO TÉRMICO - AGREGADOS SOLTOS EM GERAL</v>
          </cell>
          <cell r="C348" t="str">
            <v>M3</v>
          </cell>
          <cell r="D348">
            <v>108.47</v>
          </cell>
        </row>
        <row r="349">
          <cell r="A349">
            <v>5080000</v>
          </cell>
          <cell r="B349" t="str">
            <v>SERVIÇOS PARCIAIS</v>
          </cell>
          <cell r="C349" t="str">
            <v>.</v>
          </cell>
          <cell r="D349" t="str">
            <v>.</v>
          </cell>
        </row>
        <row r="350">
          <cell r="A350">
            <v>5090000</v>
          </cell>
          <cell r="B350" t="str">
            <v>RESINAS</v>
          </cell>
          <cell r="C350" t="str">
            <v>.</v>
          </cell>
          <cell r="D350" t="str">
            <v>.</v>
          </cell>
        </row>
        <row r="351">
          <cell r="A351">
            <v>6000000</v>
          </cell>
          <cell r="B351" t="str">
            <v>COBERTURAS</v>
          </cell>
        </row>
        <row r="352">
          <cell r="A352">
            <v>6001000</v>
          </cell>
          <cell r="B352" t="str">
            <v>ESTRUTURAS DE COBERTURA</v>
          </cell>
          <cell r="C352" t="str">
            <v>.</v>
          </cell>
          <cell r="D352" t="str">
            <v>.</v>
          </cell>
        </row>
        <row r="353">
          <cell r="A353">
            <v>6001010</v>
          </cell>
          <cell r="B353" t="str">
            <v>ESTRUTURA DE MADEIRA, EM TERÇAS, PARA TELHAS ONDULADAS CRFS/AL/PL/AG</v>
          </cell>
          <cell r="C353" t="str">
            <v>M2</v>
          </cell>
          <cell r="D353">
            <v>69.47</v>
          </cell>
        </row>
        <row r="354">
          <cell r="A354">
            <v>6001013</v>
          </cell>
          <cell r="B354" t="str">
            <v>ESTRUTURA DE MADEIRA, PONTALETADA, PARA TELHAS ONDULADAS CRFS/AL/PL/AG</v>
          </cell>
          <cell r="C354" t="str">
            <v>M2</v>
          </cell>
          <cell r="D354">
            <v>245.12</v>
          </cell>
        </row>
        <row r="355">
          <cell r="A355">
            <v>6001015</v>
          </cell>
          <cell r="B355" t="str">
            <v>ESTRUTURA COM TESOURAS DE MADEIRA PARA TELHAS ONDULADAS CRFS/AL/PL - VÃOS ATÉ 7,00M</v>
          </cell>
          <cell r="C355" t="str">
            <v>M2</v>
          </cell>
          <cell r="D355">
            <v>156.29</v>
          </cell>
        </row>
        <row r="356">
          <cell r="A356">
            <v>6001016</v>
          </cell>
          <cell r="B356" t="str">
            <v>ESTRUTURA COM TESOURAS DE MADEIRA PARA TELHAS ONDULADAS CRFS/AL/PL - VÃOS 7,01 À 10,00M</v>
          </cell>
          <cell r="C356" t="str">
            <v>M2</v>
          </cell>
          <cell r="D356">
            <v>172.17</v>
          </cell>
        </row>
        <row r="357">
          <cell r="A357">
            <v>6001017</v>
          </cell>
          <cell r="B357" t="str">
            <v>ESTRUTURA COM TESOURAS DE MADEIRA PARA TELHAS ONDULADAS CRFS/AL/PL - VÃOS 10,01 À 13,00M</v>
          </cell>
          <cell r="C357" t="str">
            <v>M2</v>
          </cell>
          <cell r="D357">
            <v>203.46</v>
          </cell>
        </row>
        <row r="358">
          <cell r="A358">
            <v>6001018</v>
          </cell>
          <cell r="B358" t="str">
            <v>ESTRUTURA COM TESOURAS DE MADEIRA PARA TELHAS ONDULADAS CRFS/AL/PL - VÃOS 13,01 À 18,00M</v>
          </cell>
          <cell r="C358" t="str">
            <v>M2</v>
          </cell>
          <cell r="D358">
            <v>241.67</v>
          </cell>
        </row>
        <row r="359">
          <cell r="A359">
            <v>6001030</v>
          </cell>
          <cell r="B359" t="str">
            <v>FORNECIMENTO DE ESTRUTURA METÁLICA PARA COBERTURA</v>
          </cell>
          <cell r="C359" t="str">
            <v>KG</v>
          </cell>
          <cell r="D359">
            <v>15.05</v>
          </cell>
        </row>
        <row r="360">
          <cell r="A360">
            <v>6001031</v>
          </cell>
          <cell r="B360" t="str">
            <v>MONTAGEM DE ESTRUTURA METÁLICA PARA COBERTURA</v>
          </cell>
          <cell r="C360" t="str">
            <v>KG</v>
          </cell>
          <cell r="D360">
            <v>3.31</v>
          </cell>
        </row>
        <row r="361">
          <cell r="A361">
            <v>6002000</v>
          </cell>
          <cell r="B361" t="str">
            <v>TELHADOS</v>
          </cell>
          <cell r="C361" t="str">
            <v>.</v>
          </cell>
          <cell r="D361" t="str">
            <v>.</v>
          </cell>
        </row>
        <row r="362">
          <cell r="A362">
            <v>6002003</v>
          </cell>
          <cell r="B362" t="str">
            <v>TELHAS DE BARRO COZIDO - PAULISTA</v>
          </cell>
          <cell r="C362" t="str">
            <v>M2</v>
          </cell>
          <cell r="D362">
            <v>171.92</v>
          </cell>
        </row>
        <row r="363">
          <cell r="A363">
            <v>6002004</v>
          </cell>
          <cell r="B363" t="str">
            <v>TELHAS DE BARRO COZIDO - SUPER-PAULISTA (PLAN)</v>
          </cell>
          <cell r="C363" t="str">
            <v>M2</v>
          </cell>
          <cell r="D363">
            <v>161.1</v>
          </cell>
        </row>
        <row r="364">
          <cell r="A364">
            <v>6002005</v>
          </cell>
          <cell r="B364" t="str">
            <v>TELHAS DE BARRO COZIDO - FRANCESA</v>
          </cell>
          <cell r="C364" t="str">
            <v>M2</v>
          </cell>
          <cell r="D364">
            <v>103.83</v>
          </cell>
        </row>
        <row r="365">
          <cell r="A365">
            <v>6002021</v>
          </cell>
          <cell r="B365" t="str">
            <v>TELHA ONDULADA CRFS 6MM</v>
          </cell>
          <cell r="C365" t="str">
            <v>M2</v>
          </cell>
          <cell r="D365">
            <v>43.87</v>
          </cell>
        </row>
        <row r="366">
          <cell r="A366">
            <v>6002022</v>
          </cell>
          <cell r="B366" t="str">
            <v>TELHA ONDULADA CRFS 8MM</v>
          </cell>
          <cell r="C366" t="str">
            <v>M2</v>
          </cell>
          <cell r="D366">
            <v>69.37</v>
          </cell>
        </row>
        <row r="367">
          <cell r="A367">
            <v>6002023</v>
          </cell>
          <cell r="B367" t="str">
            <v>TELHA ESTRUTURAL TRAPEZOIDAL EM CRFS, LARGURA ÚTIL=44CM - ESPESSURA 8MM</v>
          </cell>
          <cell r="C367" t="str">
            <v>M2</v>
          </cell>
          <cell r="D367">
            <v>152.1</v>
          </cell>
        </row>
        <row r="368">
          <cell r="A368">
            <v>6002025</v>
          </cell>
          <cell r="B368" t="str">
            <v>TELHA ESTRUTURAL TRAPEZOIDAL EM CRFS, LARGURA ÚTIL=90CM - ESPESSURA 8MM</v>
          </cell>
          <cell r="C368" t="str">
            <v>M2</v>
          </cell>
          <cell r="D368">
            <v>136.91</v>
          </cell>
        </row>
        <row r="369">
          <cell r="A369">
            <v>6002043</v>
          </cell>
          <cell r="B369" t="str">
            <v>TELHA TRAPEZOIDAL DUPLA EM AÇO GALVANIZADO - E= 0,8MM, REVESTIMENTO B, H=40MM - PINTADA 1 FACE - MIOLO EM POLIURETANO E=30MM</v>
          </cell>
          <cell r="C369" t="str">
            <v>M2</v>
          </cell>
          <cell r="D369">
            <v>309.77</v>
          </cell>
        </row>
        <row r="370">
          <cell r="A370">
            <v>6002044</v>
          </cell>
          <cell r="B370" t="str">
            <v>TELHA TRAPEZOIDAL EM AÇO GALVANIZADO ESPESSURA DE 0,50MM, REVESTIMENTO B, H=40MM</v>
          </cell>
          <cell r="C370" t="str">
            <v>M2</v>
          </cell>
          <cell r="D370">
            <v>84.29</v>
          </cell>
        </row>
        <row r="371">
          <cell r="A371">
            <v>6002045</v>
          </cell>
          <cell r="B371" t="str">
            <v>TELHA ONDULADA EM AÇO GALVANIZADO ESPESSURA DE 0,50MM, REVESTIMENTO B, H=17,5MM</v>
          </cell>
          <cell r="C371" t="str">
            <v>M2</v>
          </cell>
          <cell r="D371">
            <v>88.01</v>
          </cell>
        </row>
        <row r="372">
          <cell r="A372">
            <v>6002046</v>
          </cell>
          <cell r="B372" t="str">
            <v>TELHA TRAPEZOIDAL DUP. AÇO GALVANIZADO ESPESSURA DE 0,5MM, REVESTIMENTO B, H=40MM, COM MIOLO POLIURETANO E=30MM</v>
          </cell>
          <cell r="C372" t="str">
            <v>M2</v>
          </cell>
          <cell r="D372">
            <v>190.31</v>
          </cell>
        </row>
        <row r="373">
          <cell r="A373">
            <v>6002047</v>
          </cell>
          <cell r="B373" t="str">
            <v>TELHA TRAPEZOIDAL EM AÇO GALVANIZADO ESP=0,5MM, H=40MM, COM PINTURA ELETROLÍTICA COR BRANCA 2 FACES</v>
          </cell>
          <cell r="C373" t="str">
            <v>M2</v>
          </cell>
          <cell r="D373">
            <v>105.52</v>
          </cell>
        </row>
        <row r="374">
          <cell r="A374">
            <v>6002048</v>
          </cell>
          <cell r="B374" t="str">
            <v>TELHA ONDULADA EM AÇO GALVANIZADO E=0,5MM, REVESTIMENTO B, H=17,5MM COM PINTURA ELETROLÍTICA COR BRANCA 2 FACES</v>
          </cell>
          <cell r="C374" t="str">
            <v>M2</v>
          </cell>
          <cell r="D374">
            <v>73.38</v>
          </cell>
        </row>
        <row r="375">
          <cell r="A375">
            <v>6002049</v>
          </cell>
          <cell r="B375" t="str">
            <v>TELHA TRAPEZOIDAL DUP. AÇO GALVANIZADO E=0,5MM, REVESTIMENTO B, H=40MM PINTURA MIOLO POLIURETANO E=30MM</v>
          </cell>
          <cell r="C375" t="str">
            <v>M2</v>
          </cell>
          <cell r="D375">
            <v>218.65</v>
          </cell>
        </row>
        <row r="376">
          <cell r="A376">
            <v>6002050</v>
          </cell>
          <cell r="B376" t="str">
            <v>TELHAS EM POLICARBONATO ALVEOLAR 6MM COM ESTRUTURA METÁLICA GALVANIZADA INSTALADA</v>
          </cell>
          <cell r="C376" t="str">
            <v>M2</v>
          </cell>
          <cell r="D376">
            <v>558.15</v>
          </cell>
        </row>
        <row r="377">
          <cell r="A377">
            <v>6002051</v>
          </cell>
          <cell r="B377" t="str">
            <v>CUMEEIRA OU ESPIGÃO PARA TELHAS PAULISTA, PLAN E FRANCESA - BARRO OU VIDRO</v>
          </cell>
          <cell r="C377" t="str">
            <v>M</v>
          </cell>
          <cell r="D377">
            <v>38.979999999999997</v>
          </cell>
        </row>
        <row r="378">
          <cell r="A378">
            <v>6002055</v>
          </cell>
          <cell r="B378" t="str">
            <v>CUMEEIRA PARA TELHA ONDULADA (CRFS, PVC RÍGIDO E POLIÉSTER), TRAPEZOIDAL E GRECA (PVC RÍGIDO E POLIÉSTER)</v>
          </cell>
          <cell r="C378" t="str">
            <v>M</v>
          </cell>
          <cell r="D378">
            <v>78.86</v>
          </cell>
        </row>
        <row r="379">
          <cell r="A379">
            <v>6002056</v>
          </cell>
          <cell r="B379" t="str">
            <v>CUMEEIRA NORMAL PARA TELHA TECNOLOGIA CRFS, ESTRUTURAL TRAPEZOIDAL 44CM</v>
          </cell>
          <cell r="C379" t="str">
            <v>M</v>
          </cell>
          <cell r="D379">
            <v>98.96</v>
          </cell>
        </row>
        <row r="380">
          <cell r="A380">
            <v>6002057</v>
          </cell>
          <cell r="B380" t="str">
            <v>CUMEEIRA NORMAL PARA TELHA TECNOLOGIA CRFS, ESTRUTURAL TRAPEZOIDAL - 90CM</v>
          </cell>
          <cell r="C380" t="str">
            <v>M</v>
          </cell>
          <cell r="D380">
            <v>437.45</v>
          </cell>
        </row>
        <row r="381">
          <cell r="A381">
            <v>6002090</v>
          </cell>
          <cell r="B381" t="str">
            <v>CUMEEIRA DE ALUMÍNIO, PERFIL ONDULADO - NORMAL E= 0,8MM</v>
          </cell>
          <cell r="C381" t="str">
            <v>M</v>
          </cell>
          <cell r="D381">
            <v>117.64</v>
          </cell>
        </row>
        <row r="382">
          <cell r="A382">
            <v>6002091</v>
          </cell>
          <cell r="B382" t="str">
            <v>CUMEEIRA DE ALUMÍNIO, PERFIL TRAPEZOIDAL - NORMAL - E=0,8MM</v>
          </cell>
          <cell r="C382" t="str">
            <v>M</v>
          </cell>
          <cell r="D382">
            <v>117.36</v>
          </cell>
        </row>
        <row r="383">
          <cell r="A383">
            <v>6002092</v>
          </cell>
          <cell r="B383" t="str">
            <v>CUMEEIRA DE ALUMÍNIO PERFIL ONDULADO - SHED - E=0,8MM</v>
          </cell>
          <cell r="C383" t="str">
            <v>M</v>
          </cell>
          <cell r="D383">
            <v>125.88</v>
          </cell>
        </row>
        <row r="384">
          <cell r="A384">
            <v>6002093</v>
          </cell>
          <cell r="B384" t="str">
            <v>CUMEEIRA DE ALUMÍNIO - PERFIL TRAPEZOIDAL - SHED - E=0,8MM</v>
          </cell>
          <cell r="C384" t="str">
            <v>M</v>
          </cell>
          <cell r="D384">
            <v>124.76</v>
          </cell>
        </row>
        <row r="385">
          <cell r="A385">
            <v>6002094</v>
          </cell>
          <cell r="B385" t="str">
            <v>CUMEEIRA TRAPEZOIDAL EM AÇO GALVANIZADO ESP=0,5MM, REVESTIMENTO B, H=40MM, L=0,60 M</v>
          </cell>
          <cell r="C385" t="str">
            <v>M</v>
          </cell>
          <cell r="D385">
            <v>77.739999999999995</v>
          </cell>
        </row>
        <row r="386">
          <cell r="A386">
            <v>6002095</v>
          </cell>
          <cell r="B386" t="str">
            <v>CUMEEIRA ONDULADA EM AÇO GALVANIZADO ESP=0,50MM, REVESTIMENTO B, H=17,5MM, LARG=0,60M</v>
          </cell>
          <cell r="C386" t="str">
            <v>M</v>
          </cell>
          <cell r="D386">
            <v>74</v>
          </cell>
        </row>
        <row r="387">
          <cell r="A387">
            <v>6002096</v>
          </cell>
          <cell r="B387" t="str">
            <v>CUMEEIRA TRAPEZOIDAL EM AÇO GALVANIZADO E=0,5MM, REVESTIMENTO B, H=40MM, L=0,60M, COM PINTURA BRANCA 2 FACES</v>
          </cell>
          <cell r="C387" t="str">
            <v>M</v>
          </cell>
          <cell r="D387">
            <v>95.7</v>
          </cell>
        </row>
        <row r="388">
          <cell r="A388">
            <v>6002097</v>
          </cell>
          <cell r="B388" t="str">
            <v>CUMEEIRA ONDULADA EM AÇO GALVANIZADO E=0,5MM, REVESTIMENTO B, H=17,5MM, L=0,60M, COM PINTURA BRANCA 2 FACES</v>
          </cell>
          <cell r="C388" t="str">
            <v>M</v>
          </cell>
          <cell r="D388">
            <v>80.34</v>
          </cell>
        </row>
        <row r="389">
          <cell r="A389">
            <v>6002099</v>
          </cell>
          <cell r="B389" t="str">
            <v>SUBCOBERTURA COM FOLHA DE ALUMÍNIO</v>
          </cell>
          <cell r="C389" t="str">
            <v>M2</v>
          </cell>
          <cell r="D389">
            <v>13.53</v>
          </cell>
        </row>
        <row r="390">
          <cell r="A390">
            <v>6003000</v>
          </cell>
          <cell r="B390" t="str">
            <v>DOMOS DE VENTILAÇÃO E ILUMINAÇÃO</v>
          </cell>
          <cell r="C390" t="str">
            <v>.</v>
          </cell>
          <cell r="D390" t="str">
            <v>.</v>
          </cell>
        </row>
        <row r="391">
          <cell r="A391">
            <v>6003098</v>
          </cell>
          <cell r="B391" t="str">
            <v>DOMO ACRÍLICO PARA ILUMINAÇÃO E VENTILAÇÃO</v>
          </cell>
          <cell r="C391" t="str">
            <v>M2</v>
          </cell>
          <cell r="D391">
            <v>841.31</v>
          </cell>
        </row>
        <row r="392">
          <cell r="A392">
            <v>6050000</v>
          </cell>
          <cell r="B392" t="str">
            <v>DEMOLIÇÕES</v>
          </cell>
          <cell r="C392" t="str">
            <v>.</v>
          </cell>
          <cell r="D392" t="str">
            <v>.</v>
          </cell>
        </row>
        <row r="393">
          <cell r="A393">
            <v>6050020</v>
          </cell>
          <cell r="B393" t="str">
            <v>DEMOLIÇÃO DE TELHAS DE BARRO COZIDO OU VIDRO EM GERAL</v>
          </cell>
          <cell r="C393" t="str">
            <v>M2</v>
          </cell>
          <cell r="D393">
            <v>14.46</v>
          </cell>
        </row>
        <row r="394">
          <cell r="A394">
            <v>6050025</v>
          </cell>
          <cell r="B394" t="str">
            <v>DEMOLIÇÃO DE TELHAS EM GERAL, EXCLUSIVE TELHAS DE BARRO COZIDO E VIDRO</v>
          </cell>
          <cell r="C394" t="str">
            <v>M2</v>
          </cell>
          <cell r="D394">
            <v>6.03</v>
          </cell>
        </row>
        <row r="395">
          <cell r="A395">
            <v>6060000</v>
          </cell>
          <cell r="B395" t="str">
            <v>RETIRADAS</v>
          </cell>
          <cell r="C395" t="str">
            <v>.</v>
          </cell>
          <cell r="D395" t="str">
            <v>.</v>
          </cell>
        </row>
        <row r="396">
          <cell r="A396">
            <v>6060003</v>
          </cell>
          <cell r="B396" t="str">
            <v>RETIRADA DE ESTRUTURA MADEIRA PONTALETADA - PARA TELHAS DE BARRO COZIDO</v>
          </cell>
          <cell r="C396" t="str">
            <v>M2</v>
          </cell>
          <cell r="D396">
            <v>16.2</v>
          </cell>
        </row>
        <row r="397">
          <cell r="A397">
            <v>6060004</v>
          </cell>
          <cell r="B397" t="str">
            <v>RETIRADA DE ESTRUTURA MADEIRA PONTALETADA - PARA TELHA ONDULADA DE CIMENTO AMIANTO, ALUMÍNIO OU PLÁSTICO</v>
          </cell>
          <cell r="C397" t="str">
            <v>M2</v>
          </cell>
          <cell r="D397">
            <v>10.8</v>
          </cell>
        </row>
        <row r="398">
          <cell r="A398">
            <v>6060005</v>
          </cell>
          <cell r="B398" t="str">
            <v>RETIRADA DE ESTRUTURA DE MADEIRA COM TESOURAS - PARA TELHAS DE BARRO COZIDO</v>
          </cell>
          <cell r="C398" t="str">
            <v>M2</v>
          </cell>
          <cell r="D398">
            <v>27</v>
          </cell>
        </row>
        <row r="399">
          <cell r="A399">
            <v>6060006</v>
          </cell>
          <cell r="B399" t="str">
            <v>RETIRADA DE ESTRUTURA DE MADEIRA COM TESOURAS - PARA TELHA ONDULADA DE CIMENTO AMIANTO, ALUMÍNIO OU PLÁSTICO</v>
          </cell>
          <cell r="C399" t="str">
            <v>M2</v>
          </cell>
          <cell r="D399">
            <v>21.6</v>
          </cell>
        </row>
        <row r="400">
          <cell r="A400">
            <v>6060008</v>
          </cell>
          <cell r="B400" t="str">
            <v>RETIRADA DE ESTRUTURA METÁLICA INCLUSIVE PERFIS DE FIXAÇÃO</v>
          </cell>
          <cell r="C400" t="str">
            <v>KG</v>
          </cell>
          <cell r="D400">
            <v>2.3199999999999998</v>
          </cell>
        </row>
        <row r="401">
          <cell r="A401">
            <v>6060010</v>
          </cell>
          <cell r="B401" t="str">
            <v>RETIRADA PARCIAL DE MADEIRAMENTO DE TELHADO - RIPAS</v>
          </cell>
          <cell r="C401" t="str">
            <v>M</v>
          </cell>
          <cell r="D401">
            <v>0.54</v>
          </cell>
        </row>
        <row r="402">
          <cell r="A402">
            <v>6060011</v>
          </cell>
          <cell r="B402" t="str">
            <v>RETIRADA PARCIAL DE MADEIRAMENTO DE TELHADO - CAIBROS</v>
          </cell>
          <cell r="C402" t="str">
            <v>M</v>
          </cell>
          <cell r="D402">
            <v>3.24</v>
          </cell>
        </row>
        <row r="403">
          <cell r="A403">
            <v>6060012</v>
          </cell>
          <cell r="B403" t="str">
            <v>RETIRADA PARCIAL DE MADEIRAMENTO DE TELHADO - VIGAS</v>
          </cell>
          <cell r="C403" t="str">
            <v>M</v>
          </cell>
          <cell r="D403">
            <v>5.4</v>
          </cell>
        </row>
        <row r="404">
          <cell r="A404">
            <v>6060015</v>
          </cell>
          <cell r="B404" t="str">
            <v>RETIRADA DE FERRAGEM PARA MADEIRAMENTO DE TELHADO</v>
          </cell>
          <cell r="C404" t="str">
            <v>UN</v>
          </cell>
          <cell r="D404">
            <v>8.1</v>
          </cell>
        </row>
        <row r="405">
          <cell r="A405">
            <v>6060020</v>
          </cell>
          <cell r="B405" t="str">
            <v>RETIRADA DE TELHAS DE BARRO COZIDO OU VIDRO - TIPO FRANCESA</v>
          </cell>
          <cell r="C405" t="str">
            <v>M2</v>
          </cell>
          <cell r="D405">
            <v>12.05</v>
          </cell>
        </row>
        <row r="406">
          <cell r="A406">
            <v>6060021</v>
          </cell>
          <cell r="B406" t="str">
            <v>RETIRADA DE TELHAS DE BARRO COZIDO OU VIDRO - TIPO PAULISTA</v>
          </cell>
          <cell r="C406" t="str">
            <v>M2</v>
          </cell>
          <cell r="D406">
            <v>21.69</v>
          </cell>
        </row>
        <row r="407">
          <cell r="A407">
            <v>6060022</v>
          </cell>
          <cell r="B407" t="str">
            <v>RETIRADA DE TELHAS DE BARRO COZIDO - TIPO SUPER-PAULISTA (PLAN)</v>
          </cell>
          <cell r="C407" t="str">
            <v>M2</v>
          </cell>
          <cell r="D407">
            <v>16.87</v>
          </cell>
        </row>
        <row r="408">
          <cell r="A408">
            <v>6060025</v>
          </cell>
          <cell r="B408" t="str">
            <v>RETIRADA DE TELHAS EM GERAL, EXCLUSIVE TELHAS DE BARRO COZIDO, VIDRO E ESTRUTURAIS DE CRFS</v>
          </cell>
          <cell r="C408" t="str">
            <v>M2</v>
          </cell>
          <cell r="D408">
            <v>8.44</v>
          </cell>
        </row>
        <row r="409">
          <cell r="A409">
            <v>6060028</v>
          </cell>
          <cell r="B409" t="str">
            <v>RETIRADA DE TELHAS ESTRUTURAIS DE CRFS OU CIMENTO AMIANTO - LARGURA ÚTIL=44CM</v>
          </cell>
          <cell r="C409" t="str">
            <v>M2</v>
          </cell>
          <cell r="D409">
            <v>7.23</v>
          </cell>
        </row>
        <row r="410">
          <cell r="A410">
            <v>6060029</v>
          </cell>
          <cell r="B410" t="str">
            <v>RETIRADA DE TELHAS ESTRUTURAIS DE CRFS OU CIMENTO AMIANTO - LARGURA ÚTIL=90CM</v>
          </cell>
          <cell r="C410" t="str">
            <v>M2</v>
          </cell>
          <cell r="D410">
            <v>7.23</v>
          </cell>
        </row>
        <row r="411">
          <cell r="A411">
            <v>6060040</v>
          </cell>
          <cell r="B411" t="str">
            <v>RETIRADA DE CUMEEIRAS OU ESPIGÕES DE BARRO COZIDO OU VIDRO EM GERAL</v>
          </cell>
          <cell r="C411" t="str">
            <v>M</v>
          </cell>
          <cell r="D411">
            <v>7.23</v>
          </cell>
        </row>
        <row r="412">
          <cell r="A412">
            <v>6060090</v>
          </cell>
          <cell r="B412" t="str">
            <v>RETIRADA DE CUMEEIRAS OU ESPIGÕES DE MATERIAIS EM GERAL - EXCLUSIVE BARRO COZIDO OU VIDRO</v>
          </cell>
          <cell r="C412" t="str">
            <v>M</v>
          </cell>
          <cell r="D412">
            <v>4.82</v>
          </cell>
        </row>
        <row r="413">
          <cell r="A413">
            <v>6070000</v>
          </cell>
          <cell r="B413" t="str">
            <v>RECOLOCAÇÕES</v>
          </cell>
          <cell r="C413" t="str">
            <v>.</v>
          </cell>
          <cell r="D413" t="str">
            <v>.</v>
          </cell>
        </row>
        <row r="414">
          <cell r="A414">
            <v>6070010</v>
          </cell>
          <cell r="B414" t="str">
            <v>RECOLOCAÇÃO PARCIAL DE MADEIRAMENTO DE TELHADO - RIPAS</v>
          </cell>
          <cell r="C414" t="str">
            <v>M</v>
          </cell>
          <cell r="D414">
            <v>2.71</v>
          </cell>
        </row>
        <row r="415">
          <cell r="A415">
            <v>6070011</v>
          </cell>
          <cell r="B415" t="str">
            <v>RECOLOCAÇÃO PARCIAL DE MADEIRAMENTO DE TELHADO - CAIBROS</v>
          </cell>
          <cell r="C415" t="str">
            <v>M</v>
          </cell>
          <cell r="D415">
            <v>8.2100000000000009</v>
          </cell>
        </row>
        <row r="416">
          <cell r="A416">
            <v>6070012</v>
          </cell>
          <cell r="B416" t="str">
            <v>RECOLOCAÇÃO PARCIAL DE MADEIRAMENTO DE TELHADO - VIGAS</v>
          </cell>
          <cell r="C416" t="str">
            <v>M</v>
          </cell>
          <cell r="D416">
            <v>21.88</v>
          </cell>
        </row>
        <row r="417">
          <cell r="A417">
            <v>6070015</v>
          </cell>
          <cell r="B417" t="str">
            <v>RECOLOCAÇÃO DE FERRAGEM PARA MADEIRAMENTO DE TELHADO</v>
          </cell>
          <cell r="C417" t="str">
            <v>UN</v>
          </cell>
          <cell r="D417">
            <v>16.2</v>
          </cell>
        </row>
        <row r="418">
          <cell r="A418">
            <v>6070020</v>
          </cell>
          <cell r="B418" t="str">
            <v>RECOLOCAÇÃO DE TELHAS DE BARRO COZIDO OU VIDRO - TIPO FRANCESA</v>
          </cell>
          <cell r="C418" t="str">
            <v>M2</v>
          </cell>
          <cell r="D418">
            <v>38.89</v>
          </cell>
        </row>
        <row r="419">
          <cell r="A419">
            <v>6070021</v>
          </cell>
          <cell r="B419" t="str">
            <v>RECOLOCAÇÃO DE TELHAS DE BARRO COZIDO OU VIDRO - TIPO PAULISTA</v>
          </cell>
          <cell r="C419" t="str">
            <v>M2</v>
          </cell>
          <cell r="D419">
            <v>93.99</v>
          </cell>
        </row>
        <row r="420">
          <cell r="A420">
            <v>6070022</v>
          </cell>
          <cell r="B420" t="str">
            <v>RECOLOCAÇÃO DE TELHAS DE BARRO COZIDO - TIPO SUPER-PAULISTA (PLAN)</v>
          </cell>
          <cell r="C420" t="str">
            <v>M2</v>
          </cell>
          <cell r="D420">
            <v>60.48</v>
          </cell>
        </row>
        <row r="421">
          <cell r="A421">
            <v>6070025</v>
          </cell>
          <cell r="B421" t="str">
            <v>RECOLOCAÇÃO DE TELHAS DE CRF, CIMENTO AMIANTO, ALUMÍNIO OU PLÁSTICO - ONDULADA COMUM</v>
          </cell>
          <cell r="C421" t="str">
            <v>M2</v>
          </cell>
          <cell r="D421">
            <v>16.190000000000001</v>
          </cell>
        </row>
        <row r="422">
          <cell r="A422">
            <v>6070028</v>
          </cell>
          <cell r="B422" t="str">
            <v>RECOLOCAÇÃO DE TELHAS ESTRUTURAIS DE CRFS OU CIMENTO AMIANTO - LARGURA ÚTIL=44CM</v>
          </cell>
          <cell r="C422" t="str">
            <v>M2</v>
          </cell>
          <cell r="D422">
            <v>16.22</v>
          </cell>
        </row>
        <row r="423">
          <cell r="A423">
            <v>6070029</v>
          </cell>
          <cell r="B423" t="str">
            <v>RECOLOCAÇÃO DE TELHAS ESTRUTURAIS DE CRFS OU CIMENTO AMIANTO - LARGURA ÚTIL=90CM</v>
          </cell>
          <cell r="C423" t="str">
            <v>M2</v>
          </cell>
          <cell r="D423">
            <v>16.14</v>
          </cell>
        </row>
        <row r="424">
          <cell r="A424">
            <v>6070040</v>
          </cell>
          <cell r="B424" t="str">
            <v>RECOLOCAÇÃO DE CUMEEIRAS OU ESPIGÕES DE BARRO COZIDO</v>
          </cell>
          <cell r="C424" t="str">
            <v>M</v>
          </cell>
          <cell r="D424">
            <v>28.27</v>
          </cell>
        </row>
        <row r="425">
          <cell r="A425">
            <v>6070090</v>
          </cell>
          <cell r="B425" t="str">
            <v>RECOLOCAÇÃO DE CUMEEIRAS OU ESPIGÕES DE MATERIAIS EM GERAL - EXCLUSIVE BARRO COZIDO OU VIDRO</v>
          </cell>
          <cell r="C425" t="str">
            <v>M</v>
          </cell>
          <cell r="D425">
            <v>11.61</v>
          </cell>
        </row>
        <row r="426">
          <cell r="A426">
            <v>6080000</v>
          </cell>
          <cell r="B426" t="str">
            <v>SERVIÇOS PARCIAIS</v>
          </cell>
          <cell r="C426" t="str">
            <v>.</v>
          </cell>
          <cell r="D426" t="str">
            <v>.</v>
          </cell>
        </row>
        <row r="427">
          <cell r="A427">
            <v>6080001</v>
          </cell>
          <cell r="B427" t="str">
            <v>REVISÃO GERAL DE TELHADOS DE BARRO, INCLUSIVE TOMADA DE GOTEIRA</v>
          </cell>
          <cell r="C427" t="str">
            <v>M2</v>
          </cell>
          <cell r="D427">
            <v>10.19</v>
          </cell>
        </row>
        <row r="428">
          <cell r="A428">
            <v>6080002</v>
          </cell>
          <cell r="B428" t="str">
            <v>REMANEJAMENTO DE TELHAS DE BARRO COZIDO, INCLUSIVE ESCOVAMENTO</v>
          </cell>
          <cell r="C428" t="str">
            <v>M2</v>
          </cell>
          <cell r="D428">
            <v>38.89</v>
          </cell>
        </row>
        <row r="429">
          <cell r="A429">
            <v>6080003</v>
          </cell>
          <cell r="B429" t="str">
            <v>REVISÃO, ESCOVAÇÃO, INCLUSIVE  TOMADA DE GOTEIRAS DE TELHADOS EM GERAL, EXCLUSIVE PARA TELHAS DE BARRO COZIDO OU VIDRO</v>
          </cell>
          <cell r="C429" t="str">
            <v>M2</v>
          </cell>
          <cell r="D429">
            <v>32.21</v>
          </cell>
        </row>
        <row r="430">
          <cell r="A430">
            <v>6080010</v>
          </cell>
          <cell r="B430" t="str">
            <v>MADEIRAMENTO DE TELHADO, PADRÃO PEROBA - RIPAS 1,5X5CM</v>
          </cell>
          <cell r="C430" t="str">
            <v>M</v>
          </cell>
          <cell r="D430">
            <v>8.0299999999999994</v>
          </cell>
        </row>
        <row r="431">
          <cell r="A431">
            <v>6080012</v>
          </cell>
          <cell r="B431" t="str">
            <v>MADEIRAMENTO DE TELHADO, PADRÃO PEROBA - CAIBROS 5X6CM</v>
          </cell>
          <cell r="C431" t="str">
            <v>M</v>
          </cell>
          <cell r="D431">
            <v>24.91</v>
          </cell>
        </row>
        <row r="432">
          <cell r="A432">
            <v>6080016</v>
          </cell>
          <cell r="B432" t="str">
            <v>MADEIRAMENTO DE TELHADO, PADRÃO PEROBA - VIGAS 6X12CM</v>
          </cell>
          <cell r="C432" t="str">
            <v>M</v>
          </cell>
          <cell r="D432">
            <v>70.33</v>
          </cell>
        </row>
        <row r="433">
          <cell r="A433">
            <v>6080047</v>
          </cell>
          <cell r="B433" t="str">
            <v>PARAFUSO ROSCA SOBERBA PARA FIXAÇÃO DE TELHAS EM CRFS OU CIMENTO AMIANTO</v>
          </cell>
          <cell r="C433" t="str">
            <v>UN</v>
          </cell>
          <cell r="D433">
            <v>7.7</v>
          </cell>
        </row>
        <row r="434">
          <cell r="A434">
            <v>6080049</v>
          </cell>
          <cell r="B434" t="str">
            <v>GANCHO COM ROSCA UMA EXTREMIDADE PARA FIXAÇÃO DE TELHA ESTRUTURAL TRAPEZOIDAL - 90CM</v>
          </cell>
          <cell r="C434" t="str">
            <v>UN</v>
          </cell>
          <cell r="D434">
            <v>8.9</v>
          </cell>
        </row>
        <row r="435">
          <cell r="A435">
            <v>6080084</v>
          </cell>
          <cell r="B435" t="str">
            <v>PLACA DE VENTILAÇÃO PARA TELHA ESTRUTURAL TRAPEZOIDAL - 90CM</v>
          </cell>
          <cell r="C435" t="str">
            <v>UN</v>
          </cell>
          <cell r="D435">
            <v>17.46</v>
          </cell>
        </row>
        <row r="436">
          <cell r="A436">
            <v>7000000</v>
          </cell>
          <cell r="B436" t="str">
            <v>ESQUADRIAS DE MADEIRA</v>
          </cell>
        </row>
        <row r="437">
          <cell r="A437">
            <v>7001000</v>
          </cell>
          <cell r="B437" t="str">
            <v>PORTAS DE PASSAGEM</v>
          </cell>
          <cell r="C437" t="str">
            <v>.</v>
          </cell>
          <cell r="D437" t="str">
            <v>.</v>
          </cell>
        </row>
        <row r="438">
          <cell r="A438">
            <v>7001003</v>
          </cell>
          <cell r="B438" t="str">
            <v>PORTA LISA ESPECIAL/ SÓLIDA PARA BOX, PARA PORTADORES DE DEFICIÊNCIA FÍSICA - 82X170CM</v>
          </cell>
          <cell r="C438" t="str">
            <v>UN</v>
          </cell>
          <cell r="D438">
            <v>873.49</v>
          </cell>
        </row>
        <row r="439">
          <cell r="A439">
            <v>7001004</v>
          </cell>
          <cell r="B439" t="str">
            <v>PORTA LISA ESPECIAL/ SÓLIDA PARA PORTADORES DE DEFICIÊNCIA FÍSICA - 82X210CM</v>
          </cell>
          <cell r="C439" t="str">
            <v>UN</v>
          </cell>
          <cell r="D439">
            <v>893.25</v>
          </cell>
        </row>
        <row r="440">
          <cell r="A440">
            <v>7001005</v>
          </cell>
          <cell r="B440" t="str">
            <v>PORTA LISA ESPECIAL/ SÓLIDA - 62X210CM</v>
          </cell>
          <cell r="C440" t="str">
            <v>UN</v>
          </cell>
          <cell r="D440">
            <v>565.52</v>
          </cell>
        </row>
        <row r="441">
          <cell r="A441">
            <v>7001007</v>
          </cell>
          <cell r="B441" t="str">
            <v>PORTA LISA ESPECIAL/ SÓLIDA - 82X210CM</v>
          </cell>
          <cell r="C441" t="str">
            <v>UN</v>
          </cell>
          <cell r="D441">
            <v>582.59</v>
          </cell>
        </row>
        <row r="442">
          <cell r="A442">
            <v>7001008</v>
          </cell>
          <cell r="B442" t="str">
            <v>PORTA LISA ESPECIAL/ SÓLIDA - 92X210CM</v>
          </cell>
          <cell r="C442" t="str">
            <v>UN</v>
          </cell>
          <cell r="D442">
            <v>629.46</v>
          </cell>
        </row>
        <row r="443">
          <cell r="A443">
            <v>7001009</v>
          </cell>
          <cell r="B443" t="str">
            <v>PORTA LISA ESPECIAL/ SÓLIDA - 102X210CM</v>
          </cell>
          <cell r="C443" t="str">
            <v>UN</v>
          </cell>
          <cell r="D443">
            <v>703.18</v>
          </cell>
        </row>
        <row r="444">
          <cell r="A444">
            <v>7001012</v>
          </cell>
          <cell r="B444" t="str">
            <v>PORTA LISA COMUM/ ENCABEÇADA - 82X210CM</v>
          </cell>
          <cell r="C444" t="str">
            <v>UN</v>
          </cell>
          <cell r="D444">
            <v>369.66</v>
          </cell>
        </row>
        <row r="445">
          <cell r="A445">
            <v>7001013</v>
          </cell>
          <cell r="B445" t="str">
            <v>PORTA LISA COMUM/ ENCABEÇADA - 92X210CM</v>
          </cell>
          <cell r="C445" t="str">
            <v>UN</v>
          </cell>
          <cell r="D445">
            <v>462.76</v>
          </cell>
        </row>
        <row r="446">
          <cell r="A446">
            <v>7001014</v>
          </cell>
          <cell r="B446" t="str">
            <v>PORTA LISA COMUM/ ENCABEÇADA - 102X210CM</v>
          </cell>
          <cell r="C446" t="str">
            <v>UN</v>
          </cell>
          <cell r="D446">
            <v>511.49</v>
          </cell>
        </row>
        <row r="447">
          <cell r="A447">
            <v>7001017</v>
          </cell>
          <cell r="B447" t="str">
            <v>PORTA LISA COMUM/ ENCABEÇADA REVESTIDA COM LAMINADO MELAMÍNICO - 82X210CM</v>
          </cell>
          <cell r="C447" t="str">
            <v>UN</v>
          </cell>
          <cell r="D447">
            <v>918.25</v>
          </cell>
        </row>
        <row r="448">
          <cell r="A448">
            <v>7001018</v>
          </cell>
          <cell r="B448" t="str">
            <v>PORTA LISA COMUM/ ENCABEÇADA REVESTIDA COM LAMINADO MELAMÍNICO - 92X210CM</v>
          </cell>
          <cell r="C448" t="str">
            <v>UN</v>
          </cell>
          <cell r="D448">
            <v>1055.8800000000001</v>
          </cell>
        </row>
        <row r="449">
          <cell r="A449">
            <v>7001019</v>
          </cell>
          <cell r="B449" t="str">
            <v>PORTA LISA COMUM/ ENCABEÇADA REVESTIDA COM LAMINADO MELAMÍNICO - 102X210CM</v>
          </cell>
          <cell r="C449" t="str">
            <v>UN</v>
          </cell>
          <cell r="D449">
            <v>1149.68</v>
          </cell>
        </row>
        <row r="450">
          <cell r="A450">
            <v>7001037</v>
          </cell>
          <cell r="B450" t="str">
            <v>PORTA VENEZIANA - 82X210CM</v>
          </cell>
          <cell r="C450" t="str">
            <v>UN</v>
          </cell>
          <cell r="D450">
            <v>1134.97</v>
          </cell>
        </row>
        <row r="451">
          <cell r="A451">
            <v>7001038</v>
          </cell>
          <cell r="B451" t="str">
            <v>PORTA VENEZIANA - 92X210CM</v>
          </cell>
          <cell r="C451" t="str">
            <v>UN</v>
          </cell>
          <cell r="D451">
            <v>1244.3900000000001</v>
          </cell>
        </row>
        <row r="452">
          <cell r="A452">
            <v>7001039</v>
          </cell>
          <cell r="B452" t="str">
            <v>PORTA DE MADEIRA LISA COMUM/ ENCABEÇADA DE CORRER, 2 FOLHAS, TRILHO DE ALUMÍNIO</v>
          </cell>
          <cell r="C452" t="str">
            <v>M2</v>
          </cell>
          <cell r="D452">
            <v>422.33</v>
          </cell>
        </row>
        <row r="453">
          <cell r="A453">
            <v>7001045</v>
          </cell>
          <cell r="B453" t="str">
            <v>PORTA DE MADEIRA LISA COMUM/ ENCABEÇADA, 2 FOLHAS - 124X210CM</v>
          </cell>
          <cell r="C453" t="str">
            <v>UN</v>
          </cell>
          <cell r="D453">
            <v>823.89</v>
          </cell>
        </row>
        <row r="454">
          <cell r="A454">
            <v>7001046</v>
          </cell>
          <cell r="B454" t="str">
            <v>PORTA DE MADEIRA LISA COMUM/ ENCABEÇADA - 2 FOLHAS - 144X210CM</v>
          </cell>
          <cell r="C454" t="str">
            <v>UN</v>
          </cell>
          <cell r="D454">
            <v>823.89</v>
          </cell>
        </row>
        <row r="455">
          <cell r="A455">
            <v>7001047</v>
          </cell>
          <cell r="B455" t="str">
            <v>PORTA DE MADEIRA LISA COMUM/ ENCABEÇADA - 2 FOLHAS - 164X210CM</v>
          </cell>
          <cell r="C455" t="str">
            <v>UN</v>
          </cell>
          <cell r="D455">
            <v>824.67</v>
          </cell>
        </row>
        <row r="456">
          <cell r="A456">
            <v>7001048</v>
          </cell>
          <cell r="B456" t="str">
            <v>PORTA DE MADEIRA LISA COMUM/ ENCABEÇADA, 2 FOLHAS - 184X210CM</v>
          </cell>
          <cell r="C456" t="str">
            <v>UN</v>
          </cell>
          <cell r="D456">
            <v>942.17</v>
          </cell>
        </row>
        <row r="457">
          <cell r="A457">
            <v>7001049</v>
          </cell>
          <cell r="B457" t="str">
            <v>PORTA DE MADEIRA LISA COMUM/ ENCABEÇADA, 2 FOLHAS - 204X210CM</v>
          </cell>
          <cell r="C457" t="str">
            <v>UN</v>
          </cell>
          <cell r="D457">
            <v>1039.6300000000001</v>
          </cell>
        </row>
        <row r="458">
          <cell r="A458">
            <v>7001050</v>
          </cell>
          <cell r="B458" t="str">
            <v>BATENTE DE MADEIRA (14CM) - PARA PORTA DE 1 FOLHA, SEM BANDEIRA</v>
          </cell>
          <cell r="C458" t="str">
            <v>JG</v>
          </cell>
          <cell r="D458">
            <v>748.11</v>
          </cell>
        </row>
        <row r="459">
          <cell r="A459">
            <v>7001051</v>
          </cell>
          <cell r="B459" t="str">
            <v>BATENTE DE MADEIRA (14CM) - PARA PORTA DE 2 FOLHAS, SEM BANDEIRA</v>
          </cell>
          <cell r="C459" t="str">
            <v>JG</v>
          </cell>
          <cell r="D459">
            <v>811.6</v>
          </cell>
        </row>
        <row r="460">
          <cell r="A460">
            <v>7001052</v>
          </cell>
          <cell r="B460" t="str">
            <v>PM.45/49 - BATENTE DE MADEIRA (14CM) - PARA PORTA COM BANDEIRA</v>
          </cell>
          <cell r="C460" t="str">
            <v>JG</v>
          </cell>
          <cell r="D460">
            <v>771.18</v>
          </cell>
        </row>
        <row r="461">
          <cell r="A461">
            <v>7001053</v>
          </cell>
          <cell r="B461" t="str">
            <v>BATENTE DE MADEIRA (14CM) - PARA INSTALAÇÕES SANITÁRIAS</v>
          </cell>
          <cell r="C461" t="str">
            <v>JG</v>
          </cell>
          <cell r="D461">
            <v>755.79</v>
          </cell>
        </row>
        <row r="462">
          <cell r="A462">
            <v>7001054</v>
          </cell>
          <cell r="B462" t="str">
            <v>BATENTE DE MADEIRA (25CM) - PARA PORTA DE 1 FOLHA, SEM BANDEIRA</v>
          </cell>
          <cell r="C462" t="str">
            <v>JG</v>
          </cell>
          <cell r="D462">
            <v>847.39</v>
          </cell>
        </row>
        <row r="463">
          <cell r="A463">
            <v>7001055</v>
          </cell>
          <cell r="B463" t="str">
            <v>BATENTE DE MADEIRA (25CM) - PARA PORTA DE 2 FOLHAS, SEM BANDEIRA</v>
          </cell>
          <cell r="C463" t="str">
            <v>JG</v>
          </cell>
          <cell r="D463">
            <v>1251.3499999999999</v>
          </cell>
        </row>
        <row r="464">
          <cell r="A464">
            <v>7001056</v>
          </cell>
          <cell r="B464" t="str">
            <v>BATENTE DE MADEIRA (25CM) - PARA PORTA COM BANDEIRA</v>
          </cell>
          <cell r="C464" t="str">
            <v>JG</v>
          </cell>
          <cell r="D464">
            <v>1418.7</v>
          </cell>
        </row>
        <row r="465">
          <cell r="A465">
            <v>7001057</v>
          </cell>
          <cell r="B465" t="str">
            <v>BATENTE DE MADEIRA (9,5CM) - PARA PORTA EM DIVISÓRIA DV.01</v>
          </cell>
          <cell r="C465" t="str">
            <v>M</v>
          </cell>
          <cell r="D465">
            <v>76.209999999999994</v>
          </cell>
        </row>
        <row r="466">
          <cell r="A466">
            <v>7001075</v>
          </cell>
          <cell r="B466" t="str">
            <v>VISOR FIXO COM VIDRO E REQUADRO DE MADEIRA PARA PORTA</v>
          </cell>
          <cell r="C466" t="str">
            <v>UN</v>
          </cell>
          <cell r="D466">
            <v>279.33</v>
          </cell>
        </row>
        <row r="467">
          <cell r="A467">
            <v>7001080</v>
          </cell>
          <cell r="B467" t="str">
            <v>FAIXA BATE MACA EM LAMINADO  MELAMÍNICO PARA PORTA DE MADEIRA</v>
          </cell>
          <cell r="C467" t="str">
            <v>M2</v>
          </cell>
          <cell r="D467">
            <v>154.62</v>
          </cell>
        </row>
        <row r="468">
          <cell r="A468">
            <v>7001101</v>
          </cell>
          <cell r="B468" t="str">
            <v>PORTA LISA COMUM/ ENCABEÇADA - 72X210CM</v>
          </cell>
          <cell r="C468" t="str">
            <v>UN</v>
          </cell>
          <cell r="D468">
            <v>347.74</v>
          </cell>
        </row>
        <row r="469">
          <cell r="A469">
            <v>7002000</v>
          </cell>
          <cell r="B469" t="str">
            <v>FERRAGENS E COMPLEMENTOS METÁLICOS</v>
          </cell>
          <cell r="C469" t="str">
            <v>.</v>
          </cell>
          <cell r="D469" t="str">
            <v>.</v>
          </cell>
        </row>
        <row r="470">
          <cell r="A470">
            <v>7002002</v>
          </cell>
          <cell r="B470" t="str">
            <v>CONJUNTO DE FECHADURA DE CILINDRO, 55MM, TRÁFEGO INTENSO, MAÇANETA EM ZAMAC, GUARNIÇÕES EM AÇO, ACABAMENTO CROMADO - PARA PORTA INTERNA OU EXTERNA</v>
          </cell>
          <cell r="C470" t="str">
            <v>UN</v>
          </cell>
          <cell r="D470">
            <v>389.8</v>
          </cell>
        </row>
        <row r="471">
          <cell r="A471">
            <v>7002008</v>
          </cell>
          <cell r="B471" t="str">
            <v>CONJUNTO DE FECHADURA DE CILINDRO, CAIXA RASA (22MM) - PORTA COM MONTANTE ESTREITO</v>
          </cell>
          <cell r="C471" t="str">
            <v>UN</v>
          </cell>
          <cell r="D471">
            <v>360.66</v>
          </cell>
        </row>
        <row r="472">
          <cell r="A472">
            <v>7002010</v>
          </cell>
          <cell r="B472" t="str">
            <v>CONJUNTO DE FECHADURA DE CILINDRO, SÓ LINGUETA (55MM) - TRÁFEGO INTENSO - PORTA DE ABRIR</v>
          </cell>
          <cell r="C472" t="str">
            <v>UN</v>
          </cell>
          <cell r="D472">
            <v>202.19</v>
          </cell>
        </row>
        <row r="473">
          <cell r="A473">
            <v>7002012</v>
          </cell>
          <cell r="B473" t="str">
            <v>CONJUNTO DE FECHADURA DE CILINDRO, BICO DE PAPAGAIO (22MM) - PORTA DE CORRER</v>
          </cell>
          <cell r="C473" t="str">
            <v>UN</v>
          </cell>
          <cell r="D473">
            <v>368.04</v>
          </cell>
        </row>
        <row r="474">
          <cell r="A474">
            <v>7002016</v>
          </cell>
          <cell r="B474" t="str">
            <v>FECHADURA TIPO GORGE (55MM) - TRÁFEGO INTENSO, MAÇANETA EM ZEMAC, GUARNIÇÕES EM AÇO, ACABAMENTO CROMADO BRILHANTE</v>
          </cell>
          <cell r="C474" t="str">
            <v>UN</v>
          </cell>
          <cell r="D474">
            <v>352.61</v>
          </cell>
        </row>
        <row r="475">
          <cell r="A475">
            <v>7002031</v>
          </cell>
          <cell r="B475" t="str">
            <v>FECHADURA TIPO TRANQUETA E TRINCO (55MM) - TRÁFEGO INTENSO, MAÇANETA EM ZAMAC, GUARNIÇÕES EM AÇO, ACABAMENTO CROMADO BRILHANTE - PORTA DE SANITÁRIO</v>
          </cell>
          <cell r="C475" t="str">
            <v>UN</v>
          </cell>
          <cell r="D475">
            <v>200.58</v>
          </cell>
        </row>
        <row r="476">
          <cell r="A476">
            <v>7002040</v>
          </cell>
          <cell r="B476" t="str">
            <v>CONJUNTO DE FECHADURA TIPO TETRA - SOMENTE TRANCA</v>
          </cell>
          <cell r="C476" t="str">
            <v>CJ</v>
          </cell>
          <cell r="D476">
            <v>114.89</v>
          </cell>
        </row>
        <row r="477">
          <cell r="A477">
            <v>7002050</v>
          </cell>
          <cell r="B477" t="str">
            <v>TARGETA DE SOBREPOR,TIPO "LIVRE-OCUPADO"- 60X65MM</v>
          </cell>
          <cell r="C477" t="str">
            <v>UN</v>
          </cell>
          <cell r="D477">
            <v>202.6</v>
          </cell>
        </row>
        <row r="478">
          <cell r="A478">
            <v>7002051</v>
          </cell>
          <cell r="B478" t="str">
            <v>FECHO DE EMBUTIR, TRAVA ACIONADA POR ALAVANCA, 3/4"X400MM - PORTA 2 FOLHAS</v>
          </cell>
          <cell r="C478" t="str">
            <v>UN</v>
          </cell>
          <cell r="D478">
            <v>267.75</v>
          </cell>
        </row>
        <row r="479">
          <cell r="A479">
            <v>7002052</v>
          </cell>
          <cell r="B479" t="str">
            <v>FECHO DE EMBUTIR,TRAVA ACIONADA POR ALAVANCA, 3/4"X200MM - PORTA 2 FOLHAS</v>
          </cell>
          <cell r="C479" t="str">
            <v>UN</v>
          </cell>
          <cell r="D479">
            <v>233.22</v>
          </cell>
        </row>
        <row r="480">
          <cell r="A480">
            <v>7002064</v>
          </cell>
          <cell r="B480" t="str">
            <v>MOLA FECHA-PORTA,TIPO LEVE (AMORTECEDOR HIDRÁULICO)</v>
          </cell>
          <cell r="C480" t="str">
            <v>UN</v>
          </cell>
          <cell r="D480">
            <v>257.06</v>
          </cell>
        </row>
        <row r="481">
          <cell r="A481">
            <v>7002065</v>
          </cell>
          <cell r="B481" t="str">
            <v>MOLA FECHA-PORTA,TIPO PESADO</v>
          </cell>
          <cell r="C481" t="str">
            <v>UN</v>
          </cell>
          <cell r="D481">
            <v>328.74</v>
          </cell>
        </row>
        <row r="482">
          <cell r="A482">
            <v>7002066</v>
          </cell>
          <cell r="B482" t="str">
            <v>MOLA VAI-E-VEM, DE TOPO</v>
          </cell>
          <cell r="C482" t="str">
            <v>UN</v>
          </cell>
          <cell r="D482">
            <v>548.52</v>
          </cell>
        </row>
        <row r="483">
          <cell r="A483">
            <v>7002073</v>
          </cell>
          <cell r="B483" t="str">
            <v>CADEADO DE LATÃO (COM CILINDRO E TRAVA DUPLA) - 35MM PESO MÍNIMO 140G</v>
          </cell>
          <cell r="C483" t="str">
            <v>UN</v>
          </cell>
          <cell r="D483">
            <v>29.35</v>
          </cell>
        </row>
        <row r="484">
          <cell r="A484">
            <v>7002080</v>
          </cell>
          <cell r="B484" t="str">
            <v>PORTA-CADEADO DE FERRO PINTADO - 63MM PESO MÍNIMO 25G</v>
          </cell>
          <cell r="C484" t="str">
            <v>UN</v>
          </cell>
          <cell r="D484">
            <v>12.48</v>
          </cell>
        </row>
        <row r="485">
          <cell r="A485">
            <v>7002081</v>
          </cell>
          <cell r="B485" t="str">
            <v>PORTA-CADEADO DE FERRO PINTADO - 89MM PESO MÍNIMO 115G</v>
          </cell>
          <cell r="C485" t="str">
            <v>UN</v>
          </cell>
          <cell r="D485">
            <v>17.66</v>
          </cell>
        </row>
        <row r="486">
          <cell r="A486">
            <v>7002090</v>
          </cell>
          <cell r="B486" t="str">
            <v>BARRA ANTI-PÂNICO PARA  PORTA 1 FOLHA - COLOCADA</v>
          </cell>
          <cell r="C486" t="str">
            <v>UN</v>
          </cell>
          <cell r="D486">
            <v>1133.04</v>
          </cell>
        </row>
        <row r="487">
          <cell r="A487">
            <v>7002095</v>
          </cell>
          <cell r="B487" t="str">
            <v>RESPIRO PARA ARMÁRIO EM LATÃO CROMADO - DIÂMETRO 10CM</v>
          </cell>
          <cell r="C487" t="str">
            <v>UN</v>
          </cell>
          <cell r="D487">
            <v>59.59</v>
          </cell>
        </row>
        <row r="488">
          <cell r="A488">
            <v>7003000</v>
          </cell>
          <cell r="B488" t="str">
            <v>PORTAS COM REVESTIMENTO</v>
          </cell>
          <cell r="C488" t="str">
            <v>.</v>
          </cell>
          <cell r="D488" t="str">
            <v>.</v>
          </cell>
        </row>
        <row r="489">
          <cell r="A489">
            <v>7003001</v>
          </cell>
          <cell r="B489" t="str">
            <v>PORTA DE MADEIRA LISA COMUM/ ENCABEÇADA, REVESTIDA COM LAMINADO MELAMÍNICO - 2 FOLHAS 124X210CM</v>
          </cell>
          <cell r="C489" t="str">
            <v>UN</v>
          </cell>
          <cell r="D489">
            <v>1432.92</v>
          </cell>
        </row>
        <row r="490">
          <cell r="A490">
            <v>7003002</v>
          </cell>
          <cell r="B490" t="str">
            <v>PORTA DE MADEIRA LISA COMUM/ ENCABEÇADA, REVESTIDA COM LAMINADO MELAMÍNICO - 2 FOLHAS 144X210CM</v>
          </cell>
          <cell r="C490" t="str">
            <v>UN</v>
          </cell>
          <cell r="D490">
            <v>1534.33</v>
          </cell>
        </row>
        <row r="491">
          <cell r="A491">
            <v>7003003</v>
          </cell>
          <cell r="B491" t="str">
            <v>PORTA DE MADEIRA LISA COMUM/ ENCABEÇADA, REVESTIDA COM LAMINADO MELAMÍNICO - 2 FOLHAS 164X210CM</v>
          </cell>
          <cell r="C491" t="str">
            <v>UN</v>
          </cell>
          <cell r="D491">
            <v>1634.54</v>
          </cell>
        </row>
        <row r="492">
          <cell r="A492">
            <v>7003004</v>
          </cell>
          <cell r="B492" t="str">
            <v>PORTA DE MADEIRA LISA COMUM/ ENCABEÇADA, REVESTIDA COM LAMINADO MELAMÍNICO - 2 FOLHAS 184X210CM</v>
          </cell>
          <cell r="C492" t="str">
            <v>UN</v>
          </cell>
          <cell r="D492">
            <v>1848.82</v>
          </cell>
        </row>
        <row r="493">
          <cell r="A493">
            <v>7003005</v>
          </cell>
          <cell r="B493" t="str">
            <v>PORTA DE MADEIRA LISA COMUM/ ENCABEÇADA, REVESTIDA COM LAMINADO MELAMÍNICO - 2 FOLHAS 204X210CM</v>
          </cell>
          <cell r="C493" t="str">
            <v>UN</v>
          </cell>
          <cell r="D493">
            <v>2044.78</v>
          </cell>
        </row>
        <row r="494">
          <cell r="A494">
            <v>7003022</v>
          </cell>
          <cell r="B494" t="str">
            <v>PORTA GUICHÊ EM MADEIRA LISA ESPECIAL/ SÓLIDA - 82X210CM - REVESTIDA COM LAMINADO  MELAMÍNICO</v>
          </cell>
          <cell r="C494" t="str">
            <v>UN</v>
          </cell>
          <cell r="D494">
            <v>1294.31</v>
          </cell>
        </row>
        <row r="495">
          <cell r="A495">
            <v>7009000</v>
          </cell>
          <cell r="B495" t="str">
            <v>ARMÁRIOS</v>
          </cell>
          <cell r="C495" t="str">
            <v>.</v>
          </cell>
          <cell r="D495" t="str">
            <v>.</v>
          </cell>
        </row>
        <row r="496">
          <cell r="A496">
            <v>7009010</v>
          </cell>
          <cell r="B496" t="str">
            <v>ARMÁRIO SEM PORTAS, REVESTIMENTO EXTERNO E INTERNO EM LAMINADO MELAMÍNICO</v>
          </cell>
          <cell r="C496" t="str">
            <v>M2</v>
          </cell>
          <cell r="D496">
            <v>1390.75</v>
          </cell>
        </row>
        <row r="497">
          <cell r="A497">
            <v>7009012</v>
          </cell>
          <cell r="B497" t="str">
            <v>ARMÁRIO COM PORTAS, SEM REVESTIMENTO</v>
          </cell>
          <cell r="C497" t="str">
            <v>M2</v>
          </cell>
          <cell r="D497">
            <v>502.08</v>
          </cell>
        </row>
        <row r="498">
          <cell r="A498">
            <v>7009014</v>
          </cell>
          <cell r="B498" t="str">
            <v>ARMÁRIO COM PORTAS, REVESTIMENTO EXTERNO E INTERNO EM LAMINADO MELAMÍNICO</v>
          </cell>
          <cell r="C498" t="str">
            <v>M2</v>
          </cell>
          <cell r="D498">
            <v>1859.55</v>
          </cell>
        </row>
        <row r="499">
          <cell r="A499">
            <v>7009018</v>
          </cell>
          <cell r="B499" t="str">
            <v>PORTAS PARA ARMÁRIO SEM REVESTIMENTO</v>
          </cell>
          <cell r="C499" t="str">
            <v>M2</v>
          </cell>
          <cell r="D499">
            <v>125.16</v>
          </cell>
        </row>
        <row r="500">
          <cell r="A500">
            <v>7009019</v>
          </cell>
          <cell r="B500" t="str">
            <v>PORTAS PARA ARMÁRIO COM REVESTIMENTO EXTERNO EM LAMINADO MELAMÍNICO</v>
          </cell>
          <cell r="C500" t="str">
            <v>M2</v>
          </cell>
          <cell r="D500">
            <v>299</v>
          </cell>
        </row>
        <row r="501">
          <cell r="A501">
            <v>7009020</v>
          </cell>
          <cell r="B501" t="str">
            <v>PORTAS PARA ARMÁRIO COM REVESTIMENTO EXTERNO E INTERNO EM LAMINADO MELAMÍNICO</v>
          </cell>
          <cell r="C501" t="str">
            <v>M2</v>
          </cell>
          <cell r="D501">
            <v>468.8</v>
          </cell>
        </row>
        <row r="502">
          <cell r="A502">
            <v>7009025</v>
          </cell>
          <cell r="B502" t="str">
            <v>PRATELEIRA PARA ARMÁRIO SEM REVESTIMENTO</v>
          </cell>
          <cell r="C502" t="str">
            <v>M2</v>
          </cell>
          <cell r="D502">
            <v>107.58</v>
          </cell>
        </row>
        <row r="503">
          <cell r="A503">
            <v>7009026</v>
          </cell>
          <cell r="B503" t="str">
            <v>PRATELEIRA PARA ARMÁRIO, REVESTIDA EM 1 FACE EM LAMINADO MELAMÍNICO</v>
          </cell>
          <cell r="C503" t="str">
            <v>M2</v>
          </cell>
          <cell r="D503">
            <v>281.42</v>
          </cell>
        </row>
        <row r="504">
          <cell r="A504">
            <v>7009027</v>
          </cell>
          <cell r="B504" t="str">
            <v>PRATELEIRA PARA ARMÁRIO, REVESTIDA EM 2 FACES, EM LAMINADO MELAMÍNICO</v>
          </cell>
          <cell r="C504" t="str">
            <v>M2</v>
          </cell>
          <cell r="D504">
            <v>451.22</v>
          </cell>
        </row>
        <row r="505">
          <cell r="A505">
            <v>7009030</v>
          </cell>
          <cell r="B505" t="str">
            <v>GAVETA PARA ARMÁRIO SEM REVESTIMENTO</v>
          </cell>
          <cell r="C505" t="str">
            <v>UN</v>
          </cell>
          <cell r="D505">
            <v>51.54</v>
          </cell>
        </row>
        <row r="506">
          <cell r="A506">
            <v>7009031</v>
          </cell>
          <cell r="B506" t="str">
            <v>GAVETA PARA ARMÁRIO,REVESTIMENTO EXTERNO EM LAMINADO MELAMÍNICO</v>
          </cell>
          <cell r="C506" t="str">
            <v>UN</v>
          </cell>
          <cell r="D506">
            <v>106.56</v>
          </cell>
        </row>
        <row r="507">
          <cell r="A507">
            <v>7009032</v>
          </cell>
          <cell r="B507" t="str">
            <v>GAVETA PARA ARMÁRIO, REVESTIMENTO EXTERNO E INTERNO EM LAMINADO MELAMÍNICO</v>
          </cell>
          <cell r="C507" t="str">
            <v>UN</v>
          </cell>
          <cell r="D507">
            <v>205.62</v>
          </cell>
        </row>
        <row r="508">
          <cell r="A508">
            <v>7010000</v>
          </cell>
          <cell r="B508" t="str">
            <v>ARMÁRIOS</v>
          </cell>
          <cell r="C508" t="str">
            <v>.</v>
          </cell>
          <cell r="D508" t="str">
            <v>.</v>
          </cell>
        </row>
        <row r="509">
          <cell r="A509">
            <v>7010013</v>
          </cell>
          <cell r="B509" t="str">
            <v>ARMÁRIO PARA CUMBUCAS</v>
          </cell>
          <cell r="C509" t="str">
            <v>UN</v>
          </cell>
          <cell r="D509">
            <v>2436.62</v>
          </cell>
        </row>
        <row r="510">
          <cell r="A510">
            <v>7010014</v>
          </cell>
          <cell r="B510" t="str">
            <v>ARMÁRIO PARA CANECAS</v>
          </cell>
          <cell r="C510" t="str">
            <v>UN</v>
          </cell>
          <cell r="D510">
            <v>2496.62</v>
          </cell>
        </row>
        <row r="511">
          <cell r="A511">
            <v>7010015</v>
          </cell>
          <cell r="B511" t="str">
            <v>ARMÁRIO PARA PRATOS</v>
          </cell>
          <cell r="C511" t="str">
            <v>UN</v>
          </cell>
          <cell r="D511">
            <v>2700.8</v>
          </cell>
        </row>
        <row r="512">
          <cell r="A512">
            <v>7010020</v>
          </cell>
          <cell r="B512" t="str">
            <v>CABIDE DE MADEIRA PARA SACOLAS</v>
          </cell>
          <cell r="C512" t="str">
            <v>M</v>
          </cell>
          <cell r="D512">
            <v>440.82</v>
          </cell>
        </row>
        <row r="513">
          <cell r="A513">
            <v>7020010</v>
          </cell>
          <cell r="B513" t="str">
            <v>PEITORIL DE MADEIRA</v>
          </cell>
          <cell r="C513" t="str">
            <v>M</v>
          </cell>
          <cell r="D513">
            <v>260.74</v>
          </cell>
        </row>
        <row r="514">
          <cell r="A514">
            <v>7060000</v>
          </cell>
          <cell r="B514" t="str">
            <v>RETIRADAS</v>
          </cell>
          <cell r="C514" t="str">
            <v>.</v>
          </cell>
          <cell r="D514" t="str">
            <v>.</v>
          </cell>
        </row>
        <row r="515">
          <cell r="A515">
            <v>7060001</v>
          </cell>
          <cell r="B515" t="str">
            <v>RETIRADA DE FOLHAS DE PORTA DE PASSAGEM OU JANELA</v>
          </cell>
          <cell r="C515" t="str">
            <v>UN</v>
          </cell>
          <cell r="D515">
            <v>14.95</v>
          </cell>
        </row>
        <row r="516">
          <cell r="A516">
            <v>7060002</v>
          </cell>
          <cell r="B516" t="str">
            <v>RETIRADA DE BATENTES DE MADEIRA</v>
          </cell>
          <cell r="C516" t="str">
            <v>UN</v>
          </cell>
          <cell r="D516">
            <v>64.41</v>
          </cell>
        </row>
        <row r="517">
          <cell r="A517">
            <v>7060008</v>
          </cell>
          <cell r="B517" t="str">
            <v>RETIRADA DE GUARNIÇÕES OU MOLDURAS DE MADEIRA</v>
          </cell>
          <cell r="C517" t="str">
            <v>M</v>
          </cell>
          <cell r="D517">
            <v>2.09</v>
          </cell>
        </row>
        <row r="518">
          <cell r="A518">
            <v>7060010</v>
          </cell>
          <cell r="B518" t="str">
            <v>RETIRADA DE GUICHÊS, INCLUSIVE BATENTE E FERRAGENS</v>
          </cell>
          <cell r="C518" t="str">
            <v>UN</v>
          </cell>
          <cell r="D518">
            <v>64.41</v>
          </cell>
        </row>
        <row r="519">
          <cell r="A519">
            <v>7060050</v>
          </cell>
          <cell r="B519" t="str">
            <v>RETIRADA DE FECHADURAS DE EMBUTIR, COMPLETAS</v>
          </cell>
          <cell r="C519" t="str">
            <v>UN</v>
          </cell>
          <cell r="D519">
            <v>14.95</v>
          </cell>
        </row>
        <row r="520">
          <cell r="A520">
            <v>7060051</v>
          </cell>
          <cell r="B520" t="str">
            <v>RETIRADA DE FECHADURAS, FECHOS OU TARGETAS DE SOBREPOR</v>
          </cell>
          <cell r="C520" t="str">
            <v>UN</v>
          </cell>
          <cell r="D520">
            <v>5.98</v>
          </cell>
        </row>
        <row r="521">
          <cell r="A521">
            <v>7060065</v>
          </cell>
          <cell r="B521" t="str">
            <v>RETIRADA DE MAÇANETAS</v>
          </cell>
          <cell r="C521" t="str">
            <v>PAR</v>
          </cell>
          <cell r="D521">
            <v>8.07</v>
          </cell>
        </row>
        <row r="522">
          <cell r="A522">
            <v>7060066</v>
          </cell>
          <cell r="B522" t="str">
            <v>RETIRADA DE ESPELHOS</v>
          </cell>
          <cell r="C522" t="str">
            <v>PAR</v>
          </cell>
          <cell r="D522">
            <v>5.08</v>
          </cell>
        </row>
        <row r="523">
          <cell r="A523">
            <v>7060067</v>
          </cell>
          <cell r="B523" t="str">
            <v>RETIRADA DE ROSETAS OU ENTRADAS DE CHAVE GORGE</v>
          </cell>
          <cell r="C523" t="str">
            <v>PAR</v>
          </cell>
          <cell r="D523">
            <v>5.08</v>
          </cell>
        </row>
        <row r="524">
          <cell r="A524">
            <v>7060068</v>
          </cell>
          <cell r="B524" t="str">
            <v>RETIRADA DE BORBOLETAS OU LEVANTADORES TIPO "UNHA"</v>
          </cell>
          <cell r="C524" t="str">
            <v>UN</v>
          </cell>
          <cell r="D524">
            <v>4.04</v>
          </cell>
        </row>
        <row r="525">
          <cell r="A525">
            <v>7060070</v>
          </cell>
          <cell r="B525" t="str">
            <v>RETIRADA DE DOBRADIÇAS</v>
          </cell>
          <cell r="C525" t="str">
            <v>UN</v>
          </cell>
          <cell r="D525">
            <v>5.98</v>
          </cell>
        </row>
        <row r="526">
          <cell r="A526">
            <v>7070000</v>
          </cell>
          <cell r="B526" t="str">
            <v>RECOLOCAÇÕES</v>
          </cell>
          <cell r="C526" t="str">
            <v>.</v>
          </cell>
          <cell r="D526" t="str">
            <v>.</v>
          </cell>
        </row>
        <row r="527">
          <cell r="A527">
            <v>7070001</v>
          </cell>
          <cell r="B527" t="str">
            <v>RECOLOCAÇÃO DE FOLHAS DE PORTA DE PASSAGEM OU JANELA</v>
          </cell>
          <cell r="C527" t="str">
            <v>UN</v>
          </cell>
          <cell r="D527">
            <v>118.82</v>
          </cell>
        </row>
        <row r="528">
          <cell r="A528">
            <v>7070002</v>
          </cell>
          <cell r="B528" t="str">
            <v>RECOLOCAÇÃO DE BATENTES MADEIRA</v>
          </cell>
          <cell r="C528" t="str">
            <v>UN</v>
          </cell>
          <cell r="D528">
            <v>71.98</v>
          </cell>
        </row>
        <row r="529">
          <cell r="A529">
            <v>7070008</v>
          </cell>
          <cell r="B529" t="str">
            <v>RECOLOCAÇÃO DE GUARNIÇÕES OU MOLDURAS DE MADEIRA</v>
          </cell>
          <cell r="C529" t="str">
            <v>M</v>
          </cell>
          <cell r="D529">
            <v>2.7</v>
          </cell>
        </row>
        <row r="530">
          <cell r="A530">
            <v>7070010</v>
          </cell>
          <cell r="B530" t="str">
            <v>RECOLOCAÇÃO DE GUICHÊS, INCLUSIVE BATENTE E FERRAGENS</v>
          </cell>
          <cell r="C530" t="str">
            <v>UN</v>
          </cell>
          <cell r="D530">
            <v>102.38</v>
          </cell>
        </row>
        <row r="531">
          <cell r="A531">
            <v>7070050</v>
          </cell>
          <cell r="B531" t="str">
            <v>RECOLOCAÇÃO DE FECHADURAS DE EMBUTIR, COMPLETAS</v>
          </cell>
          <cell r="C531" t="str">
            <v>UN</v>
          </cell>
          <cell r="D531">
            <v>47.55</v>
          </cell>
        </row>
        <row r="532">
          <cell r="A532">
            <v>7070051</v>
          </cell>
          <cell r="B532" t="str">
            <v>RECOLOCAÇÃO DE FECHADURAS, FECHOS OU TARGETAS DE SOBREPOR</v>
          </cell>
          <cell r="C532" t="str">
            <v>UN</v>
          </cell>
          <cell r="D532">
            <v>23.92</v>
          </cell>
        </row>
        <row r="533">
          <cell r="A533">
            <v>7070065</v>
          </cell>
          <cell r="B533" t="str">
            <v>RECOLOCAÇÃO DE MAÇANETAS</v>
          </cell>
          <cell r="C533" t="str">
            <v>PAR</v>
          </cell>
          <cell r="D533">
            <v>5.08</v>
          </cell>
        </row>
        <row r="534">
          <cell r="A534">
            <v>7070066</v>
          </cell>
          <cell r="B534" t="str">
            <v>RECOLOCAÇÃO DE ESPELHOS</v>
          </cell>
          <cell r="C534" t="str">
            <v>PAR</v>
          </cell>
          <cell r="D534">
            <v>5.08</v>
          </cell>
        </row>
        <row r="535">
          <cell r="A535">
            <v>7070067</v>
          </cell>
          <cell r="B535" t="str">
            <v>RECOLOCAÇÃO DE ROSETAS OU ENTRADAS DE CHAVE GORGE</v>
          </cell>
          <cell r="C535" t="str">
            <v>PAR</v>
          </cell>
          <cell r="D535">
            <v>5.08</v>
          </cell>
        </row>
        <row r="536">
          <cell r="A536">
            <v>7070068</v>
          </cell>
          <cell r="B536" t="str">
            <v>RECOLOCAÇÃO DE BORBOLETAS OU LEVANTADORES TIPO "UNHA"</v>
          </cell>
          <cell r="C536" t="str">
            <v>UN</v>
          </cell>
          <cell r="D536">
            <v>3.74</v>
          </cell>
        </row>
        <row r="537">
          <cell r="A537">
            <v>7070070</v>
          </cell>
          <cell r="B537" t="str">
            <v>RECOLOCAÇÃO DE DOBRADIÇAS</v>
          </cell>
          <cell r="C537" t="str">
            <v>UN</v>
          </cell>
          <cell r="D537">
            <v>5.08</v>
          </cell>
        </row>
        <row r="538">
          <cell r="A538">
            <v>7080000</v>
          </cell>
          <cell r="B538" t="str">
            <v>SERVIÇOS PARCIAIS</v>
          </cell>
          <cell r="C538" t="str">
            <v>.</v>
          </cell>
          <cell r="D538" t="str">
            <v>.</v>
          </cell>
        </row>
        <row r="539">
          <cell r="A539">
            <v>7080001</v>
          </cell>
          <cell r="B539" t="str">
            <v>GUARNIÇÃO OU MOLDURA DE MADEIRA - 4,5CM</v>
          </cell>
          <cell r="C539" t="str">
            <v>M</v>
          </cell>
          <cell r="D539">
            <v>13.05</v>
          </cell>
        </row>
        <row r="540">
          <cell r="A540">
            <v>7080002</v>
          </cell>
          <cell r="B540" t="str">
            <v>GUARNIÇÃO OU MOLDURA DE MADEIRA - 7,5CM</v>
          </cell>
          <cell r="C540" t="str">
            <v>M</v>
          </cell>
          <cell r="D540">
            <v>17.63</v>
          </cell>
        </row>
        <row r="541">
          <cell r="A541">
            <v>7080003</v>
          </cell>
          <cell r="B541" t="str">
            <v>GUARNIÇÃO OU MOLDURA DE MADEIRA - 10,0CM</v>
          </cell>
          <cell r="C541" t="str">
            <v>M</v>
          </cell>
          <cell r="D541">
            <v>19.57</v>
          </cell>
        </row>
        <row r="542">
          <cell r="A542">
            <v>7080004</v>
          </cell>
          <cell r="B542" t="str">
            <v>GUARNIÇÃO OU MOLDURA DE MADEIRA - 15,0CM</v>
          </cell>
          <cell r="C542" t="str">
            <v>M</v>
          </cell>
          <cell r="D542">
            <v>34.659999999999997</v>
          </cell>
        </row>
        <row r="543">
          <cell r="A543">
            <v>7080010</v>
          </cell>
          <cell r="B543" t="str">
            <v>CONJUNTO DE FECHADURA DE CILINDRO (55MM) - TRÁFEGO INTENSO, MAÇANETA EM ZAMAC, GUARNIÇÕES EM AÇO, ACABAMENTO CROMADO BRILHANTE - INCLUSIVE ADAPTAÇÃO DA FURAÇÃO</v>
          </cell>
          <cell r="C543" t="str">
            <v>UN</v>
          </cell>
          <cell r="D543">
            <v>389.08</v>
          </cell>
        </row>
        <row r="544">
          <cell r="A544">
            <v>7080012</v>
          </cell>
          <cell r="B544" t="str">
            <v>CONJUNTO DE FECHADURA DE CILINDRO, CAIXA RASA (22MM) - PORTA COM MONTANTE ESTREITO - INCLUSIVE ADAPTAÇÃO DA FURAÇÃO</v>
          </cell>
          <cell r="C544" t="str">
            <v>UN</v>
          </cell>
          <cell r="D544">
            <v>351.09</v>
          </cell>
        </row>
        <row r="545">
          <cell r="A545">
            <v>7080013</v>
          </cell>
          <cell r="B545" t="str">
            <v>CONJUNTO DE FECHADURA DE CILINDRO, SÓ LINGUETA (55MM) - TRÁFEGO INTENSO - PORTA DE ABRIR -  INCLUSIVE ADAPTAÇÃO DA FURAÇÃO</v>
          </cell>
          <cell r="C545" t="str">
            <v>UN</v>
          </cell>
          <cell r="D545">
            <v>187.54</v>
          </cell>
        </row>
        <row r="546">
          <cell r="A546">
            <v>7080014</v>
          </cell>
          <cell r="B546" t="str">
            <v>CONJUNTO DE FECHADURA DE CILINDRO, BICO DE PAPAGAIO (22MM) - PORTA DE CORRER - INCUSIVE ADAPTAÇÃO DA FURAÇÃO</v>
          </cell>
          <cell r="C546" t="str">
            <v>UN</v>
          </cell>
          <cell r="D546">
            <v>353.39</v>
          </cell>
        </row>
        <row r="547">
          <cell r="A547">
            <v>7080015</v>
          </cell>
          <cell r="B547" t="str">
            <v>FECHADURA TIPO GORGE, 55MM, TRÁFEGO INTENSO, MAÇANETA EM ZAMAC, GUARNIÇÕES EM AÇO, ACABAMENTO CROMADO BRILHANTE - INCLUSIVE ADAPTAÇÃO DA FURAÇÃO</v>
          </cell>
          <cell r="C547" t="str">
            <v>UN</v>
          </cell>
          <cell r="D547">
            <v>351.89</v>
          </cell>
        </row>
        <row r="548">
          <cell r="A548">
            <v>7080022</v>
          </cell>
          <cell r="B548" t="str">
            <v>TARGETA DE SOBREPOR, TIPO "LIVRE-OCUPADO" - 60X65MM - INCLUSIVE ADAPTAÇÃO E FURAÇÃO</v>
          </cell>
          <cell r="C548" t="str">
            <v>UN</v>
          </cell>
          <cell r="D548">
            <v>187.64</v>
          </cell>
        </row>
        <row r="549">
          <cell r="A549">
            <v>7080035</v>
          </cell>
          <cell r="B549" t="str">
            <v>MAÇANETA EM ZAMAC</v>
          </cell>
          <cell r="C549" t="str">
            <v>UN</v>
          </cell>
          <cell r="D549">
            <v>232.93</v>
          </cell>
        </row>
        <row r="550">
          <cell r="A550">
            <v>7080036</v>
          </cell>
          <cell r="B550" t="str">
            <v>ESPELHO RETANGULAR EM AÇO CROMADO BRILHANTE</v>
          </cell>
          <cell r="C550" t="str">
            <v>PAR</v>
          </cell>
          <cell r="D550">
            <v>125.74</v>
          </cell>
        </row>
        <row r="551">
          <cell r="A551">
            <v>7080050</v>
          </cell>
          <cell r="B551" t="str">
            <v>DOBRADIÇA EM AÇO LAMINADO, CROMADA - 3 1/2"X3"</v>
          </cell>
          <cell r="C551" t="str">
            <v>UN</v>
          </cell>
          <cell r="D551">
            <v>31.56</v>
          </cell>
        </row>
        <row r="552">
          <cell r="A552">
            <v>8000000</v>
          </cell>
          <cell r="B552" t="str">
            <v>ESQUADRIAS METALICAS</v>
          </cell>
        </row>
        <row r="553">
          <cell r="A553">
            <v>8001000</v>
          </cell>
          <cell r="B553" t="str">
            <v>PORTAS</v>
          </cell>
          <cell r="C553" t="str">
            <v>.</v>
          </cell>
          <cell r="D553" t="str">
            <v>.</v>
          </cell>
        </row>
        <row r="554">
          <cell r="A554">
            <v>8001001</v>
          </cell>
          <cell r="B554" t="str">
            <v>PORTA EM FERRO PERFILADO, DUPLA ALMOFADADA - ABRIR, 1 FOLHA</v>
          </cell>
          <cell r="C554" t="str">
            <v>M2</v>
          </cell>
          <cell r="D554">
            <v>1575.91</v>
          </cell>
        </row>
        <row r="555">
          <cell r="A555">
            <v>8001002</v>
          </cell>
          <cell r="B555" t="str">
            <v>PORTA EM FERRO PERFILADO, DUPLA ALMOFADADA - ABRIR, 2 FOLHA</v>
          </cell>
          <cell r="C555" t="str">
            <v>M2</v>
          </cell>
          <cell r="D555">
            <v>1015.44</v>
          </cell>
        </row>
        <row r="556">
          <cell r="A556">
            <v>8001004</v>
          </cell>
          <cell r="B556" t="str">
            <v>PORTA EM FERRO PERFILADO, MEIO VIDRO COM SUBDIVISÕES - ABRIR, 1 FOLHA</v>
          </cell>
          <cell r="C556" t="str">
            <v>M2</v>
          </cell>
          <cell r="D556">
            <v>1412.67</v>
          </cell>
        </row>
        <row r="557">
          <cell r="A557">
            <v>8001005</v>
          </cell>
          <cell r="B557" t="str">
            <v>PORTA EM FERRO PERFILADO, MEIO VIDRO COM SUBDIVISÕES - ABRIR, 2 FOLHAS</v>
          </cell>
          <cell r="C557" t="str">
            <v>M2</v>
          </cell>
          <cell r="D557">
            <v>724.57</v>
          </cell>
        </row>
        <row r="558">
          <cell r="A558">
            <v>8001006</v>
          </cell>
          <cell r="B558" t="str">
            <v>PORTA EM FERRO PERFILADO, MEIO VIDRO COM SUBDIVISÕES - CORRER</v>
          </cell>
          <cell r="C558" t="str">
            <v>M2</v>
          </cell>
          <cell r="D558">
            <v>849.08</v>
          </cell>
        </row>
        <row r="559">
          <cell r="A559">
            <v>8001010</v>
          </cell>
          <cell r="B559" t="str">
            <v>PORTA EM FERRO PERFILADO - INSTALAÇÃO SANITÁRIA PARA PORTADORES DE DEFICIÊNCIA - 90 X 210CM</v>
          </cell>
          <cell r="C559" t="str">
            <v>UN</v>
          </cell>
          <cell r="D559">
            <v>3580.69</v>
          </cell>
        </row>
        <row r="560">
          <cell r="A560">
            <v>8001011</v>
          </cell>
          <cell r="B560" t="str">
            <v>PORTA EM FERRO PERFILADO FIXO COMPLEMENTO PORTA (INCLUSIVE VIDRO E PINTURA)</v>
          </cell>
          <cell r="C560" t="str">
            <v>M2</v>
          </cell>
          <cell r="D560">
            <v>538.87</v>
          </cell>
        </row>
        <row r="561">
          <cell r="A561">
            <v>8001019</v>
          </cell>
          <cell r="B561" t="str">
            <v>PORTA EM PERFIL DE CHAPA DOBRADA, MEIO VIDRO - ABRIR, 1 FOLHA</v>
          </cell>
          <cell r="C561" t="str">
            <v>M2</v>
          </cell>
          <cell r="D561">
            <v>829.93</v>
          </cell>
        </row>
        <row r="562">
          <cell r="A562">
            <v>8001025</v>
          </cell>
          <cell r="B562" t="str">
            <v>PORTA EM PERFIL DE CHAPA DOBRADA, VENEZIANA, ABRIR 1 FOLHA</v>
          </cell>
          <cell r="C562" t="str">
            <v>M2</v>
          </cell>
          <cell r="D562">
            <v>906.31</v>
          </cell>
        </row>
        <row r="563">
          <cell r="A563">
            <v>8001026</v>
          </cell>
          <cell r="B563" t="str">
            <v>PORTA EM PERFIL DE CHAPA DOBRADA, VENEZIANA, ABRIR 2 FOLHAS</v>
          </cell>
          <cell r="C563" t="str">
            <v>M2</v>
          </cell>
          <cell r="D563">
            <v>906.31</v>
          </cell>
        </row>
        <row r="564">
          <cell r="A564">
            <v>8001039</v>
          </cell>
          <cell r="B564" t="str">
            <v>PORTA EM ALUMÍNIO ANODIZADO, MEIO VIDRO - ABRIR, 1 FOLHA</v>
          </cell>
          <cell r="C564" t="str">
            <v>M2</v>
          </cell>
          <cell r="D564">
            <v>1037.07</v>
          </cell>
        </row>
        <row r="565">
          <cell r="A565">
            <v>8001040</v>
          </cell>
          <cell r="B565" t="str">
            <v>PORTA EM ALUMÍNIO ANODIZADO, MEIO VIDRO, DE ABRIR, 2 FOLHAS</v>
          </cell>
          <cell r="C565" t="str">
            <v>M2</v>
          </cell>
          <cell r="D565">
            <v>1092.55</v>
          </cell>
        </row>
        <row r="566">
          <cell r="A566">
            <v>8001041</v>
          </cell>
          <cell r="B566" t="str">
            <v>PORTA EM ALUMÍNIO ANODIZADO,MEIO VIDRO - CORRER</v>
          </cell>
          <cell r="C566" t="str">
            <v>M2</v>
          </cell>
          <cell r="D566">
            <v>1098.1600000000001</v>
          </cell>
        </row>
        <row r="567">
          <cell r="A567">
            <v>8001045</v>
          </cell>
          <cell r="B567" t="str">
            <v>PORTA EM ALUMÍNIO ANODIZADO, VENEZIANA - ABRIR, 1 FOLHA</v>
          </cell>
          <cell r="C567" t="str">
            <v>M2</v>
          </cell>
          <cell r="D567">
            <v>883.39</v>
          </cell>
        </row>
        <row r="568">
          <cell r="A568">
            <v>8001050</v>
          </cell>
          <cell r="B568" t="str">
            <v>PORTA DE ENROLAR, EM CHAPA ONDULADA N.22</v>
          </cell>
          <cell r="C568" t="str">
            <v>M2</v>
          </cell>
          <cell r="D568">
            <v>469.35</v>
          </cell>
        </row>
        <row r="569">
          <cell r="A569">
            <v>8001051</v>
          </cell>
          <cell r="B569" t="str">
            <v>PORTA DE ENROLAR, EM TIRAS ARTICULADAS E RAIADAS DE CHAPA N.22</v>
          </cell>
          <cell r="C569" t="str">
            <v>M2</v>
          </cell>
          <cell r="D569">
            <v>538.91999999999996</v>
          </cell>
        </row>
        <row r="570">
          <cell r="A570">
            <v>8001059</v>
          </cell>
          <cell r="B570" t="str">
            <v>COLUNA FIXA OU MÓVEL PARA PORTAS OU GRADES DE ENROLAR</v>
          </cell>
          <cell r="C570" t="str">
            <v>M</v>
          </cell>
          <cell r="D570">
            <v>203.9</v>
          </cell>
        </row>
        <row r="571">
          <cell r="A571">
            <v>8001061</v>
          </cell>
          <cell r="B571" t="str">
            <v>CAVALETE CENTRAL - PARA COLUNA MÓVEL DE PORTA DE ENROLAR</v>
          </cell>
          <cell r="C571" t="str">
            <v>UN</v>
          </cell>
          <cell r="D571">
            <v>275.22000000000003</v>
          </cell>
        </row>
        <row r="572">
          <cell r="A572">
            <v>8001070</v>
          </cell>
          <cell r="B572" t="str">
            <v>BATENTE ESPECIAL EM PERFIL DE CHAPA DOBRADA N. 14</v>
          </cell>
          <cell r="C572" t="str">
            <v>M</v>
          </cell>
          <cell r="D572">
            <v>225.83</v>
          </cell>
        </row>
        <row r="573">
          <cell r="A573">
            <v>8001071</v>
          </cell>
          <cell r="B573" t="str">
            <v>BATENTE ESPECIAL EM PERFIL DE CHAPA DOBRADA N. 14</v>
          </cell>
          <cell r="C573" t="str">
            <v>M</v>
          </cell>
          <cell r="D573">
            <v>225.83</v>
          </cell>
        </row>
        <row r="574">
          <cell r="A574">
            <v>8001074</v>
          </cell>
          <cell r="B574" t="str">
            <v>BATENTE EM PERFIL DE CHAPA DOBRADA Nº20,1 FOLHA, SEM BANDEIRA</v>
          </cell>
          <cell r="C574" t="str">
            <v>JG</v>
          </cell>
          <cell r="D574">
            <v>594.54</v>
          </cell>
        </row>
        <row r="575">
          <cell r="A575">
            <v>8001075</v>
          </cell>
          <cell r="B575" t="str">
            <v>BATENTE EM PERFIL DE CHAPA DOBRADA NÚMERO 20, 2 FOLHAS, SEM BANDEIRA</v>
          </cell>
          <cell r="C575" t="str">
            <v>JG</v>
          </cell>
          <cell r="D575">
            <v>722.54</v>
          </cell>
        </row>
        <row r="576">
          <cell r="A576">
            <v>8001080</v>
          </cell>
          <cell r="B576" t="str">
            <v>BATENTE DE ALUMÍNIO PARA DIVISÓRIA DE GRANILITE</v>
          </cell>
          <cell r="C576" t="str">
            <v>JG</v>
          </cell>
          <cell r="D576">
            <v>256.39</v>
          </cell>
        </row>
        <row r="577">
          <cell r="A577">
            <v>8001086</v>
          </cell>
          <cell r="B577" t="str">
            <v>BANDEIRA FIXA EM FERRO PERFILADO COM SUBDIVISÕES PARA VIDRO</v>
          </cell>
          <cell r="C577" t="str">
            <v>M2</v>
          </cell>
          <cell r="D577">
            <v>537.94000000000005</v>
          </cell>
        </row>
        <row r="578">
          <cell r="A578">
            <v>8002000</v>
          </cell>
          <cell r="B578" t="str">
            <v>CAIXILHOS</v>
          </cell>
          <cell r="C578" t="str">
            <v>.</v>
          </cell>
          <cell r="D578" t="str">
            <v>.</v>
          </cell>
        </row>
        <row r="579">
          <cell r="A579">
            <v>8002001</v>
          </cell>
          <cell r="B579" t="str">
            <v>CAIXILHO EM FERRO PERFILADO - FIXO, SEM VENTILAÇÃO PERMANENTE</v>
          </cell>
          <cell r="C579" t="str">
            <v>M2</v>
          </cell>
          <cell r="D579">
            <v>537.94000000000005</v>
          </cell>
        </row>
        <row r="580">
          <cell r="A580">
            <v>8002003</v>
          </cell>
          <cell r="B580" t="str">
            <v>CAIXILHO EM FERRO PERFILADO - FIXO, COM VENTILAÇÃO PERMANENTE</v>
          </cell>
          <cell r="C580" t="str">
            <v>M2</v>
          </cell>
          <cell r="D580">
            <v>630.11</v>
          </cell>
        </row>
        <row r="581">
          <cell r="A581">
            <v>8002005</v>
          </cell>
          <cell r="B581" t="str">
            <v>CAIXILHO EM FERRO PERFILADO - PIVOTANTE</v>
          </cell>
          <cell r="C581" t="str">
            <v>M2</v>
          </cell>
          <cell r="D581">
            <v>1350.35</v>
          </cell>
        </row>
        <row r="582">
          <cell r="A582">
            <v>8002009</v>
          </cell>
          <cell r="B582" t="str">
            <v>CAIXILHO EM FERRO PERFILADO - MAXIMAR</v>
          </cell>
          <cell r="C582" t="str">
            <v>M2</v>
          </cell>
          <cell r="D582">
            <v>990.65</v>
          </cell>
        </row>
        <row r="583">
          <cell r="A583">
            <v>8002013</v>
          </cell>
          <cell r="B583" t="str">
            <v>CAIXILHO EM FERRO PERFILADO - BASCULANTE</v>
          </cell>
          <cell r="C583" t="str">
            <v>M2</v>
          </cell>
          <cell r="D583">
            <v>952.82</v>
          </cell>
        </row>
        <row r="584">
          <cell r="A584">
            <v>8002017</v>
          </cell>
          <cell r="B584" t="str">
            <v>CAIXILHO EM FERRO PERFILADO - DE CORRER</v>
          </cell>
          <cell r="C584" t="str">
            <v>M2</v>
          </cell>
          <cell r="D584">
            <v>869.38</v>
          </cell>
        </row>
        <row r="585">
          <cell r="A585">
            <v>8002037</v>
          </cell>
          <cell r="B585" t="str">
            <v>CAIXILHO EM PERFIL DE CHAPA DOBRADA - BASCULANTE</v>
          </cell>
          <cell r="C585" t="str">
            <v>M2</v>
          </cell>
          <cell r="D585">
            <v>1332.98</v>
          </cell>
        </row>
        <row r="586">
          <cell r="A586">
            <v>8002043</v>
          </cell>
          <cell r="B586" t="str">
            <v>CAIXILHO EM PERFIL DE CHAPA DOBRADA, VENEZIANA, FIXO COM VENTILAÇÃO PERMANENTE</v>
          </cell>
          <cell r="C586" t="str">
            <v>M2</v>
          </cell>
          <cell r="D586">
            <v>1144.28</v>
          </cell>
        </row>
        <row r="587">
          <cell r="A587">
            <v>8002051</v>
          </cell>
          <cell r="B587" t="str">
            <v>JANELA EM ALUMÍNIO ANODIZADO, FIXO, SEM VENTILAÇÃO PERMANENTE</v>
          </cell>
          <cell r="C587" t="str">
            <v>M2</v>
          </cell>
          <cell r="D587">
            <v>644.58000000000004</v>
          </cell>
        </row>
        <row r="588">
          <cell r="A588">
            <v>8002053</v>
          </cell>
          <cell r="B588" t="str">
            <v>JANELA EM ALUMÍNIO ANODIZADO, FIXO, COM VENTILAÇÃO PERMANENTE</v>
          </cell>
          <cell r="C588" t="str">
            <v>M2</v>
          </cell>
          <cell r="D588">
            <v>925.65</v>
          </cell>
        </row>
        <row r="589">
          <cell r="A589">
            <v>8002054</v>
          </cell>
          <cell r="B589" t="str">
            <v>JANELA EM ALUMÍNIO ANODIZADO - PIVOTANTE</v>
          </cell>
          <cell r="C589" t="str">
            <v>M2</v>
          </cell>
          <cell r="D589">
            <v>1368.98</v>
          </cell>
        </row>
        <row r="590">
          <cell r="A590">
            <v>8002058</v>
          </cell>
          <cell r="B590" t="str">
            <v>JANELA EM ALUMÍNIO ANODIZADO - MAXIMAR</v>
          </cell>
          <cell r="C590" t="str">
            <v>M2</v>
          </cell>
          <cell r="D590">
            <v>981.86</v>
          </cell>
        </row>
        <row r="591">
          <cell r="A591">
            <v>8002062</v>
          </cell>
          <cell r="B591" t="str">
            <v>JANELA EM ALUMÍNIO ANODIZADO - BASCULANTE</v>
          </cell>
          <cell r="C591" t="str">
            <v>M2</v>
          </cell>
          <cell r="D591">
            <v>1602.9</v>
          </cell>
        </row>
        <row r="592">
          <cell r="A592">
            <v>8002066</v>
          </cell>
          <cell r="B592" t="str">
            <v>JANELA EM ALUMÍNIO ANODIZADO - DE CORRER</v>
          </cell>
          <cell r="C592" t="str">
            <v>M2</v>
          </cell>
          <cell r="D592">
            <v>1041.98</v>
          </cell>
        </row>
        <row r="593">
          <cell r="A593">
            <v>8002074</v>
          </cell>
          <cell r="B593" t="str">
            <v>GRADE DE PROTEÇÃO EM FERRO REDONDO</v>
          </cell>
          <cell r="C593" t="str">
            <v>M2</v>
          </cell>
          <cell r="D593">
            <v>145.78</v>
          </cell>
        </row>
        <row r="594">
          <cell r="A594">
            <v>8002075</v>
          </cell>
          <cell r="B594" t="str">
            <v>GRADE DE PROTEÇÃO EM FERRO CHATO</v>
          </cell>
          <cell r="C594" t="str">
            <v>M2</v>
          </cell>
          <cell r="D594">
            <v>149.94</v>
          </cell>
        </row>
        <row r="595">
          <cell r="A595">
            <v>8002076</v>
          </cell>
          <cell r="B595" t="str">
            <v>GRADE DE PROTEÇÃO EM FERRO GALVANIZADO ELETROFUNDIDO - BARRA 25X2MM, MALHA 65X132MM</v>
          </cell>
          <cell r="C595" t="str">
            <v>M2</v>
          </cell>
          <cell r="D595">
            <v>282.01</v>
          </cell>
        </row>
        <row r="596">
          <cell r="A596">
            <v>8002080</v>
          </cell>
          <cell r="B596" t="str">
            <v>TELA DE PROTEÇÃO EM ARAME N.12, MALHA DE 1/2" - INCLUSIVE REQUADRO</v>
          </cell>
          <cell r="C596" t="str">
            <v>M2</v>
          </cell>
          <cell r="D596">
            <v>260.91000000000003</v>
          </cell>
        </row>
        <row r="597">
          <cell r="A597">
            <v>8002081</v>
          </cell>
          <cell r="B597" t="str">
            <v>TELA MOSQUITEIRO EM ARAME GALVANIZADO MALHA 14, FIO 28 INCLUSIVE  REQUADRO</v>
          </cell>
          <cell r="C597" t="str">
            <v>M2</v>
          </cell>
          <cell r="D597">
            <v>179.91</v>
          </cell>
        </row>
        <row r="598">
          <cell r="A598">
            <v>8003000</v>
          </cell>
          <cell r="B598" t="str">
            <v>PORTAS ESPECIAIS</v>
          </cell>
          <cell r="C598" t="str">
            <v>.</v>
          </cell>
          <cell r="D598" t="str">
            <v>.</v>
          </cell>
        </row>
        <row r="599">
          <cell r="A599">
            <v>8003001</v>
          </cell>
          <cell r="B599" t="str">
            <v>PORTA EM FERRO PERFILADO COM CHAPA PARA ENTRADA DE ÁGUA OU GÁS ENCANADO</v>
          </cell>
          <cell r="C599" t="str">
            <v>M2</v>
          </cell>
          <cell r="D599">
            <v>906.02</v>
          </cell>
        </row>
        <row r="600">
          <cell r="A600">
            <v>8003005</v>
          </cell>
          <cell r="B600" t="str">
            <v>PORTA EM FERRO PERFILADO COM CHAPA PARA ABRIGO DE LIXO</v>
          </cell>
          <cell r="C600" t="str">
            <v>M2</v>
          </cell>
          <cell r="D600">
            <v>462.27</v>
          </cell>
        </row>
        <row r="601">
          <cell r="A601">
            <v>8003006</v>
          </cell>
          <cell r="B601" t="str">
            <v>PORTA EM FERRO PERFILADO COM TELA PARA ABRIGO DE GÁS</v>
          </cell>
          <cell r="C601" t="str">
            <v>M2</v>
          </cell>
          <cell r="D601">
            <v>430.03</v>
          </cell>
        </row>
        <row r="602">
          <cell r="A602">
            <v>8003011</v>
          </cell>
          <cell r="B602" t="str">
            <v>PORTA EM FERRO PERFILADO COM CHAPA PARA PASSA-PRATOS</v>
          </cell>
          <cell r="C602" t="str">
            <v>M2</v>
          </cell>
          <cell r="D602">
            <v>1065.6199999999999</v>
          </cell>
        </row>
        <row r="603">
          <cell r="A603">
            <v>8003020</v>
          </cell>
          <cell r="B603" t="str">
            <v>ALÇAPÃO EM FERRO PERFILADO COM CHAPA</v>
          </cell>
          <cell r="C603" t="str">
            <v>M2</v>
          </cell>
          <cell r="D603">
            <v>490.47</v>
          </cell>
        </row>
        <row r="604">
          <cell r="A604">
            <v>8060000</v>
          </cell>
          <cell r="B604" t="str">
            <v>RETIRADAS</v>
          </cell>
          <cell r="C604" t="str">
            <v>.</v>
          </cell>
          <cell r="D604" t="str">
            <v>.</v>
          </cell>
        </row>
        <row r="605">
          <cell r="A605">
            <v>8060001</v>
          </cell>
          <cell r="B605" t="str">
            <v>RETIRADA DE ESQUADRIAS METÁLICAS EM GERAL, PORTAS OU CAIXILHOS</v>
          </cell>
          <cell r="C605" t="str">
            <v>M2</v>
          </cell>
          <cell r="D605">
            <v>37.57</v>
          </cell>
        </row>
        <row r="606">
          <cell r="A606">
            <v>8060005</v>
          </cell>
          <cell r="B606" t="str">
            <v>RETIRADA DE BATENTES METÁLICOS</v>
          </cell>
          <cell r="C606" t="str">
            <v>UN</v>
          </cell>
          <cell r="D606">
            <v>64.41</v>
          </cell>
        </row>
        <row r="607">
          <cell r="A607">
            <v>8060020</v>
          </cell>
          <cell r="B607" t="str">
            <v>RETIRADA DE BRAÇO DE ALAVANCA</v>
          </cell>
          <cell r="C607" t="str">
            <v>UN</v>
          </cell>
          <cell r="D607">
            <v>21.05</v>
          </cell>
        </row>
        <row r="608">
          <cell r="A608">
            <v>8060021</v>
          </cell>
          <cell r="B608" t="str">
            <v>RETIRADA DE ALAVANCA</v>
          </cell>
          <cell r="C608" t="str">
            <v>UN</v>
          </cell>
          <cell r="D608">
            <v>16.84</v>
          </cell>
        </row>
        <row r="609">
          <cell r="A609">
            <v>8060022</v>
          </cell>
          <cell r="B609" t="str">
            <v>RETIRADA DE PUXADOR DE ENGATE, PARA CAIXILHOS DE CORRER</v>
          </cell>
          <cell r="C609" t="str">
            <v>UN</v>
          </cell>
          <cell r="D609">
            <v>5.89</v>
          </cell>
        </row>
        <row r="610">
          <cell r="A610">
            <v>8070000</v>
          </cell>
          <cell r="B610" t="str">
            <v>RECOLOCAÇÕES</v>
          </cell>
          <cell r="C610" t="str">
            <v>.</v>
          </cell>
          <cell r="D610" t="str">
            <v>.</v>
          </cell>
        </row>
        <row r="611">
          <cell r="A611">
            <v>8070001</v>
          </cell>
          <cell r="B611" t="str">
            <v>RECOLOCAÇÃO DE ESQUADRIAS METÁLICAS EM GERAL, PORTAS OU CAIXILHOS</v>
          </cell>
          <cell r="C611" t="str">
            <v>M2</v>
          </cell>
          <cell r="D611">
            <v>53.68</v>
          </cell>
        </row>
        <row r="612">
          <cell r="A612">
            <v>8070005</v>
          </cell>
          <cell r="B612" t="str">
            <v>RECOLOCAÇÃO DE BATENTES METÁLICOS</v>
          </cell>
          <cell r="C612" t="str">
            <v>UN</v>
          </cell>
          <cell r="D612">
            <v>69.78</v>
          </cell>
        </row>
        <row r="613">
          <cell r="A613">
            <v>8070020</v>
          </cell>
          <cell r="B613" t="str">
            <v>RECOLOCAÇÃO DE BRAÇO DE ALAVANCA</v>
          </cell>
          <cell r="C613" t="str">
            <v>M</v>
          </cell>
          <cell r="D613">
            <v>50.52</v>
          </cell>
        </row>
        <row r="614">
          <cell r="A614">
            <v>8070021</v>
          </cell>
          <cell r="B614" t="str">
            <v>RECOLOCAÇÃO DE ALAVANCA</v>
          </cell>
          <cell r="C614" t="str">
            <v>UN</v>
          </cell>
          <cell r="D614">
            <v>46.31</v>
          </cell>
        </row>
        <row r="615">
          <cell r="A615">
            <v>8070022</v>
          </cell>
          <cell r="B615" t="str">
            <v>RECOLOCAÇÃO DE PUXADOR DE ENGATE, PARA CAIXILHOS DE CORRER</v>
          </cell>
          <cell r="C615" t="str">
            <v>UN</v>
          </cell>
          <cell r="D615">
            <v>8.42</v>
          </cell>
        </row>
        <row r="616">
          <cell r="A616">
            <v>8080000</v>
          </cell>
          <cell r="B616" t="str">
            <v>SERVIÇOS PARCIAIS</v>
          </cell>
          <cell r="C616" t="str">
            <v>.</v>
          </cell>
          <cell r="D616" t="str">
            <v>.</v>
          </cell>
        </row>
        <row r="617">
          <cell r="A617">
            <v>8080020</v>
          </cell>
          <cell r="B617" t="str">
            <v>BRAÇO DE ALAVANCA EM FERRO CHATO</v>
          </cell>
          <cell r="C617" t="str">
            <v>M</v>
          </cell>
          <cell r="D617">
            <v>56.33</v>
          </cell>
        </row>
        <row r="618">
          <cell r="A618">
            <v>8080021</v>
          </cell>
          <cell r="B618" t="str">
            <v>ALAVANCA EM METAL CROMADO, PARA CAIXILHOS BASCULANTES</v>
          </cell>
          <cell r="C618" t="str">
            <v>UN</v>
          </cell>
          <cell r="D618">
            <v>61.92</v>
          </cell>
        </row>
        <row r="619">
          <cell r="A619">
            <v>8080049</v>
          </cell>
          <cell r="B619" t="str">
            <v>CAIXILHOS E TROCA DE REBITES</v>
          </cell>
          <cell r="C619" t="str">
            <v>M2</v>
          </cell>
          <cell r="D619">
            <v>5.99</v>
          </cell>
        </row>
        <row r="620">
          <cell r="A620">
            <v>8080050</v>
          </cell>
          <cell r="B620" t="str">
            <v>FERRO TRABALHADO - CAIXILHOS E PEQUENAS PEÇAS DE SERRALHERIA</v>
          </cell>
          <cell r="C620" t="str">
            <v>KG</v>
          </cell>
          <cell r="D620">
            <v>13.86</v>
          </cell>
        </row>
        <row r="621">
          <cell r="A621">
            <v>8080051</v>
          </cell>
          <cell r="B621" t="str">
            <v>ALUMÍNIO EXTRUDADO TRABALHADO - CAIXILHOS E PEQUENAS PEÇAS DE SERRALHERIA</v>
          </cell>
          <cell r="C621" t="str">
            <v>KG</v>
          </cell>
          <cell r="D621">
            <v>94.46</v>
          </cell>
        </row>
        <row r="622">
          <cell r="A622">
            <v>9000000</v>
          </cell>
          <cell r="B622" t="str">
            <v>INSTALACOES ELETRICAS</v>
          </cell>
        </row>
        <row r="623">
          <cell r="A623">
            <v>9001000</v>
          </cell>
          <cell r="B623" t="str">
            <v>ENTRADA DE ENERGIA E TELEFONE</v>
          </cell>
          <cell r="C623" t="str">
            <v>.</v>
          </cell>
          <cell r="D623" t="str">
            <v>.</v>
          </cell>
        </row>
        <row r="624">
          <cell r="A624">
            <v>9001053</v>
          </cell>
          <cell r="B624" t="str">
            <v>ENTRADA AÉREA DE ENERGIA E TELEFONE - 13 À 16KVA</v>
          </cell>
          <cell r="C624" t="str">
            <v>UN</v>
          </cell>
          <cell r="D624">
            <v>4121.1000000000004</v>
          </cell>
        </row>
        <row r="625">
          <cell r="A625">
            <v>9001054</v>
          </cell>
          <cell r="B625" t="str">
            <v>ENTRADA AÉREA DE ENERGIA E TELEFONE - 17 À 20KVA</v>
          </cell>
          <cell r="C625" t="str">
            <v>UN</v>
          </cell>
          <cell r="D625">
            <v>4121.1000000000004</v>
          </cell>
        </row>
        <row r="626">
          <cell r="A626">
            <v>9001055</v>
          </cell>
          <cell r="B626" t="str">
            <v>ENTRADA AÉREA DE ENERGIA E TELEFONE - 21 À 23KVA</v>
          </cell>
          <cell r="C626" t="str">
            <v>UN</v>
          </cell>
          <cell r="D626">
            <v>4902.7</v>
          </cell>
        </row>
        <row r="627">
          <cell r="A627">
            <v>9001056</v>
          </cell>
          <cell r="B627" t="str">
            <v>ENTRADA AÉREA DE ENERGIA E TELEFONE - 24 À 30KVA</v>
          </cell>
          <cell r="C627" t="str">
            <v>UN</v>
          </cell>
          <cell r="D627">
            <v>8171.41</v>
          </cell>
        </row>
        <row r="628">
          <cell r="A628">
            <v>9001057</v>
          </cell>
          <cell r="B628" t="str">
            <v>ENTRADA AÉREA DE ENERGIA E TELEFONE - 31 À 39KVA</v>
          </cell>
          <cell r="C628" t="str">
            <v>UN</v>
          </cell>
          <cell r="D628">
            <v>9382.73</v>
          </cell>
        </row>
        <row r="629">
          <cell r="A629">
            <v>9001058</v>
          </cell>
          <cell r="B629" t="str">
            <v>ENTRADA AÉREA DE ENERGIA E TELEFONE - 40 À 47KVA</v>
          </cell>
          <cell r="C629" t="str">
            <v>UN</v>
          </cell>
          <cell r="D629">
            <v>10448.18</v>
          </cell>
        </row>
        <row r="630">
          <cell r="A630">
            <v>9001059</v>
          </cell>
          <cell r="B630" t="str">
            <v>ENTRADA AÉREA DE ENERGIA E TELEFONE - 48 À 54KVA</v>
          </cell>
          <cell r="C630" t="str">
            <v>UN</v>
          </cell>
          <cell r="D630">
            <v>12180.37</v>
          </cell>
        </row>
        <row r="631">
          <cell r="A631">
            <v>9001060</v>
          </cell>
          <cell r="B631" t="str">
            <v>ENTRADA AÉREA DE ENERGIA E TELEFONE - 55 À 62KVA</v>
          </cell>
          <cell r="C631" t="str">
            <v>UN</v>
          </cell>
          <cell r="D631">
            <v>13088.82</v>
          </cell>
        </row>
        <row r="632">
          <cell r="A632">
            <v>9001061</v>
          </cell>
          <cell r="B632" t="str">
            <v>ENTRADA AÉREA DE ENERGIA E TELEFONE - 63 À 70KVA</v>
          </cell>
          <cell r="C632" t="str">
            <v>UN</v>
          </cell>
          <cell r="D632">
            <v>14346.49</v>
          </cell>
        </row>
        <row r="633">
          <cell r="A633">
            <v>9001062</v>
          </cell>
          <cell r="B633" t="str">
            <v>ENTRADA AÉREA DE ENERGIA E TELEFONE - 71 À 75KVA</v>
          </cell>
          <cell r="C633" t="str">
            <v>UN</v>
          </cell>
          <cell r="D633">
            <v>15727.33</v>
          </cell>
        </row>
        <row r="634">
          <cell r="A634">
            <v>9001090</v>
          </cell>
          <cell r="B634" t="str">
            <v>ENTRADA AÉREA DE TELEFONE</v>
          </cell>
          <cell r="C634" t="str">
            <v>UN</v>
          </cell>
          <cell r="D634">
            <v>1525.65</v>
          </cell>
        </row>
        <row r="635">
          <cell r="A635">
            <v>9002000</v>
          </cell>
          <cell r="B635" t="str">
            <v>ELETRODUTOS - BT</v>
          </cell>
          <cell r="C635" t="str">
            <v>.</v>
          </cell>
          <cell r="D635" t="str">
            <v>.</v>
          </cell>
        </row>
        <row r="636">
          <cell r="A636">
            <v>9002001</v>
          </cell>
          <cell r="B636" t="str">
            <v>ELETRODUTO DE PVC RÍGIDO, ROSCÁVEL - 20MM (1/2")</v>
          </cell>
          <cell r="C636" t="str">
            <v>M</v>
          </cell>
          <cell r="D636">
            <v>23.06</v>
          </cell>
        </row>
        <row r="637">
          <cell r="A637">
            <v>9002002</v>
          </cell>
          <cell r="B637" t="str">
            <v>ELETRODUTO DE PVC RÍGIDO, ROSCÁVEL - 25MM (3/4")</v>
          </cell>
          <cell r="C637" t="str">
            <v>M</v>
          </cell>
          <cell r="D637">
            <v>23.82</v>
          </cell>
        </row>
        <row r="638">
          <cell r="A638">
            <v>9002003</v>
          </cell>
          <cell r="B638" t="str">
            <v>ELETRODUTO DE PVC RÍGIDO, ROSCÁVEL - 32MM (1")</v>
          </cell>
          <cell r="C638" t="str">
            <v>M</v>
          </cell>
          <cell r="D638">
            <v>26.6</v>
          </cell>
        </row>
        <row r="639">
          <cell r="A639">
            <v>9002004</v>
          </cell>
          <cell r="B639" t="str">
            <v>ELETRODUTO DE PVC RÍGIDO, ROSCÁVEL - 40MM (1 1/4")</v>
          </cell>
          <cell r="C639" t="str">
            <v>M</v>
          </cell>
          <cell r="D639">
            <v>40.39</v>
          </cell>
        </row>
        <row r="640">
          <cell r="A640">
            <v>9002005</v>
          </cell>
          <cell r="B640" t="str">
            <v>ELETRODUTO DE PVC RÍGIDO, ROSCÁVEL - 50MM (1 1/2")</v>
          </cell>
          <cell r="C640" t="str">
            <v>M</v>
          </cell>
          <cell r="D640">
            <v>40.89</v>
          </cell>
        </row>
        <row r="641">
          <cell r="A641">
            <v>9002006</v>
          </cell>
          <cell r="B641" t="str">
            <v>ELETRODUTO DE PVC RÍGIDO, ROSCÁVEL - 60MM (2")</v>
          </cell>
          <cell r="C641" t="str">
            <v>M</v>
          </cell>
          <cell r="D641">
            <v>44.57</v>
          </cell>
        </row>
        <row r="642">
          <cell r="A642">
            <v>9002007</v>
          </cell>
          <cell r="B642" t="str">
            <v>ELETRODUTO DE PVC RÍGIDO, ROSCÁVEL - 75MM (2 1/2")</v>
          </cell>
          <cell r="C642" t="str">
            <v>M</v>
          </cell>
          <cell r="D642">
            <v>66.8</v>
          </cell>
        </row>
        <row r="643">
          <cell r="A643">
            <v>9002008</v>
          </cell>
          <cell r="B643" t="str">
            <v>ELETRODUTO DE PVC RÍGIDO, ROSCÁVEL - 85MM (3")</v>
          </cell>
          <cell r="C643" t="str">
            <v>M</v>
          </cell>
          <cell r="D643">
            <v>79.400000000000006</v>
          </cell>
        </row>
        <row r="644">
          <cell r="A644">
            <v>9002009</v>
          </cell>
          <cell r="B644" t="str">
            <v>ELETRODUTO DE PVC RÍGIDO, ROSCÁVEL - 110MM (4")</v>
          </cell>
          <cell r="C644" t="str">
            <v>M</v>
          </cell>
          <cell r="D644">
            <v>101.5</v>
          </cell>
        </row>
        <row r="645">
          <cell r="A645">
            <v>9002011</v>
          </cell>
          <cell r="B645" t="str">
            <v>ELETRODUTO DE AÇO GALVANIZADO ELETROLÍTICO, TIPO LEVE I - 3/4"</v>
          </cell>
          <cell r="C645" t="str">
            <v>M</v>
          </cell>
          <cell r="D645">
            <v>39.78</v>
          </cell>
        </row>
        <row r="646">
          <cell r="A646">
            <v>9002012</v>
          </cell>
          <cell r="B646" t="str">
            <v>ELETRODUTO DE AÇO GALVANIZADO ELETROLÍTICO, TIPO LEVE I - 1"</v>
          </cell>
          <cell r="C646" t="str">
            <v>M</v>
          </cell>
          <cell r="D646">
            <v>43.03</v>
          </cell>
        </row>
        <row r="647">
          <cell r="A647">
            <v>9002013</v>
          </cell>
          <cell r="B647" t="str">
            <v>ELETRODUTO DE AÇO GALVANIZADO ELETROLÍTICO, TIPO LEVE I - 1 1/4"</v>
          </cell>
          <cell r="C647" t="str">
            <v>M</v>
          </cell>
          <cell r="D647">
            <v>61.54</v>
          </cell>
        </row>
        <row r="648">
          <cell r="A648">
            <v>9002014</v>
          </cell>
          <cell r="B648" t="str">
            <v>ELETRODUTO DE AÇO GALVANIZADO ELETROLÍTICO, TIPO LEVE I - 1 1/2"</v>
          </cell>
          <cell r="C648" t="str">
            <v>M</v>
          </cell>
          <cell r="D648">
            <v>64.52</v>
          </cell>
        </row>
        <row r="649">
          <cell r="A649">
            <v>9002015</v>
          </cell>
          <cell r="B649" t="str">
            <v>ELETRODUTO DE AÇO GALVANIZADO ELETROLÍTICO, TIPO LEVE I - 2"</v>
          </cell>
          <cell r="C649" t="str">
            <v>M</v>
          </cell>
          <cell r="D649">
            <v>79.77</v>
          </cell>
        </row>
        <row r="650">
          <cell r="A650">
            <v>9002016</v>
          </cell>
          <cell r="B650" t="str">
            <v>ELETRODUTO DE AÇO GALVANIZADO ELETROLÍTICO, TIPO LEVE I - 2 1/2"</v>
          </cell>
          <cell r="C650" t="str">
            <v>M</v>
          </cell>
          <cell r="D650">
            <v>105.03</v>
          </cell>
        </row>
        <row r="651">
          <cell r="A651">
            <v>9002017</v>
          </cell>
          <cell r="B651" t="str">
            <v>ELETRODUTO DE AÇO GALVANIZADO ELETROLÍTICO, TIPO LEVE I - 3"</v>
          </cell>
          <cell r="C651" t="str">
            <v>M</v>
          </cell>
          <cell r="D651">
            <v>113.43</v>
          </cell>
        </row>
        <row r="652">
          <cell r="A652">
            <v>9002019</v>
          </cell>
          <cell r="B652" t="str">
            <v>ELETRODUTO DE AÇO GALVANIZADO ELETROLÍTICO, TIPO LEVE I - 4"</v>
          </cell>
          <cell r="C652" t="str">
            <v>M</v>
          </cell>
          <cell r="D652">
            <v>132.80000000000001</v>
          </cell>
        </row>
        <row r="653">
          <cell r="A653">
            <v>9002020</v>
          </cell>
          <cell r="B653" t="str">
            <v>ELETRODUTO DE AÇO GALVANIZADO A FOGO, TIPO SEMI-PESADO/ MÉDIO - 1/2"</v>
          </cell>
          <cell r="C653" t="str">
            <v>M</v>
          </cell>
          <cell r="D653">
            <v>30.59</v>
          </cell>
        </row>
        <row r="654">
          <cell r="A654">
            <v>9002021</v>
          </cell>
          <cell r="B654" t="str">
            <v>ELETRODUTO DE AÇO GALVANIZADO A FOGO, TIPO SEMI-PESADO/ MÉDIO - 3/4"</v>
          </cell>
          <cell r="C654" t="str">
            <v>M</v>
          </cell>
          <cell r="D654">
            <v>33.04</v>
          </cell>
        </row>
        <row r="655">
          <cell r="A655">
            <v>9002023</v>
          </cell>
          <cell r="B655" t="str">
            <v>ELETRODUTO DE AÇO GALVANIZADO A FOGO, TIPO SEMI-PESADO/ MÉDIO - 1 1/4"</v>
          </cell>
          <cell r="C655" t="str">
            <v>M</v>
          </cell>
          <cell r="D655">
            <v>65.34</v>
          </cell>
        </row>
        <row r="656">
          <cell r="A656">
            <v>9002024</v>
          </cell>
          <cell r="B656" t="str">
            <v>ELETRODUTO DE AÇO GALVANIZADO A FOGO, TIPO SEMI-PESADO/ MÉDIO - 1 1/2"</v>
          </cell>
          <cell r="C656" t="str">
            <v>M</v>
          </cell>
          <cell r="D656">
            <v>47.35</v>
          </cell>
        </row>
        <row r="657">
          <cell r="A657">
            <v>9002025</v>
          </cell>
          <cell r="B657" t="str">
            <v>ELETRODUTO DE AÇO GALVANIZADO A FOGO, TIPO SEMI-PESADO/ MÉDIO - 2"</v>
          </cell>
          <cell r="C657" t="str">
            <v>M</v>
          </cell>
          <cell r="D657">
            <v>75.489999999999995</v>
          </cell>
        </row>
        <row r="658">
          <cell r="A658">
            <v>9002026</v>
          </cell>
          <cell r="B658" t="str">
            <v>ELETRODUTO DE AÇO GALVANIZADO A FOGO, TIPO SEMI-PESADO/ MÉDIO - 2 1/2"</v>
          </cell>
          <cell r="C658" t="str">
            <v>M</v>
          </cell>
          <cell r="D658">
            <v>113.45</v>
          </cell>
        </row>
        <row r="659">
          <cell r="A659">
            <v>9002027</v>
          </cell>
          <cell r="B659" t="str">
            <v>ELETRODUTO DE AÇO GALVANIZADO A FOGO, TIPO SEMI-PESADO/ MÉDIO - 3"</v>
          </cell>
          <cell r="C659" t="str">
            <v>M</v>
          </cell>
          <cell r="D659">
            <v>127.87</v>
          </cell>
        </row>
        <row r="660">
          <cell r="A660">
            <v>9002029</v>
          </cell>
          <cell r="B660" t="str">
            <v>ELETRODUTO DE AÇO GALVANIZADO A FOGO, TIPO SEMI-PESADO/ MÉDIO - 4"</v>
          </cell>
          <cell r="C660" t="str">
            <v>M</v>
          </cell>
          <cell r="D660">
            <v>151.51</v>
          </cell>
        </row>
        <row r="661">
          <cell r="A661">
            <v>9002051</v>
          </cell>
          <cell r="B661" t="str">
            <v>ELETRODUTO DE POLIETILENO FLEXÍVEL, ALTA RESISTÊNCIA - 3"</v>
          </cell>
          <cell r="C661" t="str">
            <v>M</v>
          </cell>
          <cell r="D661">
            <v>51.21</v>
          </cell>
        </row>
        <row r="662">
          <cell r="A662">
            <v>9002052</v>
          </cell>
          <cell r="B662" t="str">
            <v>ELETRODUTO DE POLIETILENO FLEXÍVEL, ALTA RESISTÊNCIA - 4"</v>
          </cell>
          <cell r="C662" t="str">
            <v>M</v>
          </cell>
          <cell r="D662">
            <v>54.58</v>
          </cell>
        </row>
        <row r="663">
          <cell r="A663">
            <v>9002053</v>
          </cell>
          <cell r="B663" t="str">
            <v>ELETRODUTO DE POLIETILENO FLEXÍVEL, ALTA RESISTÊNCIA - 2"</v>
          </cell>
          <cell r="C663" t="str">
            <v>M</v>
          </cell>
          <cell r="D663">
            <v>34.78</v>
          </cell>
        </row>
        <row r="664">
          <cell r="A664">
            <v>9002054</v>
          </cell>
          <cell r="B664" t="str">
            <v>ELETRODUTO DE PVC CORRUGADO REFORÇADO, ANTICHAMA - 20MM (1/2")</v>
          </cell>
          <cell r="C664" t="str">
            <v>M</v>
          </cell>
          <cell r="D664">
            <v>9.19</v>
          </cell>
        </row>
        <row r="665">
          <cell r="A665">
            <v>9002055</v>
          </cell>
          <cell r="B665" t="str">
            <v>ELETRODUTO DE PVC CORRUGADO REFORÇADO, ANTICHAMA - 25MM (3/4")</v>
          </cell>
          <cell r="C665" t="str">
            <v>M</v>
          </cell>
          <cell r="D665">
            <v>9.75</v>
          </cell>
        </row>
        <row r="666">
          <cell r="A666">
            <v>9002056</v>
          </cell>
          <cell r="B666" t="str">
            <v>ELETRODUTO DE PVC CORRUGADO REFORÇADO, ANTICHAMA - 32MM (1")</v>
          </cell>
          <cell r="C666" t="str">
            <v>M</v>
          </cell>
          <cell r="D666">
            <v>9.48</v>
          </cell>
        </row>
        <row r="667">
          <cell r="A667">
            <v>9002061</v>
          </cell>
          <cell r="B667" t="str">
            <v>TUBO METÁLICO FLEXÍVEL REVESTIDO COM PVC-3/4"</v>
          </cell>
          <cell r="C667" t="str">
            <v>M</v>
          </cell>
          <cell r="D667">
            <v>17.59</v>
          </cell>
        </row>
        <row r="668">
          <cell r="A668">
            <v>9002062</v>
          </cell>
          <cell r="B668" t="str">
            <v>TUBO METÁLICO FLEXÍVEL REVESTIDO COM PVC-1"</v>
          </cell>
          <cell r="C668" t="str">
            <v>M</v>
          </cell>
          <cell r="D668">
            <v>20.56</v>
          </cell>
        </row>
        <row r="669">
          <cell r="A669">
            <v>9002063</v>
          </cell>
          <cell r="B669" t="str">
            <v>TUBO METÁLICO FLEXÍVEL REVESTIDO COM PVC-1 1/2"</v>
          </cell>
          <cell r="C669" t="str">
            <v>M</v>
          </cell>
          <cell r="D669">
            <v>30.18</v>
          </cell>
        </row>
        <row r="670">
          <cell r="A670">
            <v>9002070</v>
          </cell>
          <cell r="B670" t="str">
            <v>ELETRODUTO DE PEAD CORRUGADO FLEXÍVEL - 1 1/4"</v>
          </cell>
          <cell r="C670" t="str">
            <v>M</v>
          </cell>
          <cell r="D670">
            <v>7.47</v>
          </cell>
        </row>
        <row r="671">
          <cell r="A671">
            <v>9002071</v>
          </cell>
          <cell r="B671" t="str">
            <v>ELETRODUTO DE PEAD CORRUGADO FLEXÍVEL - 1 1/2"</v>
          </cell>
          <cell r="C671" t="str">
            <v>M</v>
          </cell>
          <cell r="D671">
            <v>9.33</v>
          </cell>
        </row>
        <row r="672">
          <cell r="A672">
            <v>9002098</v>
          </cell>
          <cell r="B672" t="str">
            <v>ENVELOPAMENTO DE ELETRODUTO ENTERRADO, COM CONCRETO</v>
          </cell>
          <cell r="C672" t="str">
            <v>M</v>
          </cell>
          <cell r="D672">
            <v>40.58</v>
          </cell>
        </row>
        <row r="673">
          <cell r="A673">
            <v>9002099</v>
          </cell>
          <cell r="B673" t="str">
            <v>ENVELOPAMENTO DE ELETRODUTO ENTERRADO COM CONCRETO E AGREGADO RECICLADO</v>
          </cell>
          <cell r="C673" t="str">
            <v>M</v>
          </cell>
          <cell r="D673">
            <v>37.14</v>
          </cell>
        </row>
        <row r="674">
          <cell r="A674">
            <v>9003000</v>
          </cell>
          <cell r="B674" t="str">
            <v>CONDUTORES - BT</v>
          </cell>
          <cell r="C674" t="str">
            <v>.</v>
          </cell>
          <cell r="D674" t="str">
            <v>.</v>
          </cell>
        </row>
        <row r="675">
          <cell r="A675">
            <v>9003003</v>
          </cell>
          <cell r="B675" t="str">
            <v>CABO 1,00MM2 - ISOLAMENTO PARA 0,7KV - CLASSE 4 - FLEXÍVEL</v>
          </cell>
          <cell r="C675" t="str">
            <v>M</v>
          </cell>
          <cell r="D675">
            <v>3.33</v>
          </cell>
        </row>
        <row r="676">
          <cell r="A676">
            <v>9003004</v>
          </cell>
          <cell r="B676" t="str">
            <v>CABO 1,50MM2 - ISOLAMENTO PARA 0,7KV - CLASSE 4 - FLEXÍVEL</v>
          </cell>
          <cell r="C676" t="str">
            <v>M</v>
          </cell>
          <cell r="D676">
            <v>3.36</v>
          </cell>
        </row>
        <row r="677">
          <cell r="A677">
            <v>9003005</v>
          </cell>
          <cell r="B677" t="str">
            <v>CABO 2,50MM2 - ISOLAMENTO PARA 0,7KV - CLASSE 4 - FLEXÍVEL</v>
          </cell>
          <cell r="C677" t="str">
            <v>M</v>
          </cell>
          <cell r="D677">
            <v>4.2</v>
          </cell>
        </row>
        <row r="678">
          <cell r="A678">
            <v>9003006</v>
          </cell>
          <cell r="B678" t="str">
            <v>CABO 4,00MM2 - ISOLAMENTO PARA 0,7KV - CLASSE 4 - FLEXÍVEL</v>
          </cell>
          <cell r="C678" t="str">
            <v>M</v>
          </cell>
          <cell r="D678">
            <v>7.55</v>
          </cell>
        </row>
        <row r="679">
          <cell r="A679">
            <v>9003007</v>
          </cell>
          <cell r="B679" t="str">
            <v>CABO 6,00MM2 - ISOLAMENTO PARA 0,7KV - CLASSE 4 - FLEXÍVEL</v>
          </cell>
          <cell r="C679" t="str">
            <v>M</v>
          </cell>
          <cell r="D679">
            <v>10.01</v>
          </cell>
        </row>
        <row r="680">
          <cell r="A680">
            <v>9003008</v>
          </cell>
          <cell r="B680" t="str">
            <v>CABO 10,00MM2 - ISOLAMENTO PARA 0,7KV - CLASSE 4 - FLEXÍVEL</v>
          </cell>
          <cell r="C680" t="str">
            <v>M</v>
          </cell>
          <cell r="D680">
            <v>14.39</v>
          </cell>
        </row>
        <row r="681">
          <cell r="A681">
            <v>9003009</v>
          </cell>
          <cell r="B681" t="str">
            <v>CABO 16,00MM2 - ISOLAMENTO PARA 0,7KV - CLASSE 4 - FLEXÍVEL</v>
          </cell>
          <cell r="C681" t="str">
            <v>M</v>
          </cell>
          <cell r="D681">
            <v>20.71</v>
          </cell>
        </row>
        <row r="682">
          <cell r="A682">
            <v>9003010</v>
          </cell>
          <cell r="B682" t="str">
            <v>CABO 25,00MM2 - ISOLAMENTO PARA 0,7KV - CLASSE 4 - FLEXÍVEL</v>
          </cell>
          <cell r="C682" t="str">
            <v>M</v>
          </cell>
          <cell r="D682">
            <v>28.93</v>
          </cell>
        </row>
        <row r="683">
          <cell r="A683">
            <v>9003011</v>
          </cell>
          <cell r="B683" t="str">
            <v>CABO 35,00MM2 - ISOLAMENTO PARA 0,7KV - CLASSE 4 - FLEXÍVEL</v>
          </cell>
          <cell r="C683" t="str">
            <v>M</v>
          </cell>
          <cell r="D683">
            <v>42.72</v>
          </cell>
        </row>
        <row r="684">
          <cell r="A684">
            <v>9003012</v>
          </cell>
          <cell r="B684" t="str">
            <v>CABO 50,00MM2 - ISOLAMENTO PARA 0,7KV - CLASSE 4 - FLEXÍVEL</v>
          </cell>
          <cell r="C684" t="str">
            <v>M</v>
          </cell>
          <cell r="D684">
            <v>61.9</v>
          </cell>
        </row>
        <row r="685">
          <cell r="A685">
            <v>9003013</v>
          </cell>
          <cell r="B685" t="str">
            <v>CABO 70,00MM2 - ISOLAMENTO PARA 0,7KV - CLASSE 4 - FLEXÍVEL</v>
          </cell>
          <cell r="C685" t="str">
            <v>M</v>
          </cell>
          <cell r="D685">
            <v>79.95</v>
          </cell>
        </row>
        <row r="686">
          <cell r="A686">
            <v>9003014</v>
          </cell>
          <cell r="B686" t="str">
            <v>CABO 95,00MM2 - ISOLAMENTO PARA 0,7KV - CLASSE 4 - FLEXÍVEL</v>
          </cell>
          <cell r="C686" t="str">
            <v>M</v>
          </cell>
          <cell r="D686">
            <v>103.99</v>
          </cell>
        </row>
        <row r="687">
          <cell r="A687">
            <v>9003015</v>
          </cell>
          <cell r="B687" t="str">
            <v>CABO 120,00MM2 - ISOLAMENTO PARA 0,7KV - CLASSE 4 - FLEXÍVEL</v>
          </cell>
          <cell r="C687" t="str">
            <v>M</v>
          </cell>
          <cell r="D687">
            <v>129.77000000000001</v>
          </cell>
        </row>
        <row r="688">
          <cell r="A688">
            <v>9003016</v>
          </cell>
          <cell r="B688" t="str">
            <v>CABO 150,00MM2 - ISOLAMENTO PARA 0,7KV - CLASSE 4 - FLEXÍVEL</v>
          </cell>
          <cell r="C688" t="str">
            <v>M</v>
          </cell>
          <cell r="D688">
            <v>159.63</v>
          </cell>
        </row>
        <row r="689">
          <cell r="A689">
            <v>9003017</v>
          </cell>
          <cell r="B689" t="str">
            <v>CABO 185,00MM2 - ISOLAMENTO PARA 0,7KV - CLASSE 4 - FLEXÍVEL</v>
          </cell>
          <cell r="C689" t="str">
            <v>M</v>
          </cell>
          <cell r="D689">
            <v>193.75</v>
          </cell>
        </row>
        <row r="690">
          <cell r="A690">
            <v>9003018</v>
          </cell>
          <cell r="B690" t="str">
            <v>CABO 240,00MM2 - ISOLAMENTO PARA 0,7KV - CLASSE 4 - FLEXÍVEL</v>
          </cell>
          <cell r="C690" t="str">
            <v>M</v>
          </cell>
          <cell r="D690">
            <v>240.79</v>
          </cell>
        </row>
        <row r="691">
          <cell r="A691">
            <v>9003019</v>
          </cell>
          <cell r="B691" t="str">
            <v>CABO 300.00 MM2 - ISOLAMENTO PARA 0.7KV - CLASSE 4 - FLEXÍVEL</v>
          </cell>
          <cell r="C691" t="str">
            <v>M</v>
          </cell>
          <cell r="D691">
            <v>348.74</v>
          </cell>
        </row>
        <row r="692">
          <cell r="A692">
            <v>9003020</v>
          </cell>
          <cell r="B692" t="str">
            <v>CABO COBRE FLEXÍVEL, ISOL. 750V NÃO HALOGENADO - ANTICHAMA - 1,5MM2</v>
          </cell>
          <cell r="C692" t="str">
            <v>M</v>
          </cell>
          <cell r="D692">
            <v>3.06</v>
          </cell>
        </row>
        <row r="693">
          <cell r="A693">
            <v>9003021</v>
          </cell>
          <cell r="B693" t="str">
            <v>CABO COBRE FLEXÍVEL, ISOL. 750V NÃO HALOGENADO, ATICHAMA - 2,5MM2</v>
          </cell>
          <cell r="C693" t="str">
            <v>M</v>
          </cell>
          <cell r="D693">
            <v>3.85</v>
          </cell>
        </row>
        <row r="694">
          <cell r="A694">
            <v>9003022</v>
          </cell>
          <cell r="B694" t="str">
            <v>CABO COBRE FLEXÍVEL, ISOL. 750V NÃO HALOGENADO, ANTICHAMA - 4,0MM2</v>
          </cell>
          <cell r="C694" t="str">
            <v>M</v>
          </cell>
          <cell r="D694">
            <v>4.9800000000000004</v>
          </cell>
        </row>
        <row r="695">
          <cell r="A695">
            <v>9003023</v>
          </cell>
          <cell r="B695" t="str">
            <v>CABO COBRE FLEXÍVEL, ISOL. 750V NÃO HALOGENADO, ANTICHAMA 6,0MM2</v>
          </cell>
          <cell r="C695" t="str">
            <v>M</v>
          </cell>
          <cell r="D695">
            <v>8.94</v>
          </cell>
        </row>
        <row r="696">
          <cell r="A696">
            <v>9003028</v>
          </cell>
          <cell r="B696" t="str">
            <v>CABO 1,50MM2 - ISOLAMENTO PARA 1,0KV - CLASSE 4 - FLEXÍVEL</v>
          </cell>
          <cell r="C696" t="str">
            <v>M</v>
          </cell>
          <cell r="D696">
            <v>2.89</v>
          </cell>
        </row>
        <row r="697">
          <cell r="A697">
            <v>9003029</v>
          </cell>
          <cell r="B697" t="str">
            <v>CABO 2,50MM2 - ISOLAMENTO PARA 1,0KV - CLASSE 4 - FLEXÍVEL</v>
          </cell>
          <cell r="C697" t="str">
            <v>M</v>
          </cell>
          <cell r="D697">
            <v>3.85</v>
          </cell>
        </row>
        <row r="698">
          <cell r="A698">
            <v>9003030</v>
          </cell>
          <cell r="B698" t="str">
            <v>CABO 4,00MM2 - ISOLAMENTO PARA 1,0KV - CLASSE 4 - FLEXÍVEL</v>
          </cell>
          <cell r="C698" t="str">
            <v>M</v>
          </cell>
          <cell r="D698">
            <v>6.32</v>
          </cell>
        </row>
        <row r="699">
          <cell r="A699">
            <v>9003031</v>
          </cell>
          <cell r="B699" t="str">
            <v>CABO 6,00MM2 - ISOLAMENTO PARA 1,0KV - CLASSE 4 - FLEXÍVEL</v>
          </cell>
          <cell r="C699" t="str">
            <v>M</v>
          </cell>
          <cell r="D699">
            <v>8.15</v>
          </cell>
        </row>
        <row r="700">
          <cell r="A700">
            <v>9003032</v>
          </cell>
          <cell r="B700" t="str">
            <v>CABO 10,00MM2 - ISOLAMENTO PARA 1,0KV - CLASSE 4 - FLEXÍVEL</v>
          </cell>
          <cell r="C700" t="str">
            <v>M</v>
          </cell>
          <cell r="D700">
            <v>12.4</v>
          </cell>
        </row>
        <row r="701">
          <cell r="A701">
            <v>9003033</v>
          </cell>
          <cell r="B701" t="str">
            <v>CABO 16,00MM2 - ISOLAMENTO PARA 1,0KV - CLASSE 4 - FLEXÍVEL</v>
          </cell>
          <cell r="C701" t="str">
            <v>M</v>
          </cell>
          <cell r="D701">
            <v>13.77</v>
          </cell>
        </row>
        <row r="702">
          <cell r="A702">
            <v>9003034</v>
          </cell>
          <cell r="B702" t="str">
            <v>CABO 25,00MM2 - ISOLAMENTO PARA 1,0KV - CLASSE 4 - FLEXÍVEL</v>
          </cell>
          <cell r="C702" t="str">
            <v>M</v>
          </cell>
          <cell r="D702">
            <v>24.12</v>
          </cell>
        </row>
        <row r="703">
          <cell r="A703">
            <v>9003035</v>
          </cell>
          <cell r="B703" t="str">
            <v>CABO 35,00MM2 - ISOLAMENTO PARA 1,0KV - CLASSE 4 - FLEXÍVEL</v>
          </cell>
          <cell r="C703" t="str">
            <v>M</v>
          </cell>
          <cell r="D703">
            <v>34.090000000000003</v>
          </cell>
        </row>
        <row r="704">
          <cell r="A704">
            <v>9003036</v>
          </cell>
          <cell r="B704" t="str">
            <v>CABO 50,00MM2 - ISOLAMENTO PARA 1,0KV - CLASSE 4 - FLEXÍVEL</v>
          </cell>
          <cell r="C704" t="str">
            <v>M</v>
          </cell>
          <cell r="D704">
            <v>48.36</v>
          </cell>
        </row>
        <row r="705">
          <cell r="A705">
            <v>9003037</v>
          </cell>
          <cell r="B705" t="str">
            <v>CABO 70,00MM2 - ISOLAMENTO PARA 1,0KV - CLASSE 4 - FLEXÍVEL</v>
          </cell>
          <cell r="C705" t="str">
            <v>M</v>
          </cell>
          <cell r="D705">
            <v>66.88</v>
          </cell>
        </row>
        <row r="706">
          <cell r="A706">
            <v>9003038</v>
          </cell>
          <cell r="B706" t="str">
            <v>CABO 95,00MM2 - ISOLAMENTO PARA 1,0KV - CLASSE 4 - FLEXÍVEL</v>
          </cell>
          <cell r="C706" t="str">
            <v>M</v>
          </cell>
          <cell r="D706">
            <v>86.07</v>
          </cell>
        </row>
        <row r="707">
          <cell r="A707">
            <v>9003039</v>
          </cell>
          <cell r="B707" t="str">
            <v>CABO 120,00MM2 - ISOLAMENTO PARA 1,0KV - CLASSE 4 - FLEXÍVEL</v>
          </cell>
          <cell r="C707" t="str">
            <v>M</v>
          </cell>
          <cell r="D707">
            <v>113.14</v>
          </cell>
        </row>
        <row r="708">
          <cell r="A708">
            <v>9003040</v>
          </cell>
          <cell r="B708" t="str">
            <v>CABO 150,00MM2 - ISOLAMENTO PARA 1,0KV - CLASSE 4 - FLEXÍVEL</v>
          </cell>
          <cell r="C708" t="str">
            <v>M</v>
          </cell>
          <cell r="D708">
            <v>132.47</v>
          </cell>
        </row>
        <row r="709">
          <cell r="A709">
            <v>9003041</v>
          </cell>
          <cell r="B709" t="str">
            <v>CABO 185,00MM2 - ISOLAMENTO PARA 1,0KV - CLASSE 4 - FLEXÍVEL</v>
          </cell>
          <cell r="C709" t="str">
            <v>M</v>
          </cell>
          <cell r="D709">
            <v>158.94</v>
          </cell>
        </row>
        <row r="710">
          <cell r="A710">
            <v>9003042</v>
          </cell>
          <cell r="B710" t="str">
            <v>CABO 240,00MM2 - ISOLAMENTO PARA 1,0KV - CLASSE 4 - FLEXÍVEL</v>
          </cell>
          <cell r="C710" t="str">
            <v>M</v>
          </cell>
          <cell r="D710">
            <v>214.29</v>
          </cell>
        </row>
        <row r="711">
          <cell r="A711">
            <v>9003043</v>
          </cell>
          <cell r="B711" t="str">
            <v>CABO 300.00 MM2 - ISOLAMENTO PARA 1.0KV - CLASSE 4 - FLEXÍVEL</v>
          </cell>
          <cell r="C711" t="str">
            <v>M</v>
          </cell>
          <cell r="D711">
            <v>291.22000000000003</v>
          </cell>
        </row>
        <row r="712">
          <cell r="A712">
            <v>9003061</v>
          </cell>
          <cell r="B712" t="str">
            <v>FIO TELEFÔNICO EXTERNO TIPO FE-100 PAR PARALELO</v>
          </cell>
          <cell r="C712" t="str">
            <v>M</v>
          </cell>
          <cell r="D712">
            <v>3.45</v>
          </cell>
        </row>
        <row r="713">
          <cell r="A713">
            <v>9003062</v>
          </cell>
          <cell r="B713" t="str">
            <v>CABO TELEFÔNICO TIPO CI-50 (50 PARES)</v>
          </cell>
          <cell r="C713" t="str">
            <v>M</v>
          </cell>
          <cell r="D713">
            <v>38.39</v>
          </cell>
        </row>
        <row r="714">
          <cell r="A714">
            <v>9003070</v>
          </cell>
          <cell r="B714" t="str">
            <v>CABO FLEXÍVEL PVC-750V - 2 CONDUTORES - 1,5MM2</v>
          </cell>
          <cell r="C714" t="str">
            <v>M</v>
          </cell>
          <cell r="D714">
            <v>5.49</v>
          </cell>
        </row>
        <row r="715">
          <cell r="A715">
            <v>9003072</v>
          </cell>
          <cell r="B715" t="str">
            <v>CABO FLEXÍVEL PVC - 750V - 2 CONDUTORES - 4,00MM2</v>
          </cell>
          <cell r="C715" t="str">
            <v>M</v>
          </cell>
          <cell r="D715">
            <v>12.36</v>
          </cell>
        </row>
        <row r="716">
          <cell r="A716">
            <v>9003075</v>
          </cell>
          <cell r="B716" t="str">
            <v>CABO FLEXÍVEL PVC-750V - 3 CONDUTORES - 1,5MM2</v>
          </cell>
          <cell r="C716" t="str">
            <v>M</v>
          </cell>
          <cell r="D716">
            <v>6.92</v>
          </cell>
        </row>
        <row r="717">
          <cell r="A717">
            <v>9003076</v>
          </cell>
          <cell r="B717" t="str">
            <v>CABO FLEXÍVEL PVC - 750V - 3 CONDUTORES - 2,50MM2</v>
          </cell>
          <cell r="C717" t="str">
            <v>M</v>
          </cell>
          <cell r="D717">
            <v>10.09</v>
          </cell>
        </row>
        <row r="718">
          <cell r="A718">
            <v>9003080</v>
          </cell>
          <cell r="B718" t="str">
            <v>CABO FLEXÍVEL PVC-750V - 4 CONDUTORES - 1,5MM2</v>
          </cell>
          <cell r="C718" t="str">
            <v>M</v>
          </cell>
          <cell r="D718">
            <v>8.91</v>
          </cell>
        </row>
        <row r="719">
          <cell r="A719">
            <v>9003101</v>
          </cell>
          <cell r="B719" t="str">
            <v>CABO DE COBRE 1,50MM2 - ISOLAMENTO PARA 0,6/1KV - CLASSE 5 - FLEXÍVEL - ISOLAÇÃO EM EPR 90 C</v>
          </cell>
          <cell r="C719" t="str">
            <v>M</v>
          </cell>
          <cell r="D719">
            <v>3.84</v>
          </cell>
        </row>
        <row r="720">
          <cell r="A720">
            <v>9003103</v>
          </cell>
          <cell r="B720" t="str">
            <v>CABO DE COBRE 2,50MM2 - ISOLAMENTO PARA 0,6/1KV - CLASSE 5 - FLEXÍVEL - ISOLAÇÃO EM EPR 90 C</v>
          </cell>
          <cell r="C720" t="str">
            <v>M</v>
          </cell>
          <cell r="D720">
            <v>5.03</v>
          </cell>
        </row>
        <row r="721">
          <cell r="A721">
            <v>9003105</v>
          </cell>
          <cell r="B721" t="str">
            <v>CABO DE COBRE 6MM2 - ISOLAMENTO PARA 0,6/1KV - CLASSE 5 - FLEXÍVEL - ISOLAÇÃO EM EPR 90 C</v>
          </cell>
          <cell r="C721" t="str">
            <v>M</v>
          </cell>
          <cell r="D721">
            <v>8.83</v>
          </cell>
        </row>
        <row r="722">
          <cell r="A722">
            <v>9003106</v>
          </cell>
          <cell r="B722" t="str">
            <v>CABO DE COBRE 10MM2 - ISOLAMENTO PARA 0,6/1KV - CLASSE 5 - FLEXÍVEL - ISOLAÇÃO EM EPR 90 C</v>
          </cell>
          <cell r="C722" t="str">
            <v>M</v>
          </cell>
          <cell r="D722">
            <v>12.32</v>
          </cell>
        </row>
        <row r="723">
          <cell r="A723">
            <v>9003107</v>
          </cell>
          <cell r="B723" t="str">
            <v>CABO DE COBRE 16MM2 - ISOLAMENTO PARA 0,6/1KV - CLASSE 5 - FLEXÍVEL - ISOLAÇÃO EM EPR 90 C</v>
          </cell>
          <cell r="C723" t="str">
            <v>M</v>
          </cell>
          <cell r="D723">
            <v>17.850000000000001</v>
          </cell>
        </row>
        <row r="724">
          <cell r="A724">
            <v>9003108</v>
          </cell>
          <cell r="B724" t="str">
            <v>CABO DE COBRE 25MM2 - ISOLAMENTO PARA 0,6/1KV - CLASSE 5 - FLEXÍVEL - ISOLAÇÃO EM EPR 90 C</v>
          </cell>
          <cell r="C724" t="str">
            <v>M</v>
          </cell>
          <cell r="D724">
            <v>27.45</v>
          </cell>
        </row>
        <row r="725">
          <cell r="A725">
            <v>9003109</v>
          </cell>
          <cell r="B725" t="str">
            <v>CABO DE COBRE 35MM2 - ISOLAMENTO PARA 0,6/1KV - CLASSE 5 - FLEXÍVEL - ISOLAÇÃO EM EPR 90 C</v>
          </cell>
          <cell r="C725" t="str">
            <v>M</v>
          </cell>
          <cell r="D725">
            <v>35.99</v>
          </cell>
        </row>
        <row r="726">
          <cell r="A726">
            <v>9003110</v>
          </cell>
          <cell r="B726" t="str">
            <v>CABO DE COBRE 50MM2 - ISOLAMENTO PARA 0,6/1KV - CLASSE 5 - FLEXÍVEL - ISOLAÇÃO EM EPR 90 C</v>
          </cell>
          <cell r="C726" t="str">
            <v>M</v>
          </cell>
          <cell r="D726">
            <v>48.16</v>
          </cell>
        </row>
        <row r="727">
          <cell r="A727">
            <v>9003111</v>
          </cell>
          <cell r="B727" t="str">
            <v>CABO DE COBRE 70MM2 - ISOLAMENTO PARA 0,6/1KV - CLASSE 5 - FLEXÍVEL - ISOLAÇÃO EM EPR 90 C</v>
          </cell>
          <cell r="C727" t="str">
            <v>M</v>
          </cell>
          <cell r="D727">
            <v>67.430000000000007</v>
          </cell>
        </row>
        <row r="728">
          <cell r="A728">
            <v>9003112</v>
          </cell>
          <cell r="B728" t="str">
            <v>CABO DE COBRE 95MM2 - ISOLAMENTO PARA 0,6/1KV - CLASSE 5 - FLEXÍVEL - ISOLAÇÃO EM EPR 90 C</v>
          </cell>
          <cell r="C728" t="str">
            <v>M</v>
          </cell>
          <cell r="D728">
            <v>87.15</v>
          </cell>
        </row>
        <row r="729">
          <cell r="A729">
            <v>9003113</v>
          </cell>
          <cell r="B729" t="str">
            <v>CABO DE COBRE 120MM2 - ISOLAMENTO PARA 0,6/1KV - CLASSE 5 - FLEXÍVEL - ISOLAÇÃO EM EPR 90 C</v>
          </cell>
          <cell r="C729" t="str">
            <v>M</v>
          </cell>
          <cell r="D729">
            <v>114.1</v>
          </cell>
        </row>
        <row r="730">
          <cell r="A730">
            <v>9003114</v>
          </cell>
          <cell r="B730" t="str">
            <v>CABO DE COBRE 150MM2 - ISOLAMENTO PARA 0,6/1KV - CLASSE 5 - FLEXÍVEL - ISOLAÇÃO EM EPR 90 C</v>
          </cell>
          <cell r="C730" t="str">
            <v>M</v>
          </cell>
          <cell r="D730">
            <v>139.32</v>
          </cell>
        </row>
        <row r="731">
          <cell r="A731">
            <v>9003115</v>
          </cell>
          <cell r="B731" t="str">
            <v>CABO DE COBRE 185MM2 - ISOLAMENTO PARA 0,6/1KV - CLASSE 5 - FLEXÍVEL - ISOLAÇÃO EM EPR 90 C</v>
          </cell>
          <cell r="C731" t="str">
            <v>M</v>
          </cell>
          <cell r="D731">
            <v>160.58000000000001</v>
          </cell>
        </row>
        <row r="732">
          <cell r="A732">
            <v>9003116</v>
          </cell>
          <cell r="B732" t="str">
            <v>CABO DE COBRE 240MM2 - ISOLAMENTO PARA 0,6/1KV - CLASSE 5 - FLEXÍVEL - ISOLAÇÃO EM EPR 90 C</v>
          </cell>
          <cell r="C732" t="str">
            <v>M</v>
          </cell>
          <cell r="D732">
            <v>204.31</v>
          </cell>
        </row>
        <row r="733">
          <cell r="A733">
            <v>9003118</v>
          </cell>
          <cell r="B733" t="str">
            <v>CABO DE COBRE 2X1,5MM2 - ISOLAMENTO PARA 0,6KV - CLASSE 5 - FLEXÍVEL - ISOLAÇÃO EM EPR 90 C - PARA DETECÇÃO DE INCÊNDIO</v>
          </cell>
          <cell r="C733" t="str">
            <v>M</v>
          </cell>
          <cell r="D733">
            <v>6.7</v>
          </cell>
        </row>
        <row r="734">
          <cell r="A734">
            <v>9003119</v>
          </cell>
          <cell r="B734" t="str">
            <v>CABO DE COBRE 3X1,5MM2 - ISOLAMENTO PARA 0,6KV - CLASSE 5 - FLEXÍVEL - ISOLAÇÃO EM EPR 90 C - PARA DETECÇÃO DE INCÊNDIO</v>
          </cell>
          <cell r="C734" t="str">
            <v>M</v>
          </cell>
          <cell r="D734">
            <v>8.68</v>
          </cell>
        </row>
        <row r="735">
          <cell r="A735">
            <v>9003120</v>
          </cell>
          <cell r="B735" t="str">
            <v>CABO DE COBRE 2X2,5MM2 - ISOLAMENTO PARA 0,6KV - CLASSE 5 - FLEXÍVEL - ISOLAÇÃO EM EPR 90 C - PARA DETECÇÃO DE INCÊNDIO</v>
          </cell>
          <cell r="C735" t="str">
            <v>M</v>
          </cell>
          <cell r="D735">
            <v>9.51</v>
          </cell>
        </row>
        <row r="736">
          <cell r="A736">
            <v>9003121</v>
          </cell>
          <cell r="B736" t="str">
            <v>CABO DE COBRE 1,50MM2 - ISOLAMENTO PARA 750V - AFUMEX - CLASSE 5 - FLEXÍVEL - ISOLAÇÃO EM HEPR 90 C</v>
          </cell>
          <cell r="C736" t="str">
            <v>M</v>
          </cell>
          <cell r="D736">
            <v>3.84</v>
          </cell>
        </row>
        <row r="737">
          <cell r="A737">
            <v>9003122</v>
          </cell>
          <cell r="B737" t="str">
            <v>CABO DE COBRE 2,50MM2 - ISOLAMENTO PARA 750V - AFUMEX - CLASSE 5 - FLEXÍVEL - ISOLAÇÃO EM HEPR 90 C</v>
          </cell>
          <cell r="C737" t="str">
            <v>M</v>
          </cell>
          <cell r="D737">
            <v>5.03</v>
          </cell>
        </row>
        <row r="738">
          <cell r="A738">
            <v>9003123</v>
          </cell>
          <cell r="B738" t="str">
            <v>CABO DE COBRE 4MM2 - ISOLAMENTO PARA 750V - AFUMEX - CLASSE 5 - FLEXÍVEL - ISOLAÇÃO EM HEPR 90 C</v>
          </cell>
          <cell r="C738" t="str">
            <v>M</v>
          </cell>
          <cell r="D738">
            <v>6.4</v>
          </cell>
        </row>
        <row r="739">
          <cell r="A739">
            <v>9003124</v>
          </cell>
          <cell r="B739" t="str">
            <v>CABO DE COBRE 6MM2 - ISOLAMENTO PARA 750V - AFUMEX - CLASSE 5 - FLEXÍVEL - ISOLAÇÃO EM HEPR 90 C</v>
          </cell>
          <cell r="C739" t="str">
            <v>M</v>
          </cell>
          <cell r="D739">
            <v>8.5</v>
          </cell>
        </row>
        <row r="740">
          <cell r="A740">
            <v>9004000</v>
          </cell>
          <cell r="B740" t="str">
            <v>COMPONENTES DE QUADROS ELÉTRICOS</v>
          </cell>
          <cell r="C740" t="str">
            <v>.</v>
          </cell>
          <cell r="D740" t="str">
            <v>.</v>
          </cell>
        </row>
        <row r="741">
          <cell r="A741">
            <v>9004002</v>
          </cell>
          <cell r="B741" t="str">
            <v>SINALIZADOR LUMINOSO DIÂMETRO 22MM, COM LÂMPADA</v>
          </cell>
          <cell r="C741" t="str">
            <v>UN</v>
          </cell>
          <cell r="D741">
            <v>159.19</v>
          </cell>
        </row>
        <row r="742">
          <cell r="A742">
            <v>9004003</v>
          </cell>
          <cell r="B742" t="str">
            <v>SINALIZADOR LUMINOSO DIÂMETRO 30 MM, COM LÂMPADA</v>
          </cell>
          <cell r="C742" t="str">
            <v>UN</v>
          </cell>
          <cell r="D742">
            <v>165.42</v>
          </cell>
        </row>
        <row r="743">
          <cell r="A743">
            <v>9004011</v>
          </cell>
          <cell r="B743" t="str">
            <v>VOLTÍMETRO 96X96MM 250V</v>
          </cell>
          <cell r="C743" t="str">
            <v>UN</v>
          </cell>
          <cell r="D743">
            <v>282.55</v>
          </cell>
        </row>
        <row r="744">
          <cell r="A744">
            <v>9004030</v>
          </cell>
          <cell r="B744" t="str">
            <v>CONTATOR TRIPOLAR I NOMINAL 12A</v>
          </cell>
          <cell r="C744" t="str">
            <v>UN</v>
          </cell>
          <cell r="D744">
            <v>345.16</v>
          </cell>
        </row>
        <row r="745">
          <cell r="A745">
            <v>9004031</v>
          </cell>
          <cell r="B745" t="str">
            <v>CONTATOR TRIPOLAR I NOMINAL 22A</v>
          </cell>
          <cell r="C745" t="str">
            <v>UN</v>
          </cell>
          <cell r="D745">
            <v>706.52</v>
          </cell>
        </row>
        <row r="746">
          <cell r="A746">
            <v>9004032</v>
          </cell>
          <cell r="B746" t="str">
            <v>CONTATOR TRIPOLAR I NOMINAL 40A</v>
          </cell>
          <cell r="C746" t="str">
            <v>UN</v>
          </cell>
          <cell r="D746">
            <v>1074.8599999999999</v>
          </cell>
        </row>
        <row r="747">
          <cell r="A747">
            <v>9004033</v>
          </cell>
          <cell r="B747" t="str">
            <v>CONTATOR TRIPOLAR I NOMINAL 55A</v>
          </cell>
          <cell r="C747" t="str">
            <v>UN</v>
          </cell>
          <cell r="D747">
            <v>1714.07</v>
          </cell>
        </row>
        <row r="748">
          <cell r="A748">
            <v>9004040</v>
          </cell>
          <cell r="B748" t="str">
            <v>RELÊ BIMETÁLICO DE SOBRECARGA AJUSTE DE 6 ATÉ 12.5A</v>
          </cell>
          <cell r="C748" t="str">
            <v>UN</v>
          </cell>
          <cell r="D748">
            <v>344.52</v>
          </cell>
        </row>
        <row r="749">
          <cell r="A749">
            <v>9004041</v>
          </cell>
          <cell r="B749" t="str">
            <v>RELÊ BIMETÁLICO DE SOBRECARGA AJUSTE DE 16 ATÉ 25A</v>
          </cell>
          <cell r="C749" t="str">
            <v>UN</v>
          </cell>
          <cell r="D749">
            <v>477.14</v>
          </cell>
        </row>
        <row r="750">
          <cell r="A750">
            <v>9004042</v>
          </cell>
          <cell r="B750" t="str">
            <v>RELÊ BIMETÁLICO DE SOBRECARGA AJUSTE DE 25 ATÉ 40A</v>
          </cell>
          <cell r="C750" t="str">
            <v>UN</v>
          </cell>
          <cell r="D750">
            <v>421.68</v>
          </cell>
        </row>
        <row r="751">
          <cell r="A751">
            <v>9004048</v>
          </cell>
          <cell r="B751" t="str">
            <v>RELÊ DE TEMPO ELETRÔNICO AJUSTE DE 6 ATÉ 60S</v>
          </cell>
          <cell r="C751" t="str">
            <v>UN</v>
          </cell>
          <cell r="D751">
            <v>188.97</v>
          </cell>
        </row>
        <row r="752">
          <cell r="A752">
            <v>9004060</v>
          </cell>
          <cell r="B752" t="str">
            <v>DISPOSITIVO DE PROTEÇÃO CONTRA SURTOS 275V - 15KA</v>
          </cell>
          <cell r="C752" t="str">
            <v>UN</v>
          </cell>
          <cell r="D752">
            <v>63.95</v>
          </cell>
        </row>
        <row r="753">
          <cell r="A753">
            <v>9004068</v>
          </cell>
          <cell r="B753" t="str">
            <v>INTERRUPTOR DIFERENCIAL RESIDUAL BIPOLAR 25A - SENSIBILIDADE 30MA - 220V</v>
          </cell>
          <cell r="C753" t="str">
            <v>UN</v>
          </cell>
          <cell r="D753">
            <v>308.22000000000003</v>
          </cell>
        </row>
        <row r="754">
          <cell r="A754">
            <v>9004069</v>
          </cell>
          <cell r="B754" t="str">
            <v>INTERRUPTOR DIFERENCIAL RESIDUAL BIPOLAR 40A - SENSIBILIDADE 30MA - 220V</v>
          </cell>
          <cell r="C754" t="str">
            <v>UN</v>
          </cell>
          <cell r="D754">
            <v>371</v>
          </cell>
        </row>
        <row r="755">
          <cell r="A755">
            <v>9004070</v>
          </cell>
          <cell r="B755" t="str">
            <v>INTERRUPTOR DIFERENCIAL RESIDUAL BIPOLAR 63A, SENSIBILIDADE 30MA - 220V</v>
          </cell>
          <cell r="C755" t="str">
            <v>UN</v>
          </cell>
          <cell r="D755">
            <v>288.72000000000003</v>
          </cell>
        </row>
        <row r="756">
          <cell r="A756">
            <v>9004072</v>
          </cell>
          <cell r="B756" t="str">
            <v>INTERRUPTOR DIFERENCIAL TETRAPOLAR - 40A - SENSIBILIDADE 30MA - 380V</v>
          </cell>
          <cell r="C756" t="str">
            <v>UN</v>
          </cell>
          <cell r="D756">
            <v>400.37</v>
          </cell>
        </row>
        <row r="757">
          <cell r="A757">
            <v>9004075</v>
          </cell>
          <cell r="B757" t="str">
            <v>INTERRUPTOR DIFERENCIAL TETRAPOLAR - 63A SENSIBILIDADE 30MA - 380V</v>
          </cell>
          <cell r="C757" t="str">
            <v>UN</v>
          </cell>
          <cell r="D757">
            <v>467.48</v>
          </cell>
        </row>
        <row r="758">
          <cell r="A758">
            <v>9004076</v>
          </cell>
          <cell r="B758" t="str">
            <v>INTERRUPTOR DIFERENCIAL TETRAPOLAR - 80A SENSIBILIDADE 30MA - 380V</v>
          </cell>
          <cell r="C758" t="str">
            <v>UN</v>
          </cell>
          <cell r="D758">
            <v>580.32000000000005</v>
          </cell>
        </row>
        <row r="759">
          <cell r="A759">
            <v>9004077</v>
          </cell>
          <cell r="B759" t="str">
            <v>INTERRUPTOR DIFERENCIAL TETRAPOLAR - 100A SENSIBILIDADE 30MA - 380V</v>
          </cell>
          <cell r="C759" t="str">
            <v>UN</v>
          </cell>
          <cell r="D759">
            <v>456.35</v>
          </cell>
        </row>
        <row r="760">
          <cell r="A760">
            <v>9004078</v>
          </cell>
          <cell r="B760" t="str">
            <v>INTERRUPTOR DIFERENCIAL TETRAPOLAR - 125A SENSIBILIDADE 30MA - 380V</v>
          </cell>
          <cell r="C760" t="str">
            <v>UN</v>
          </cell>
          <cell r="D760">
            <v>2201.1999999999998</v>
          </cell>
        </row>
        <row r="761">
          <cell r="A761">
            <v>9004087</v>
          </cell>
          <cell r="B761" t="str">
            <v>INTERRUPTOR DIFERENCIAL TETRAPOLAR - 63A SENSIBILIDADE 300MA - 380V</v>
          </cell>
          <cell r="C761" t="str">
            <v>UN</v>
          </cell>
          <cell r="D761">
            <v>495.72</v>
          </cell>
        </row>
        <row r="762">
          <cell r="A762">
            <v>9004088</v>
          </cell>
          <cell r="B762" t="str">
            <v>INTERRUPTOR DIFERENCIAL TETRAPOLAR - 80A SENSIBILIDADE 300MA - 380V</v>
          </cell>
          <cell r="C762" t="str">
            <v>UN</v>
          </cell>
          <cell r="D762">
            <v>524.23</v>
          </cell>
        </row>
        <row r="763">
          <cell r="A763">
            <v>9004089</v>
          </cell>
          <cell r="B763" t="str">
            <v>INTERRUPTOR DIFERENCIAL TETRAPOLAR - 100A SENSIBIL. 300MA - 380V</v>
          </cell>
          <cell r="C763" t="str">
            <v>UN</v>
          </cell>
          <cell r="D763">
            <v>475.08</v>
          </cell>
        </row>
        <row r="764">
          <cell r="A764">
            <v>9004090</v>
          </cell>
          <cell r="B764" t="str">
            <v>INTERRUPTOR DIFERENCIAL TETRAPOLAR - 125A SENSIBILIDADE 300MA - 380V</v>
          </cell>
          <cell r="C764" t="str">
            <v>UN</v>
          </cell>
          <cell r="D764">
            <v>1149.69</v>
          </cell>
        </row>
        <row r="765">
          <cell r="A765">
            <v>9005000</v>
          </cell>
          <cell r="B765" t="str">
            <v>QUADROS E CAIXAS</v>
          </cell>
          <cell r="C765" t="str">
            <v>.</v>
          </cell>
          <cell r="D765" t="str">
            <v>.</v>
          </cell>
        </row>
        <row r="766">
          <cell r="A766">
            <v>9005006</v>
          </cell>
          <cell r="B766" t="str">
            <v>QUADRO DE DISTRIBUIÇÃO EM CHAPA METÁLICA - PARA ATÉ 16 DISJUNTORES</v>
          </cell>
          <cell r="C766" t="str">
            <v>UN</v>
          </cell>
          <cell r="D766">
            <v>638.57000000000005</v>
          </cell>
        </row>
        <row r="767">
          <cell r="A767">
            <v>9005010</v>
          </cell>
          <cell r="B767" t="str">
            <v>QUADRO DE DISTRIBUIÇÃO EM CHAPA METÁLICA - PARA ATÉ 24 DISJUNTORES</v>
          </cell>
          <cell r="C767" t="str">
            <v>un</v>
          </cell>
          <cell r="D767">
            <v>1370.59</v>
          </cell>
        </row>
        <row r="768">
          <cell r="A768">
            <v>9005012</v>
          </cell>
          <cell r="B768" t="str">
            <v>QUADRO DE DISTRIBUIÇÃO EM CHAPA METÁLICA - PARA ATÉ 28 DISJUNTORES</v>
          </cell>
          <cell r="C768" t="str">
            <v>UN</v>
          </cell>
          <cell r="D768">
            <v>974.58</v>
          </cell>
        </row>
        <row r="769">
          <cell r="A769">
            <v>9005014</v>
          </cell>
          <cell r="B769" t="str">
            <v>QUADRO DE DISTRIBUIÇÃO EM CHAPA METÁLICA - PARA ATÉ 34 DISJUNTORES</v>
          </cell>
          <cell r="C769" t="str">
            <v>UN</v>
          </cell>
          <cell r="D769">
            <v>1467.95</v>
          </cell>
        </row>
        <row r="770">
          <cell r="A770">
            <v>9005017</v>
          </cell>
          <cell r="B770" t="str">
            <v>QUADRO DE DISTRIBUIÇÃO EM CHAPA METÁLICA - PARA ATÉ 44 DISJUNTORES</v>
          </cell>
          <cell r="C770" t="str">
            <v>UN</v>
          </cell>
          <cell r="D770">
            <v>1809.88</v>
          </cell>
        </row>
        <row r="771">
          <cell r="A771">
            <v>9005019</v>
          </cell>
          <cell r="B771" t="str">
            <v>QUADRO DE DISTRIBUIÇÃO EM CHAPA METÁLICA - PARA ATÉ 70 DISJUNTORES</v>
          </cell>
          <cell r="C771" t="str">
            <v>UN</v>
          </cell>
          <cell r="D771">
            <v>3283.14</v>
          </cell>
        </row>
        <row r="772">
          <cell r="A772">
            <v>9005020</v>
          </cell>
          <cell r="B772" t="str">
            <v>CAIXA DE PASSAGEM E LIGAÇÃO EM PVC OCTOGONAL FUNDO MOVEL 10X10CM, INCLUSIVE ESPELHO</v>
          </cell>
          <cell r="C772" t="str">
            <v>UN</v>
          </cell>
          <cell r="D772">
            <v>12.99</v>
          </cell>
        </row>
        <row r="773">
          <cell r="A773">
            <v>9005021</v>
          </cell>
          <cell r="B773" t="str">
            <v>CAIXA DE PASSAGEM E LIGAÇÃO EM PVC 7,5X7,5X5,0CM (3"X3"), INCLUSIVE ESPELHO</v>
          </cell>
          <cell r="C773" t="str">
            <v>UN</v>
          </cell>
          <cell r="D773">
            <v>19.18</v>
          </cell>
        </row>
        <row r="774">
          <cell r="A774">
            <v>9005022</v>
          </cell>
          <cell r="B774" t="str">
            <v>CAIXA DE PVC 10X5X5CM, INCLUSIVE ESPELHO</v>
          </cell>
          <cell r="C774" t="str">
            <v>UN</v>
          </cell>
          <cell r="D774">
            <v>14.11</v>
          </cell>
        </row>
        <row r="775">
          <cell r="A775">
            <v>9005023</v>
          </cell>
          <cell r="B775" t="str">
            <v>CAIXA E PVC 10X10X5CM, INCLUSIVE ESPELHO</v>
          </cell>
          <cell r="C775" t="str">
            <v>UN</v>
          </cell>
          <cell r="D775">
            <v>23.79</v>
          </cell>
        </row>
        <row r="776">
          <cell r="A776">
            <v>9005024</v>
          </cell>
          <cell r="B776" t="str">
            <v>CAIXA DE PASSAGEM EM FERRO ESTAMPADO - 3"X3", INCLUSIVE ESPELHO</v>
          </cell>
          <cell r="C776" t="str">
            <v>UN</v>
          </cell>
          <cell r="D776">
            <v>18.21</v>
          </cell>
        </row>
        <row r="777">
          <cell r="A777">
            <v>9005025</v>
          </cell>
          <cell r="B777" t="str">
            <v>CAIXA DE PASSAGEM EM FERRO ESTAMPADO - 4"X2", INCLUSIVE ESPELHO</v>
          </cell>
          <cell r="C777" t="str">
            <v>UN</v>
          </cell>
          <cell r="D777">
            <v>18.21</v>
          </cell>
        </row>
        <row r="778">
          <cell r="A778">
            <v>9005026</v>
          </cell>
          <cell r="B778" t="str">
            <v>CAIXA DE PASSAGEM EM FERRO ESTAMPADO - 4"X4", INCLUSIVE ESPELHO</v>
          </cell>
          <cell r="C778" t="str">
            <v>UN</v>
          </cell>
          <cell r="D778">
            <v>30.19</v>
          </cell>
        </row>
        <row r="779">
          <cell r="A779">
            <v>9005027</v>
          </cell>
          <cell r="B779" t="str">
            <v>CAIXA DE PASSAGEM EM FERRO ESTAMPADO COM FUNDO MÓVEL</v>
          </cell>
          <cell r="C779" t="str">
            <v>UN</v>
          </cell>
          <cell r="D779">
            <v>16.7</v>
          </cell>
        </row>
        <row r="780">
          <cell r="A780">
            <v>9005028</v>
          </cell>
          <cell r="B780" t="str">
            <v>CAIXA DE PASSAGEM TIPO CONDULETE - 1/2"</v>
          </cell>
          <cell r="C780" t="str">
            <v>UN</v>
          </cell>
          <cell r="D780">
            <v>28.92</v>
          </cell>
        </row>
        <row r="781">
          <cell r="A781">
            <v>9005029</v>
          </cell>
          <cell r="B781" t="str">
            <v>CAIXA DE PASSAGEM TIPO CONDULETE - 3/4"</v>
          </cell>
          <cell r="C781" t="str">
            <v>UN</v>
          </cell>
          <cell r="D781">
            <v>22.48</v>
          </cell>
        </row>
        <row r="782">
          <cell r="A782">
            <v>9005030</v>
          </cell>
          <cell r="B782" t="str">
            <v>CAIXA DE PASSAGEM TIPO CONDULETE - 1"</v>
          </cell>
          <cell r="C782" t="str">
            <v>UN</v>
          </cell>
          <cell r="D782">
            <v>31.41</v>
          </cell>
        </row>
        <row r="783">
          <cell r="A783">
            <v>9005031</v>
          </cell>
          <cell r="B783" t="str">
            <v>CAIXA DE PASSAGEM TIPO CONDULETE - 1 1/4"</v>
          </cell>
          <cell r="C783" t="str">
            <v>UN</v>
          </cell>
          <cell r="D783">
            <v>56.97</v>
          </cell>
        </row>
        <row r="784">
          <cell r="A784">
            <v>9005032</v>
          </cell>
          <cell r="B784" t="str">
            <v>CAIXA DE PASSAGEM TIPO CONDULETE - 1 1/2"</v>
          </cell>
          <cell r="C784" t="str">
            <v>UN</v>
          </cell>
          <cell r="D784">
            <v>65.67</v>
          </cell>
        </row>
        <row r="785">
          <cell r="A785">
            <v>9005033</v>
          </cell>
          <cell r="B785" t="str">
            <v>CAIXA DE PASSAGEM TIPO CONDULETE - 2"</v>
          </cell>
          <cell r="C785" t="str">
            <v>UN</v>
          </cell>
          <cell r="D785">
            <v>90.94</v>
          </cell>
        </row>
        <row r="786">
          <cell r="A786">
            <v>9005034</v>
          </cell>
          <cell r="B786" t="str">
            <v>CAIXA DE PASSAGEM TIPO CONDULETE - 2 1/2"</v>
          </cell>
          <cell r="C786" t="str">
            <v>UN</v>
          </cell>
          <cell r="D786">
            <v>226.84</v>
          </cell>
        </row>
        <row r="787">
          <cell r="A787">
            <v>9005035</v>
          </cell>
          <cell r="B787" t="str">
            <v>CAIXA DE PASSAGEM TIPO CONDULETE - 3"</v>
          </cell>
          <cell r="C787" t="str">
            <v>UN</v>
          </cell>
          <cell r="D787">
            <v>264.81</v>
          </cell>
        </row>
        <row r="788">
          <cell r="A788">
            <v>9005037</v>
          </cell>
          <cell r="B788" t="str">
            <v>CAIXA DE PASSAGEM TIPO CONDULETE - 4"</v>
          </cell>
          <cell r="C788" t="str">
            <v>UN</v>
          </cell>
          <cell r="D788">
            <v>508.42</v>
          </cell>
        </row>
        <row r="789">
          <cell r="A789">
            <v>9005039</v>
          </cell>
          <cell r="B789" t="str">
            <v>CAIXA DE PASSAGEM EM CHAPA METÁLICA COM TAMPA PARAFUSADA - 10X10X8CM</v>
          </cell>
          <cell r="C789" t="str">
            <v>UN</v>
          </cell>
          <cell r="D789">
            <v>41.16</v>
          </cell>
        </row>
        <row r="790">
          <cell r="A790">
            <v>9005040</v>
          </cell>
          <cell r="B790" t="str">
            <v>CAIXA DE PASSAGEM EM CHAPA METÁLICA COM TAMPA PARAFUSADA - 20X20X10CM</v>
          </cell>
          <cell r="C790" t="str">
            <v>UN</v>
          </cell>
          <cell r="D790">
            <v>82.89</v>
          </cell>
        </row>
        <row r="791">
          <cell r="A791">
            <v>9005041</v>
          </cell>
          <cell r="B791" t="str">
            <v>CAIXA DE PASSAGEM EM CHAPA METÁLICA COM TAMPA PARAFUSADA - 30X30X12CM</v>
          </cell>
          <cell r="C791" t="str">
            <v>UN</v>
          </cell>
          <cell r="D791">
            <v>114.62</v>
          </cell>
        </row>
        <row r="792">
          <cell r="A792">
            <v>9005042</v>
          </cell>
          <cell r="B792" t="str">
            <v>CAIXA DE PASSAGEM EM CHAPA METÁLICA COM TAMPA PARAFUSADA - 40X40X15CM</v>
          </cell>
          <cell r="C792" t="str">
            <v>UN</v>
          </cell>
          <cell r="D792">
            <v>184.19</v>
          </cell>
        </row>
        <row r="793">
          <cell r="A793">
            <v>9005043</v>
          </cell>
          <cell r="B793" t="str">
            <v>CAIXA DE PASSAGEM EM ALUMÍNIO COM TAMPA E VEDAÇÃO 20X20CM</v>
          </cell>
          <cell r="C793" t="str">
            <v>UN</v>
          </cell>
          <cell r="D793">
            <v>110.11</v>
          </cell>
        </row>
        <row r="794">
          <cell r="A794">
            <v>9005044</v>
          </cell>
          <cell r="B794" t="str">
            <v>CAIXA DE PASSAGEM EM ALUMÍNIO COM TAMPA E VEDAÇÃO 30X30CM</v>
          </cell>
          <cell r="C794" t="str">
            <v>UN</v>
          </cell>
          <cell r="D794">
            <v>226.3</v>
          </cell>
        </row>
        <row r="795">
          <cell r="A795">
            <v>9005045</v>
          </cell>
          <cell r="B795" t="str">
            <v>CAIXA DE PASSAGEM EM ALUMÍNIO COM TAMPA E VEDAÇÃO 40X40CM</v>
          </cell>
          <cell r="C795" t="str">
            <v>UN</v>
          </cell>
          <cell r="D795">
            <v>540.5</v>
          </cell>
        </row>
        <row r="796">
          <cell r="A796">
            <v>9005050</v>
          </cell>
          <cell r="B796" t="str">
            <v>CAIXA DE PASSAGEM EM CHAPA METÁLICA COM PORTA E FECHADURA - 40X40X15CM - USO PARA TELEFONIA</v>
          </cell>
          <cell r="C796" t="str">
            <v>UN</v>
          </cell>
          <cell r="D796">
            <v>369.38</v>
          </cell>
        </row>
        <row r="797">
          <cell r="A797">
            <v>9005051</v>
          </cell>
          <cell r="B797" t="str">
            <v>CAIXA DE PASSAGEM EM CHAPA METÁLICA COM PORTA E FECHADURA - 50X50X15CM - USO PARA TELEFONIA</v>
          </cell>
          <cell r="C797" t="str">
            <v>UN</v>
          </cell>
          <cell r="D797">
            <v>386.73</v>
          </cell>
        </row>
        <row r="798">
          <cell r="A798">
            <v>9005055</v>
          </cell>
          <cell r="B798" t="str">
            <v>CAIXA DE PASSAGEM EM ALVENARIA - ESCAVAÇÃO E APILOAMENTO</v>
          </cell>
          <cell r="C798" t="str">
            <v>M3</v>
          </cell>
          <cell r="D798">
            <v>91.35</v>
          </cell>
        </row>
        <row r="799">
          <cell r="A799">
            <v>9005056</v>
          </cell>
          <cell r="B799" t="str">
            <v>CAIXA DE PASSAGEM EM ALVENARIA - LASTRO DE BRITA (FUNDO)</v>
          </cell>
          <cell r="C799" t="str">
            <v>M3</v>
          </cell>
          <cell r="D799">
            <v>234.74</v>
          </cell>
        </row>
        <row r="800">
          <cell r="A800">
            <v>9005057</v>
          </cell>
          <cell r="B800" t="str">
            <v>CAIXA DE PASSAGEM EM ALVENARIA - LASTRO DE CONCRETO (FUNDO)</v>
          </cell>
          <cell r="C800" t="str">
            <v>M3</v>
          </cell>
          <cell r="D800">
            <v>557.98</v>
          </cell>
        </row>
        <row r="801">
          <cell r="A801">
            <v>9005058</v>
          </cell>
          <cell r="B801" t="str">
            <v>CAIXA DE PASSAGEM EM ALVENARIA - PAREDE DE 1/2 TIJOLO, REVESTIDA</v>
          </cell>
          <cell r="C801" t="str">
            <v>M2</v>
          </cell>
          <cell r="D801">
            <v>319.25</v>
          </cell>
        </row>
        <row r="802">
          <cell r="A802">
            <v>9005059</v>
          </cell>
          <cell r="B802" t="str">
            <v>CAIXA DE PASSAGEM EM ALVENARIA - PAREDE DE 1 TIJOLO, REVESTIDA</v>
          </cell>
          <cell r="C802" t="str">
            <v>M2</v>
          </cell>
          <cell r="D802">
            <v>439</v>
          </cell>
        </row>
        <row r="803">
          <cell r="A803">
            <v>9005060</v>
          </cell>
          <cell r="B803" t="str">
            <v>CAIXA DE PASSAGEM EM ALVENARIA - TAMPA DE CONCRETO</v>
          </cell>
          <cell r="C803" t="str">
            <v>M2</v>
          </cell>
          <cell r="D803">
            <v>259.11</v>
          </cell>
        </row>
        <row r="804">
          <cell r="A804">
            <v>9005061</v>
          </cell>
          <cell r="B804" t="str">
            <v>CAIXA DE PASSAGEM E LIGAÇÃO EM PVC 6,5X10,5X5,0CM - (4X2"), INCLUSIVE ESPELHO</v>
          </cell>
          <cell r="C804" t="str">
            <v>UN</v>
          </cell>
          <cell r="D804">
            <v>15.26</v>
          </cell>
        </row>
        <row r="805">
          <cell r="A805">
            <v>9005062</v>
          </cell>
          <cell r="B805" t="str">
            <v>CAIXA TELEFÔNICA INTERNA PADRÃO TELESP N.2 20X20X12CM</v>
          </cell>
          <cell r="C805" t="str">
            <v>UN</v>
          </cell>
          <cell r="D805">
            <v>144.81</v>
          </cell>
        </row>
        <row r="806">
          <cell r="A806">
            <v>9005063</v>
          </cell>
          <cell r="B806" t="str">
            <v>CAIXA TELEFÔNICA INTERNA PADRÃO TELESP N.3 40X40X13,5CM</v>
          </cell>
          <cell r="C806" t="str">
            <v>UN</v>
          </cell>
          <cell r="D806">
            <v>272.79000000000002</v>
          </cell>
        </row>
        <row r="807">
          <cell r="A807">
            <v>9005064</v>
          </cell>
          <cell r="B807" t="str">
            <v>CAIXA TELEFÔNICA INTERNA PADRÃO TELESP N. 4 60X60X13,5CM</v>
          </cell>
          <cell r="C807" t="str">
            <v>UN</v>
          </cell>
          <cell r="D807">
            <v>469.58</v>
          </cell>
        </row>
        <row r="808">
          <cell r="A808">
            <v>9005065</v>
          </cell>
          <cell r="B808" t="str">
            <v>CAIXA TELEFÔNICA INTERNA PADRÃO TELESP N. 5 80X80X13,5CM</v>
          </cell>
          <cell r="C808" t="str">
            <v>UN</v>
          </cell>
          <cell r="D808">
            <v>777.19</v>
          </cell>
        </row>
        <row r="809">
          <cell r="A809">
            <v>9005066</v>
          </cell>
          <cell r="B809" t="str">
            <v>CAIXA TELEFÔNICA INTERNA PADRÃO TELESP N.6 120X120X13,5CM</v>
          </cell>
          <cell r="C809" t="str">
            <v>UN</v>
          </cell>
          <cell r="D809">
            <v>1684.04</v>
          </cell>
        </row>
        <row r="810">
          <cell r="A810">
            <v>9005067</v>
          </cell>
          <cell r="B810" t="str">
            <v>CAIXA TELEFÔNICA INTERNA PADRÃO TELESP N.7 150X150X17CM</v>
          </cell>
          <cell r="C810" t="str">
            <v>UN</v>
          </cell>
          <cell r="D810">
            <v>3812.83</v>
          </cell>
        </row>
        <row r="811">
          <cell r="A811">
            <v>9005068</v>
          </cell>
          <cell r="B811" t="str">
            <v>CAIXA DE PASSAGEM E TAMPA PRÉ-MOLDADAS EM CONCRETO, SEM FUNDO, 20X20CM</v>
          </cell>
          <cell r="C811" t="str">
            <v>UN</v>
          </cell>
          <cell r="D811">
            <v>166.72</v>
          </cell>
        </row>
        <row r="812">
          <cell r="A812">
            <v>9005069</v>
          </cell>
          <cell r="B812" t="str">
            <v>CAIXA DE PASSAGEM E TAMPA PRÉ-MOLDADAS EM CONCRETO, SEM FUNDO, 30X30CM</v>
          </cell>
          <cell r="C812" t="str">
            <v>UN</v>
          </cell>
          <cell r="D812">
            <v>173.2</v>
          </cell>
        </row>
        <row r="813">
          <cell r="A813">
            <v>9005070</v>
          </cell>
          <cell r="B813" t="str">
            <v>CAIXA DE PASSAGEM E TAMPA PRÉ-MOLDADAS EM CONCRETO, SEM FUNDO, 40X40CM</v>
          </cell>
          <cell r="C813" t="str">
            <v>UN</v>
          </cell>
          <cell r="D813">
            <v>208.36</v>
          </cell>
        </row>
        <row r="814">
          <cell r="A814">
            <v>9005071</v>
          </cell>
          <cell r="B814" t="str">
            <v>CAIXA DE PASSAGEM E TAMPA PRÉ-MOLDADAS EM CONCRETO, SEM FUNDO, 50X50CM</v>
          </cell>
          <cell r="C814" t="str">
            <v>UN</v>
          </cell>
          <cell r="D814">
            <v>280.43</v>
          </cell>
        </row>
        <row r="815">
          <cell r="A815">
            <v>9005072</v>
          </cell>
          <cell r="B815" t="str">
            <v>CAIXA DE PASSAGEM E TAMPA PRÉ-MOLDADAS EM CONCRETO, SEM FUNDO, 60X60CM</v>
          </cell>
          <cell r="C815" t="str">
            <v>UN</v>
          </cell>
          <cell r="D815">
            <v>365.4</v>
          </cell>
        </row>
        <row r="816">
          <cell r="A816">
            <v>9005073</v>
          </cell>
          <cell r="B816" t="str">
            <v>CAIXA DE PASSAGEM E TAMPA PRÉ-MOLDADAS EM CONCRETO, SEM FUNDO, 100X100</v>
          </cell>
          <cell r="C816" t="str">
            <v>UN</v>
          </cell>
          <cell r="D816">
            <v>905.55</v>
          </cell>
        </row>
        <row r="817">
          <cell r="A817">
            <v>9005090</v>
          </cell>
          <cell r="B817" t="str">
            <v>CAIXA DE ALUMÍNIO 10X10CM, ALTA COM TAMPA DE LATÃO PARA TOMADAS</v>
          </cell>
          <cell r="C817" t="str">
            <v>UN</v>
          </cell>
          <cell r="D817">
            <v>114.79</v>
          </cell>
        </row>
        <row r="818">
          <cell r="A818">
            <v>9005098</v>
          </cell>
          <cell r="B818" t="str">
            <v>QUADRO GERAL OU DE DISTRIBUIÇÃO, EM CHAPA METÁLICA N.14 ESMALTADA</v>
          </cell>
          <cell r="C818" t="str">
            <v>M2</v>
          </cell>
          <cell r="D818">
            <v>1292.3</v>
          </cell>
        </row>
        <row r="819">
          <cell r="A819">
            <v>9005102</v>
          </cell>
          <cell r="B819" t="str">
            <v>QUADRO DE DISTRIBUIÇÃO EM PVC - PARA ATÉ 16 DISJUNTORES</v>
          </cell>
          <cell r="C819" t="str">
            <v>UN</v>
          </cell>
          <cell r="D819">
            <v>117.8</v>
          </cell>
        </row>
        <row r="820">
          <cell r="A820">
            <v>9005103</v>
          </cell>
          <cell r="B820" t="str">
            <v>QUADRO DE DISTRIBUIÇÃO EM PVC - PARA ATÉ 24 DISJUNTORES</v>
          </cell>
          <cell r="C820" t="str">
            <v>UN</v>
          </cell>
          <cell r="D820">
            <v>308.06</v>
          </cell>
        </row>
        <row r="821">
          <cell r="A821">
            <v>9006000</v>
          </cell>
          <cell r="B821" t="str">
            <v>CHAVES, FUSÍVEIS E ATERRAMENTO</v>
          </cell>
          <cell r="C821" t="str">
            <v>.</v>
          </cell>
          <cell r="D821" t="str">
            <v>.</v>
          </cell>
        </row>
        <row r="822">
          <cell r="A822">
            <v>9006018</v>
          </cell>
          <cell r="B822" t="str">
            <v>CHAVE SECCIONADORA TRIPOLAR, ABERTURA SOB CARGA - SECA 250A/600V</v>
          </cell>
          <cell r="C822" t="str">
            <v>UN</v>
          </cell>
          <cell r="D822">
            <v>2018.02</v>
          </cell>
        </row>
        <row r="823">
          <cell r="A823">
            <v>9006019</v>
          </cell>
          <cell r="B823" t="str">
            <v>CHAVE SECCIONADORA TRIPOLAR, ABERTURA SOB CARGA - SECA 400A/600V</v>
          </cell>
          <cell r="C823" t="str">
            <v>UN</v>
          </cell>
          <cell r="D823">
            <v>2589.3000000000002</v>
          </cell>
        </row>
        <row r="824">
          <cell r="A824">
            <v>9006020</v>
          </cell>
          <cell r="B824" t="str">
            <v>CHAVE SECCIONADORA TRIPOLAR, ABERTURA SOB CARGA - SECA 630A/600V</v>
          </cell>
          <cell r="C824" t="str">
            <v>UN</v>
          </cell>
          <cell r="D824">
            <v>4264.54</v>
          </cell>
        </row>
        <row r="825">
          <cell r="A825">
            <v>9006023</v>
          </cell>
          <cell r="B825" t="str">
            <v>CHAVE SECCIONADORA TIPO NH, COM BASE E FUSÍVEIS - 125A (ABERTURA SEM CARGA)</v>
          </cell>
          <cell r="C825" t="str">
            <v>UN</v>
          </cell>
          <cell r="D825">
            <v>383.2</v>
          </cell>
        </row>
        <row r="826">
          <cell r="A826">
            <v>9006024</v>
          </cell>
          <cell r="B826" t="str">
            <v>CHAVE SECCIONADORA TIPO NH, COM BASE E FUSÍVEIS - 250A (ABERTURA SEM CARGA)</v>
          </cell>
          <cell r="C826" t="str">
            <v>UN</v>
          </cell>
          <cell r="D826">
            <v>888.28</v>
          </cell>
        </row>
        <row r="827">
          <cell r="A827">
            <v>9006025</v>
          </cell>
          <cell r="B827" t="str">
            <v>CHAVE SECCIONADORA TIPO NH, COM BASE E FUSÍVEIS - 400A (ABERTURA SEM CARGA)</v>
          </cell>
          <cell r="C827" t="str">
            <v>UN</v>
          </cell>
          <cell r="D827">
            <v>1202.24</v>
          </cell>
        </row>
        <row r="828">
          <cell r="A828">
            <v>9006026</v>
          </cell>
          <cell r="B828" t="str">
            <v>CHAVE SECCIONADORA TIPO NH, COM BASE E FUSÍVEIS - 630A (ABERTURA SEM CARGA)</v>
          </cell>
          <cell r="C828" t="str">
            <v>UN</v>
          </cell>
          <cell r="D828">
            <v>1547.05</v>
          </cell>
        </row>
        <row r="829">
          <cell r="A829">
            <v>9006027</v>
          </cell>
          <cell r="B829" t="str">
            <v>CHAVE SECCIONADORA TRIPOLAR, ABERTURA SOB CARGA, COM FUSÍVEIS NH00 - 125A/500V</v>
          </cell>
          <cell r="C829" t="str">
            <v>UN</v>
          </cell>
          <cell r="D829">
            <v>494.01</v>
          </cell>
        </row>
        <row r="830">
          <cell r="A830">
            <v>9006028</v>
          </cell>
          <cell r="B830" t="str">
            <v>CHAVE SECCIONADORA TRIPOLAR, ABERTURA SOB CARGA, COM FUSÍVEIS NH1 - 250A/500V</v>
          </cell>
          <cell r="C830" t="str">
            <v>UN</v>
          </cell>
          <cell r="D830">
            <v>1095.8499999999999</v>
          </cell>
        </row>
        <row r="831">
          <cell r="A831">
            <v>9006029</v>
          </cell>
          <cell r="B831" t="str">
            <v>CHAVE SECCIONADORA TRIPOLAR, ABERTURA SOB CARGA, COM FUSÍVEIS NH2 - 400A/500V</v>
          </cell>
          <cell r="C831" t="str">
            <v>UN</v>
          </cell>
          <cell r="D831">
            <v>1459.67</v>
          </cell>
        </row>
        <row r="832">
          <cell r="A832">
            <v>9006030</v>
          </cell>
          <cell r="B832" t="str">
            <v>CHAVE SECCIONADORA TRIPOLAR, ABERTURA SOB CARGA, COM FUSÍVEIS NH3 -630A/600V</v>
          </cell>
          <cell r="C832" t="str">
            <v>UN</v>
          </cell>
          <cell r="D832">
            <v>2286.1999999999998</v>
          </cell>
        </row>
        <row r="833">
          <cell r="A833">
            <v>9006033</v>
          </cell>
          <cell r="B833" t="str">
            <v>CHAVE SECCIONADORA ROTATIVA ABERT. SOB CARGA TP (PACCO) - 3X16A</v>
          </cell>
          <cell r="C833" t="str">
            <v>UN</v>
          </cell>
          <cell r="D833">
            <v>173.47</v>
          </cell>
        </row>
        <row r="834">
          <cell r="A834">
            <v>9006036</v>
          </cell>
          <cell r="B834" t="str">
            <v>CHAVE SECCIONADORA ROTATIVA ABERTURA SOB CARGA TIPO (PACCO) - 3X63A</v>
          </cell>
          <cell r="C834" t="str">
            <v>UN</v>
          </cell>
          <cell r="D834">
            <v>323.20999999999998</v>
          </cell>
        </row>
        <row r="835">
          <cell r="A835">
            <v>9006049</v>
          </cell>
          <cell r="B835" t="str">
            <v>FUSÍVEL TIPO "DIAZED", TIPO RÁPIDO OU RETARDADO - 2/25A</v>
          </cell>
          <cell r="C835" t="str">
            <v>UN</v>
          </cell>
          <cell r="D835">
            <v>12.19</v>
          </cell>
        </row>
        <row r="836">
          <cell r="A836">
            <v>9006058</v>
          </cell>
          <cell r="B836" t="str">
            <v>FUSÍVEL TIPO NH - 100/200A</v>
          </cell>
          <cell r="C836" t="str">
            <v>UN</v>
          </cell>
          <cell r="D836">
            <v>80.27</v>
          </cell>
        </row>
        <row r="837">
          <cell r="A837">
            <v>9006059</v>
          </cell>
          <cell r="B837" t="str">
            <v>FUSÍVEL TIPO NH - 224/355A</v>
          </cell>
          <cell r="C837" t="str">
            <v>UN</v>
          </cell>
          <cell r="D837">
            <v>110.1</v>
          </cell>
        </row>
        <row r="838">
          <cell r="A838">
            <v>9006060</v>
          </cell>
          <cell r="B838" t="str">
            <v>FUSÍVEL TIPO NH - 425/630A</v>
          </cell>
          <cell r="C838" t="str">
            <v>UN</v>
          </cell>
          <cell r="D838">
            <v>143.53</v>
          </cell>
        </row>
        <row r="839">
          <cell r="A839">
            <v>9006061</v>
          </cell>
          <cell r="B839" t="str">
            <v>FUSÍVEL TIPO NH TAMANHO 04 DE 800-1250A</v>
          </cell>
          <cell r="C839" t="str">
            <v>UN</v>
          </cell>
          <cell r="D839">
            <v>696.61</v>
          </cell>
        </row>
        <row r="840">
          <cell r="A840">
            <v>9006062</v>
          </cell>
          <cell r="B840" t="str">
            <v>BASE PARA FUSÍVEIS TIPO "DIAZED" - 2/25A</v>
          </cell>
          <cell r="C840" t="str">
            <v>UN</v>
          </cell>
          <cell r="D840">
            <v>78.03</v>
          </cell>
        </row>
        <row r="841">
          <cell r="A841">
            <v>9006063</v>
          </cell>
          <cell r="B841" t="str">
            <v>BASE PARA FUSÍVEIS TIPO "DIAZED" - 35/63A</v>
          </cell>
          <cell r="C841" t="str">
            <v>UN</v>
          </cell>
          <cell r="D841">
            <v>95.15</v>
          </cell>
        </row>
        <row r="842">
          <cell r="A842">
            <v>9006064</v>
          </cell>
          <cell r="B842" t="str">
            <v>BASE COM FUSÍVEIS TIPO NH - ATÉ 125A</v>
          </cell>
          <cell r="C842" t="str">
            <v>UN</v>
          </cell>
          <cell r="D842">
            <v>117.07</v>
          </cell>
        </row>
        <row r="843">
          <cell r="A843">
            <v>9006065</v>
          </cell>
          <cell r="B843" t="str">
            <v>BASE COM FUSÍVEIS TIPO NH - ATÉ 250A</v>
          </cell>
          <cell r="C843" t="str">
            <v>UN</v>
          </cell>
          <cell r="D843">
            <v>239.04</v>
          </cell>
        </row>
        <row r="844">
          <cell r="A844">
            <v>9006066</v>
          </cell>
          <cell r="B844" t="str">
            <v>BASE COM FUSÍVEIS TIPO NH - ATÉ 400A</v>
          </cell>
          <cell r="C844" t="str">
            <v>UN</v>
          </cell>
          <cell r="D844">
            <v>326.89</v>
          </cell>
        </row>
        <row r="845">
          <cell r="A845">
            <v>9006067</v>
          </cell>
          <cell r="B845" t="str">
            <v>BASE COM FUSÍVEIS TIPO NH - TAMANHO 03 DE 425 - 630A</v>
          </cell>
          <cell r="C845" t="str">
            <v>UN</v>
          </cell>
          <cell r="D845">
            <v>478.46</v>
          </cell>
        </row>
        <row r="846">
          <cell r="A846">
            <v>9006068</v>
          </cell>
          <cell r="B846" t="str">
            <v>BASE COM FUSÍVEIS TIPO NH - TAMANHO 04 DE 800 - 1250A</v>
          </cell>
          <cell r="C846" t="str">
            <v>UN</v>
          </cell>
          <cell r="D846">
            <v>1672.94</v>
          </cell>
        </row>
        <row r="847">
          <cell r="A847">
            <v>9006069</v>
          </cell>
          <cell r="B847" t="str">
            <v>ISOLADOR DE POLIÉSTER TIPO TONEL B.T. USO INTERNO - 15X20MM</v>
          </cell>
          <cell r="C847" t="str">
            <v>UN</v>
          </cell>
          <cell r="D847">
            <v>17.510000000000002</v>
          </cell>
        </row>
        <row r="848">
          <cell r="A848">
            <v>9006070</v>
          </cell>
          <cell r="B848" t="str">
            <v>ISOLADOR DE POLIÉSTER TIPO TONEL B.T. USO INTERNO - 40X50MM</v>
          </cell>
          <cell r="C848" t="str">
            <v>UN</v>
          </cell>
          <cell r="D848">
            <v>40.369999999999997</v>
          </cell>
        </row>
        <row r="849">
          <cell r="A849">
            <v>9006071</v>
          </cell>
          <cell r="B849" t="str">
            <v>ISOLADOR DE POLIÉSTER TIPO TONEL B.T. USO INTERNO - 60X60MM</v>
          </cell>
          <cell r="C849" t="str">
            <v>UN</v>
          </cell>
          <cell r="D849">
            <v>45.42</v>
          </cell>
        </row>
        <row r="850">
          <cell r="A850">
            <v>9006072</v>
          </cell>
          <cell r="B850" t="str">
            <v>ISOLADOR DE POLIÉSTER TIPO TONEL B.T. USO INTERNO - 60X75MM</v>
          </cell>
          <cell r="C850" t="str">
            <v>UN</v>
          </cell>
          <cell r="D850">
            <v>56.66</v>
          </cell>
        </row>
        <row r="851">
          <cell r="A851">
            <v>9006073</v>
          </cell>
          <cell r="B851" t="str">
            <v>BARRAMENTO DE COBRE PARA 30A - 6,35X1,58MM</v>
          </cell>
          <cell r="C851" t="str">
            <v>M</v>
          </cell>
          <cell r="D851">
            <v>17.78</v>
          </cell>
        </row>
        <row r="852">
          <cell r="A852">
            <v>9006074</v>
          </cell>
          <cell r="B852" t="str">
            <v>BARRAMENTO DE COBRE PARA 60A - 9,52X2,38MM</v>
          </cell>
          <cell r="C852" t="str">
            <v>M</v>
          </cell>
          <cell r="D852">
            <v>30.59</v>
          </cell>
        </row>
        <row r="853">
          <cell r="A853">
            <v>9006075</v>
          </cell>
          <cell r="B853" t="str">
            <v>BARRAMENTO DE COBRE PARA 100A - 15X3MM</v>
          </cell>
          <cell r="C853" t="str">
            <v>M</v>
          </cell>
          <cell r="D853">
            <v>67.23</v>
          </cell>
        </row>
        <row r="854">
          <cell r="A854">
            <v>9006076</v>
          </cell>
          <cell r="B854" t="str">
            <v>BARRAMENTO DE COBRE PARA 150A - 20X4MM</v>
          </cell>
          <cell r="C854" t="str">
            <v>M</v>
          </cell>
          <cell r="D854">
            <v>145.68</v>
          </cell>
        </row>
        <row r="855">
          <cell r="A855">
            <v>9006077</v>
          </cell>
          <cell r="B855" t="str">
            <v>BARRAMENTO DE COBRE PARA 200A - 25X4MM</v>
          </cell>
          <cell r="C855" t="str">
            <v>M</v>
          </cell>
          <cell r="D855">
            <v>167.14</v>
          </cell>
        </row>
        <row r="856">
          <cell r="A856">
            <v>9006078</v>
          </cell>
          <cell r="B856" t="str">
            <v>BARRAMENTO DE COBRE PARA 400A - 40X7MM</v>
          </cell>
          <cell r="C856" t="str">
            <v>M</v>
          </cell>
          <cell r="D856">
            <v>371.99</v>
          </cell>
        </row>
        <row r="857">
          <cell r="A857">
            <v>9006079</v>
          </cell>
          <cell r="B857" t="str">
            <v>BARRAMENTO DE COBRE PARA 600A - 7X60MM</v>
          </cell>
          <cell r="C857" t="str">
            <v>M</v>
          </cell>
          <cell r="D857">
            <v>761.28</v>
          </cell>
        </row>
        <row r="858">
          <cell r="A858">
            <v>9006080</v>
          </cell>
          <cell r="B858" t="str">
            <v>BARRAMENTO DE COBRE PARA 800A - 10X80MM</v>
          </cell>
          <cell r="C858" t="str">
            <v>M</v>
          </cell>
          <cell r="D858">
            <v>1053.17</v>
          </cell>
        </row>
        <row r="859">
          <cell r="A859">
            <v>9006081</v>
          </cell>
          <cell r="B859" t="str">
            <v>BARRAMENTO DE COBRE PARA 1000A - 10X100MM</v>
          </cell>
          <cell r="C859" t="str">
            <v>M</v>
          </cell>
          <cell r="D859">
            <v>1349.75</v>
          </cell>
        </row>
        <row r="860">
          <cell r="A860">
            <v>9006082</v>
          </cell>
          <cell r="B860" t="str">
            <v>BARRAMENTO DE COBRE PARA 1200A - 9,5X127MM</v>
          </cell>
          <cell r="C860" t="str">
            <v>M</v>
          </cell>
          <cell r="D860">
            <v>1450.16</v>
          </cell>
        </row>
        <row r="861">
          <cell r="A861">
            <v>9006083</v>
          </cell>
          <cell r="B861" t="str">
            <v>BARRAMENTO DE COBRE PARA 1400A - 9,52X152MM</v>
          </cell>
          <cell r="C861" t="str">
            <v>M</v>
          </cell>
          <cell r="D861">
            <v>2029.27</v>
          </cell>
        </row>
        <row r="862">
          <cell r="A862">
            <v>9006088</v>
          </cell>
          <cell r="B862" t="str">
            <v>PROTEÇÃO PARA BARRAMENTO DE QUADROS EM POLICARBONATO COMPACTO 4MM</v>
          </cell>
          <cell r="C862" t="str">
            <v>M2</v>
          </cell>
          <cell r="D862">
            <v>340.73</v>
          </cell>
        </row>
        <row r="863">
          <cell r="A863">
            <v>9006090</v>
          </cell>
          <cell r="B863" t="str">
            <v>CABO DE COBRE NÚ, PARA ATERRAMENTO - 6,00MM2</v>
          </cell>
          <cell r="C863" t="str">
            <v>M</v>
          </cell>
          <cell r="D863">
            <v>11.34</v>
          </cell>
        </row>
        <row r="864">
          <cell r="A864">
            <v>9006091</v>
          </cell>
          <cell r="B864" t="str">
            <v>CABO DE COBRE NÚ, PARA ATERRAMENTO - 10,00MM2</v>
          </cell>
          <cell r="C864" t="str">
            <v>M</v>
          </cell>
          <cell r="D864">
            <v>14.71</v>
          </cell>
        </row>
        <row r="865">
          <cell r="A865">
            <v>9006092</v>
          </cell>
          <cell r="B865" t="str">
            <v>CABO DE COBRE NÚ, PARA ATERRAMENTO - 16,00MM2</v>
          </cell>
          <cell r="C865" t="str">
            <v>M</v>
          </cell>
          <cell r="D865">
            <v>22.52</v>
          </cell>
        </row>
        <row r="866">
          <cell r="A866">
            <v>9006093</v>
          </cell>
          <cell r="B866" t="str">
            <v>CABO DE COBRE NÚ, PARA ATERRAMENTO - 25,00MM2</v>
          </cell>
          <cell r="C866" t="str">
            <v>M</v>
          </cell>
          <cell r="D866">
            <v>31.53</v>
          </cell>
        </row>
        <row r="867">
          <cell r="A867">
            <v>9006094</v>
          </cell>
          <cell r="B867" t="str">
            <v>CABO DE COBRE NÚ, PARA ATERRAMENTO - 35,00MM2</v>
          </cell>
          <cell r="C867" t="str">
            <v>M</v>
          </cell>
          <cell r="D867">
            <v>43.82</v>
          </cell>
        </row>
        <row r="868">
          <cell r="A868">
            <v>9006095</v>
          </cell>
          <cell r="B868" t="str">
            <v>CABO DE COBRE NÚ, PARA ATERRAMENTO - 50,00MM2</v>
          </cell>
          <cell r="C868" t="str">
            <v>M</v>
          </cell>
          <cell r="D868">
            <v>63.48</v>
          </cell>
        </row>
        <row r="869">
          <cell r="A869">
            <v>9006096</v>
          </cell>
          <cell r="B869" t="str">
            <v>CABO DE COBRE NÚ, PARA ATERRAMENTO - 70.00MM2</v>
          </cell>
          <cell r="C869" t="str">
            <v>M</v>
          </cell>
          <cell r="D869">
            <v>80.349999999999994</v>
          </cell>
        </row>
        <row r="870">
          <cell r="A870">
            <v>9006097</v>
          </cell>
          <cell r="B870" t="str">
            <v>CABO DE COBRE NÚ, PARA ATERRAMENTO - 95,00MM2</v>
          </cell>
          <cell r="C870" t="str">
            <v>M</v>
          </cell>
          <cell r="D870">
            <v>118.55</v>
          </cell>
        </row>
        <row r="871">
          <cell r="A871">
            <v>9006098</v>
          </cell>
          <cell r="B871" t="str">
            <v>CABO DE COBRE NÚ, PARA ATERRAMENTO - 120,00MM2</v>
          </cell>
          <cell r="C871" t="str">
            <v>M</v>
          </cell>
          <cell r="D871">
            <v>143.77000000000001</v>
          </cell>
        </row>
        <row r="872">
          <cell r="A872">
            <v>9006099</v>
          </cell>
          <cell r="B872" t="str">
            <v>ATERRAMENTO DE QUADROS, EXCLUSIVE CABO</v>
          </cell>
          <cell r="C872" t="str">
            <v>UN</v>
          </cell>
          <cell r="D872">
            <v>414.38</v>
          </cell>
        </row>
        <row r="873">
          <cell r="A873">
            <v>9007000</v>
          </cell>
          <cell r="B873" t="str">
            <v>PONTOS DE ENERGIA</v>
          </cell>
          <cell r="C873" t="str">
            <v>.</v>
          </cell>
          <cell r="D873" t="str">
            <v>.</v>
          </cell>
        </row>
        <row r="874">
          <cell r="A874">
            <v>9007001</v>
          </cell>
          <cell r="B874" t="str">
            <v>PONTO COM INTERRUPTOR SIMPLES - 1 TECLA, EM CAIXA 4"X2"</v>
          </cell>
          <cell r="C874" t="str">
            <v>UN</v>
          </cell>
          <cell r="D874">
            <v>162.19</v>
          </cell>
        </row>
        <row r="875">
          <cell r="A875">
            <v>9007002</v>
          </cell>
          <cell r="B875" t="str">
            <v>PONTO COM INTERRUPTOR SIMPLES - 2 TECLAS, EM CAIXA 4"X2"</v>
          </cell>
          <cell r="C875" t="str">
            <v>UN</v>
          </cell>
          <cell r="D875">
            <v>253.95</v>
          </cell>
        </row>
        <row r="876">
          <cell r="A876">
            <v>9007003</v>
          </cell>
          <cell r="B876" t="str">
            <v>PONTO COM INTERRUPTOR SIMPLES - 3 TECLAS, EM CAIXA 4"X2"</v>
          </cell>
          <cell r="C876" t="str">
            <v>UN</v>
          </cell>
          <cell r="D876">
            <v>323.19</v>
          </cell>
        </row>
        <row r="877">
          <cell r="A877">
            <v>9007005</v>
          </cell>
          <cell r="B877" t="str">
            <v>PONTO COM INTERRUPTOR SIMPLES - 2 TECLAS, EM CAIXA 4"X4"</v>
          </cell>
          <cell r="C877" t="str">
            <v>UN</v>
          </cell>
          <cell r="D877">
            <v>256</v>
          </cell>
        </row>
        <row r="878">
          <cell r="A878">
            <v>9007006</v>
          </cell>
          <cell r="B878" t="str">
            <v>PONTO COM INTERRUPTOR SIMPLES - 3 TECLAS, EM CAIXA 4"X4"</v>
          </cell>
          <cell r="C878" t="str">
            <v>UN</v>
          </cell>
          <cell r="D878">
            <v>336.32</v>
          </cell>
        </row>
        <row r="879">
          <cell r="A879">
            <v>9007007</v>
          </cell>
          <cell r="B879" t="str">
            <v>PONTO COM INTERRUPTOR SIMPLES - 4 TECLAS, EM CAIXA 4"X4"</v>
          </cell>
          <cell r="C879" t="str">
            <v>UN</v>
          </cell>
          <cell r="D879">
            <v>422.36</v>
          </cell>
        </row>
        <row r="880">
          <cell r="A880">
            <v>9007008</v>
          </cell>
          <cell r="B880" t="str">
            <v>PONTO COM INTERRUPTOR SIMPLES E TOMADA 110V - EM CAIXA 4"X4"</v>
          </cell>
          <cell r="C880" t="str">
            <v>UN</v>
          </cell>
          <cell r="D880">
            <v>253.34</v>
          </cell>
        </row>
        <row r="881">
          <cell r="A881">
            <v>9007010</v>
          </cell>
          <cell r="B881" t="str">
            <v>PONTO COM INTERRUPTOR PARALELO - 1 TECLA, EM CAIXA 4"X2"</v>
          </cell>
          <cell r="C881" t="str">
            <v>UN</v>
          </cell>
          <cell r="D881">
            <v>234.33</v>
          </cell>
        </row>
        <row r="882">
          <cell r="A882">
            <v>9007015</v>
          </cell>
          <cell r="B882" t="str">
            <v>PONTO COM INTERRUPTOR SIMPLES BIPOLAR - EM CAIXA 4"X2"</v>
          </cell>
          <cell r="C882" t="str">
            <v>UN</v>
          </cell>
          <cell r="D882">
            <v>182.85</v>
          </cell>
        </row>
        <row r="883">
          <cell r="A883">
            <v>9007018</v>
          </cell>
          <cell r="B883" t="str">
            <v>PONTO COM INTERRUPTOR PARALELO BIPOLAR - EM CAIXA 4"X2"</v>
          </cell>
          <cell r="C883" t="str">
            <v>UN</v>
          </cell>
          <cell r="D883">
            <v>266.18</v>
          </cell>
        </row>
        <row r="884">
          <cell r="A884">
            <v>9007030</v>
          </cell>
          <cell r="B884" t="str">
            <v>PONTO COM DOIS INTERRUPTORES SIMPLES BIPOLAR - EM CAIXA 4"X4"</v>
          </cell>
          <cell r="C884" t="str">
            <v>UN</v>
          </cell>
          <cell r="D884">
            <v>297.32</v>
          </cell>
        </row>
        <row r="885">
          <cell r="A885">
            <v>9007035</v>
          </cell>
          <cell r="B885" t="str">
            <v>PONTO COM INTERRUPTOR SIMPLES - 1 TECLA, EM CONDULETE 3/4"</v>
          </cell>
          <cell r="C885" t="str">
            <v>UN</v>
          </cell>
          <cell r="D885">
            <v>182.26</v>
          </cell>
        </row>
        <row r="886">
          <cell r="A886">
            <v>9007036</v>
          </cell>
          <cell r="B886" t="str">
            <v>PONTO COM INTERRUPTOR SIMPLES - 2 TECLAS, EM CONDULETE 3/4"</v>
          </cell>
          <cell r="C886" t="str">
            <v>UN</v>
          </cell>
          <cell r="D886">
            <v>274.02</v>
          </cell>
        </row>
        <row r="887">
          <cell r="A887">
            <v>9007037</v>
          </cell>
          <cell r="B887" t="str">
            <v>PONTO COM INTERRUPTOR SIMPLES - 3 TECLAS, EM CONDULETE 3/4"</v>
          </cell>
          <cell r="C887" t="str">
            <v>UN</v>
          </cell>
          <cell r="D887">
            <v>343.26</v>
          </cell>
        </row>
        <row r="888">
          <cell r="A888">
            <v>9007038</v>
          </cell>
          <cell r="B888" t="str">
            <v>PONTO COM INTERRUPTOR SIMPLES - 4 TECLAS, EM CONDULETE 3/4" CORPO DUPLO</v>
          </cell>
          <cell r="C888" t="str">
            <v>UN</v>
          </cell>
          <cell r="D888">
            <v>446.34</v>
          </cell>
        </row>
        <row r="889">
          <cell r="A889">
            <v>9007040</v>
          </cell>
          <cell r="B889" t="str">
            <v>PONTO COM INTERRUPTOR PARALELO - 1 TECLA, EM CONDULETE 3/4"</v>
          </cell>
          <cell r="C889" t="str">
            <v>UN</v>
          </cell>
          <cell r="D889">
            <v>254.4</v>
          </cell>
        </row>
        <row r="890">
          <cell r="A890">
            <v>9007041</v>
          </cell>
          <cell r="B890" t="str">
            <v>PONTO COM INTERRUPTOR SIMPLES E TOMADA 110V - EM CONDULETE 3/4" CORPO DUPLO</v>
          </cell>
          <cell r="C890" t="str">
            <v>UN</v>
          </cell>
          <cell r="D890">
            <v>335.17</v>
          </cell>
        </row>
        <row r="891">
          <cell r="A891">
            <v>9007045</v>
          </cell>
          <cell r="B891" t="str">
            <v>PONTO COM INTERRUPTOR SIMPLES BIPOLAR - EM CONDULETE 3/4"</v>
          </cell>
          <cell r="C891" t="str">
            <v>UN</v>
          </cell>
          <cell r="D891">
            <v>202.92</v>
          </cell>
        </row>
        <row r="892">
          <cell r="A892">
            <v>9007050</v>
          </cell>
          <cell r="B892" t="str">
            <v>PONTO COM INTERRUPTOR PARALELO BIPOLAR - EM CONDULETE 3/4"</v>
          </cell>
          <cell r="C892" t="str">
            <v>UN</v>
          </cell>
          <cell r="D892">
            <v>286.25</v>
          </cell>
        </row>
        <row r="893">
          <cell r="A893">
            <v>9007055</v>
          </cell>
          <cell r="B893" t="str">
            <v>PONTO COM DOIS INTERRUPTORES SIMPLES BIPOLAR - EM CONDULETE 3/4"</v>
          </cell>
          <cell r="C893" t="str">
            <v>UN</v>
          </cell>
          <cell r="D893">
            <v>308.86</v>
          </cell>
        </row>
        <row r="894">
          <cell r="A894">
            <v>9007056</v>
          </cell>
          <cell r="B894" t="str">
            <v>PONTO COM TRÊS INTERRUPTORES SIMPLES BIPOLAR - EM CONDULETE 3/4" CORPO DUPLO</v>
          </cell>
          <cell r="C894" t="str">
            <v>UN</v>
          </cell>
          <cell r="D894">
            <v>415.8</v>
          </cell>
        </row>
        <row r="895">
          <cell r="A895">
            <v>9007060</v>
          </cell>
          <cell r="B895" t="str">
            <v>PONTO COM TOMADA SIMPLES DE EMBUTIR - 110/220V CAIXA 4"X2"</v>
          </cell>
          <cell r="C895" t="str">
            <v>UN</v>
          </cell>
          <cell r="D895">
            <v>165.25</v>
          </cell>
        </row>
        <row r="896">
          <cell r="A896">
            <v>9007061</v>
          </cell>
          <cell r="B896" t="str">
            <v>PONTO COM TOMADA SIMPLES 110/220V - EM CONDULETE 3/4"</v>
          </cell>
          <cell r="C896" t="str">
            <v>UN</v>
          </cell>
          <cell r="D896">
            <v>243.17</v>
          </cell>
        </row>
        <row r="897">
          <cell r="A897">
            <v>9007070</v>
          </cell>
          <cell r="B897" t="str">
            <v>PONTO COM TOMADA SIMPLES DE EMBUTIR - PARA PISO</v>
          </cell>
          <cell r="C897" t="str">
            <v>UN</v>
          </cell>
          <cell r="D897">
            <v>252.36</v>
          </cell>
        </row>
        <row r="898">
          <cell r="A898">
            <v>9007075</v>
          </cell>
          <cell r="B898" t="str">
            <v>PONTO SECO PARA TELEFONE - CAIXA 4"X4"</v>
          </cell>
          <cell r="C898" t="str">
            <v>UN</v>
          </cell>
          <cell r="D898">
            <v>276.55</v>
          </cell>
        </row>
        <row r="899">
          <cell r="A899">
            <v>9007076</v>
          </cell>
          <cell r="B899" t="str">
            <v>PONTO SECO PARA TELEFONE EM CONDULETE</v>
          </cell>
          <cell r="C899" t="str">
            <v>UN</v>
          </cell>
          <cell r="D899">
            <v>207.82</v>
          </cell>
        </row>
        <row r="900">
          <cell r="A900">
            <v>9007080</v>
          </cell>
          <cell r="B900" t="str">
            <v>PONTO COM BOTÃO PARA CAMPAINHA - USO AO TEMPO - CAIXA 4"X2"</v>
          </cell>
          <cell r="C900" t="str">
            <v>UN</v>
          </cell>
          <cell r="D900">
            <v>461.14</v>
          </cell>
        </row>
        <row r="901">
          <cell r="A901">
            <v>9007085</v>
          </cell>
          <cell r="B901" t="str">
            <v>PONTO COM CIGARRA DE SOBREPOR, TIPO COLEGIAL - CAIXA 3"X3"</v>
          </cell>
          <cell r="C901" t="str">
            <v>UN</v>
          </cell>
          <cell r="D901">
            <v>275.31</v>
          </cell>
        </row>
        <row r="902">
          <cell r="A902">
            <v>9007090</v>
          </cell>
          <cell r="B902" t="str">
            <v>PONTO DE LUZ - CAIXA FUNDO MÓVEL</v>
          </cell>
          <cell r="C902" t="str">
            <v>UN</v>
          </cell>
          <cell r="D902">
            <v>270.66000000000003</v>
          </cell>
        </row>
        <row r="903">
          <cell r="A903">
            <v>9007095</v>
          </cell>
          <cell r="B903" t="str">
            <v>PONTO DE LUZ - CONDULETE 3/4"</v>
          </cell>
          <cell r="C903" t="str">
            <v>UN</v>
          </cell>
          <cell r="D903">
            <v>307.92</v>
          </cell>
        </row>
        <row r="904">
          <cell r="A904">
            <v>9008000</v>
          </cell>
          <cell r="B904" t="str">
            <v>DISJUNTORES</v>
          </cell>
          <cell r="C904" t="str">
            <v>.</v>
          </cell>
          <cell r="D904" t="str">
            <v>.</v>
          </cell>
        </row>
        <row r="905">
          <cell r="A905">
            <v>9008010</v>
          </cell>
          <cell r="B905" t="str">
            <v>MINI DISJUNTOR - TIPO EUROPEU (IEC) - UNIPOLAR 6/25A</v>
          </cell>
          <cell r="C905" t="str">
            <v>UN</v>
          </cell>
          <cell r="D905">
            <v>28.68</v>
          </cell>
        </row>
        <row r="906">
          <cell r="A906">
            <v>9008011</v>
          </cell>
          <cell r="B906" t="str">
            <v>MINI DISJUNTOR - TIPO EUROPEU (IEC) - UNIPOLAR 32/50A</v>
          </cell>
          <cell r="C906" t="str">
            <v>UN</v>
          </cell>
          <cell r="D906">
            <v>29.33</v>
          </cell>
        </row>
        <row r="907">
          <cell r="A907">
            <v>9008012</v>
          </cell>
          <cell r="B907" t="str">
            <v>MINI DISJUNTOR - TIPO EUROPEU (IEC) - BIPOLAR 6/25A</v>
          </cell>
          <cell r="C907" t="str">
            <v>UN</v>
          </cell>
          <cell r="D907">
            <v>81.67</v>
          </cell>
        </row>
        <row r="908">
          <cell r="A908">
            <v>9008013</v>
          </cell>
          <cell r="B908" t="str">
            <v>MINI DISJUNTOR - TIPO EUROPEU (IEC) -  BIPOLAR 32/50A</v>
          </cell>
          <cell r="C908" t="str">
            <v>UN</v>
          </cell>
          <cell r="D908">
            <v>77.709999999999994</v>
          </cell>
        </row>
        <row r="909">
          <cell r="A909">
            <v>9008014</v>
          </cell>
          <cell r="B909" t="str">
            <v>MINI DISJUNTOR - TIPO EUROPEU (IEC) - TRIPOLAR 6/25A</v>
          </cell>
          <cell r="C909" t="str">
            <v>UN</v>
          </cell>
          <cell r="D909">
            <v>116.95</v>
          </cell>
        </row>
        <row r="910">
          <cell r="A910">
            <v>9008015</v>
          </cell>
          <cell r="B910" t="str">
            <v>MINI DISJUNTOR - TIPO EUROPEU (IEC) - TRIPOLAR 32/50A</v>
          </cell>
          <cell r="C910" t="str">
            <v>UN</v>
          </cell>
          <cell r="D910">
            <v>104.93</v>
          </cell>
        </row>
        <row r="911">
          <cell r="A911">
            <v>9008016</v>
          </cell>
          <cell r="B911" t="str">
            <v>MINI DISJUNTOR - TIPO EUROPEU (IEC) - TRIPOLAR 63A</v>
          </cell>
          <cell r="C911" t="str">
            <v>UN</v>
          </cell>
          <cell r="D911">
            <v>125.5</v>
          </cell>
        </row>
        <row r="912">
          <cell r="A912">
            <v>9008017</v>
          </cell>
          <cell r="B912" t="str">
            <v>MINI DISJUNTOR - TIPO EUROPEU (IEC) - TRIPOLAR 80A</v>
          </cell>
          <cell r="C912" t="str">
            <v>UN</v>
          </cell>
          <cell r="D912">
            <v>238.21</v>
          </cell>
        </row>
        <row r="913">
          <cell r="A913">
            <v>9008018</v>
          </cell>
          <cell r="B913" t="str">
            <v>MINI DISJUNTOR - TIPO EUROPEU (IEC) - TRIPOLAR 100A</v>
          </cell>
          <cell r="C913" t="str">
            <v>UN</v>
          </cell>
          <cell r="D913">
            <v>229.46</v>
          </cell>
        </row>
        <row r="914">
          <cell r="A914">
            <v>9008019</v>
          </cell>
          <cell r="B914" t="str">
            <v>MINI DISJUNTOR - TIPO EUROPEU (IEC) - BIPOLAR 63A</v>
          </cell>
          <cell r="C914" t="str">
            <v>UN</v>
          </cell>
          <cell r="D914">
            <v>81.48</v>
          </cell>
        </row>
        <row r="915">
          <cell r="A915">
            <v>9008020</v>
          </cell>
          <cell r="B915" t="str">
            <v>MINI DISJUNTOR - TIPO EUROPEU (IEC) - BIPOLAR 80A</v>
          </cell>
          <cell r="C915" t="str">
            <v>UN</v>
          </cell>
          <cell r="D915">
            <v>154.24</v>
          </cell>
        </row>
        <row r="916">
          <cell r="A916">
            <v>9008021</v>
          </cell>
          <cell r="B916" t="str">
            <v>DISJUNTOR AUTOMÁTICO TRIPOLAR A SECO  800A/600V</v>
          </cell>
          <cell r="C916" t="str">
            <v>UN</v>
          </cell>
          <cell r="D916">
            <v>35680.28</v>
          </cell>
        </row>
        <row r="917">
          <cell r="A917">
            <v>9008022</v>
          </cell>
          <cell r="B917" t="str">
            <v>DISJUNTOR AUTOMÁTICO TRIPOLAR A SECO 1000A/600V</v>
          </cell>
          <cell r="C917" t="str">
            <v>UN</v>
          </cell>
          <cell r="D917">
            <v>25545.85</v>
          </cell>
        </row>
        <row r="918">
          <cell r="A918">
            <v>9008023</v>
          </cell>
          <cell r="B918" t="str">
            <v>DISJUNTOR AUTOMÁTICO TRIPOLAR A SECO 1250A/600V</v>
          </cell>
          <cell r="C918" t="str">
            <v>UN</v>
          </cell>
          <cell r="D918">
            <v>30754.09</v>
          </cell>
        </row>
        <row r="919">
          <cell r="A919">
            <v>9008024</v>
          </cell>
          <cell r="B919" t="str">
            <v>DISJUNTOR AUTOMÁTICO TRIPOLAR A SECO 1600A/600V</v>
          </cell>
          <cell r="C919" t="str">
            <v>UN</v>
          </cell>
          <cell r="D919">
            <v>34610.14</v>
          </cell>
        </row>
        <row r="920">
          <cell r="A920">
            <v>9008025</v>
          </cell>
          <cell r="B920" t="str">
            <v>DISJUNTOR AUTOMÁTICO TRIPOLAR A SECO 2000A/600V</v>
          </cell>
          <cell r="C920" t="str">
            <v>UN</v>
          </cell>
          <cell r="D920">
            <v>49655.64</v>
          </cell>
        </row>
        <row r="921">
          <cell r="A921">
            <v>9008026</v>
          </cell>
          <cell r="B921" t="str">
            <v>DISJUNTOR AUTOMÁTICO TRIPOLAR A SECO 2500A/600V</v>
          </cell>
          <cell r="C921" t="str">
            <v>UN</v>
          </cell>
          <cell r="D921">
            <v>79731.679999999993</v>
          </cell>
        </row>
        <row r="922">
          <cell r="A922">
            <v>9008027</v>
          </cell>
          <cell r="B922" t="str">
            <v>DISJUNTOR AUTOMÁTICO TRIPOLAR A SECO 3200A/600V</v>
          </cell>
          <cell r="C922" t="str">
            <v>UN</v>
          </cell>
          <cell r="D922">
            <v>83741.87</v>
          </cell>
        </row>
        <row r="923">
          <cell r="A923">
            <v>9008028</v>
          </cell>
          <cell r="B923" t="str">
            <v>MINI DISJUNTOR - TIPO EUROPEU (IEC) - BIPOLAR 100A</v>
          </cell>
          <cell r="C923" t="str">
            <v>UN</v>
          </cell>
          <cell r="D923">
            <v>970.99</v>
          </cell>
        </row>
        <row r="924">
          <cell r="A924">
            <v>9008029</v>
          </cell>
          <cell r="B924" t="str">
            <v>MINI DISJUNTOR - TIPO EUROPEU (IEC) - BIPOLAR 125A</v>
          </cell>
          <cell r="C924" t="str">
            <v>UN</v>
          </cell>
          <cell r="D924">
            <v>1013.11</v>
          </cell>
        </row>
        <row r="925">
          <cell r="A925">
            <v>9008031</v>
          </cell>
          <cell r="B925" t="str">
            <v>DISJUNTOR CAIXA MOLDADA BIPOLAR 100A COM DISPARADOR TERMOMAGNÉTICO AJUSTÁVEL</v>
          </cell>
          <cell r="C925" t="str">
            <v>UN</v>
          </cell>
          <cell r="D925">
            <v>502.01</v>
          </cell>
        </row>
        <row r="926">
          <cell r="A926">
            <v>9008033</v>
          </cell>
          <cell r="B926" t="str">
            <v>DISJUNTOR CAIXA MOLDADA BIPOLAR 150A COM DISPARADOR TERMOMAGNÉTICO AJUSTÁVEL</v>
          </cell>
          <cell r="C926" t="str">
            <v>UN</v>
          </cell>
          <cell r="D926">
            <v>2616.4699999999998</v>
          </cell>
        </row>
        <row r="927">
          <cell r="A927">
            <v>9008035</v>
          </cell>
          <cell r="B927" t="str">
            <v>DISJUNTOR CAIXA MOLDADA BIPOLAR 200A COM DISPARADOR TERMOMAGNÉTICO AJUSTÁVEL</v>
          </cell>
          <cell r="C927" t="str">
            <v>UN</v>
          </cell>
          <cell r="D927">
            <v>5494.88</v>
          </cell>
        </row>
        <row r="928">
          <cell r="A928">
            <v>9008037</v>
          </cell>
          <cell r="B928" t="str">
            <v>DISJUNTOR CX MOLDADA BIPOLAR 250A C/ DISPARADOR TERM/MAGNET. AJUSTÁVEL</v>
          </cell>
          <cell r="C928" t="str">
            <v>UN</v>
          </cell>
          <cell r="D928">
            <v>5564.02</v>
          </cell>
        </row>
        <row r="929">
          <cell r="A929">
            <v>9008046</v>
          </cell>
          <cell r="B929" t="str">
            <v>DISJUNTOR CAIXA MOLDADA TRIPOLAR 100A COM DISPARADOR TERMOMAGNÉTICO AJUSTÁVEL</v>
          </cell>
          <cell r="C929" t="str">
            <v>UN</v>
          </cell>
          <cell r="D929">
            <v>1318.55</v>
          </cell>
        </row>
        <row r="930">
          <cell r="A930">
            <v>9008047</v>
          </cell>
          <cell r="B930" t="str">
            <v>DISJUNTOR CAIXA MOLDADA TRIPOLAR 125A COM DISPARADOR TERMOMAGNÉTICO AJUSTÁVEL</v>
          </cell>
          <cell r="C930" t="str">
            <v>UN</v>
          </cell>
          <cell r="D930">
            <v>1318.55</v>
          </cell>
        </row>
        <row r="931">
          <cell r="A931">
            <v>9008048</v>
          </cell>
          <cell r="B931" t="str">
            <v>DISJUNTOR CAIXA MOLDADA TRIPOLAR 150A COM DISPARADOR TERMOMAGNÉTICO AJUSTÁVEL</v>
          </cell>
          <cell r="C931" t="str">
            <v>UN</v>
          </cell>
          <cell r="D931">
            <v>1318.55</v>
          </cell>
        </row>
        <row r="932">
          <cell r="A932">
            <v>9008050</v>
          </cell>
          <cell r="B932" t="str">
            <v>DISJUNTOR CAIXA MOLDADA TRIPOLAR 200A COM DISPARADOR TERMOMAGNÉTICO AJUSTÁVEL</v>
          </cell>
          <cell r="C932" t="str">
            <v>UN</v>
          </cell>
          <cell r="D932">
            <v>2426.6799999999998</v>
          </cell>
        </row>
        <row r="933">
          <cell r="A933">
            <v>9008052</v>
          </cell>
          <cell r="B933" t="str">
            <v>DISJUNTOR CAIXA MOLDADA TRIPOLAR 250A COM DISPARADOR TERMOMAGNÉTICO AJUSTÁVEL</v>
          </cell>
          <cell r="C933" t="str">
            <v>UN</v>
          </cell>
          <cell r="D933">
            <v>2426.6799999999998</v>
          </cell>
        </row>
        <row r="934">
          <cell r="A934">
            <v>9008053</v>
          </cell>
          <cell r="B934" t="str">
            <v>DISJUNTOR CAIXA MOLDADA TRIPOLAR 300A COM DISPARADOR TERMOMAGNÉTICO AJUSTÁVEL</v>
          </cell>
          <cell r="C934" t="str">
            <v>UN</v>
          </cell>
          <cell r="D934">
            <v>2405.17</v>
          </cell>
        </row>
        <row r="935">
          <cell r="A935">
            <v>9008055</v>
          </cell>
          <cell r="B935" t="str">
            <v>DISJUNTOR CAIXA MOLDADA TRIPOLAR 400A COM DISPARADOR TERMOMAGNÉTICO AJUSTÁVEL</v>
          </cell>
          <cell r="C935" t="str">
            <v>UN</v>
          </cell>
          <cell r="D935">
            <v>2399.85</v>
          </cell>
        </row>
        <row r="936">
          <cell r="A936">
            <v>9008056</v>
          </cell>
          <cell r="B936" t="str">
            <v>DISJUNTOR CAIXA MOLDADA TRIPOLAR 450A COM DISPARADOR TERMOMAGNÉTICO AJUSTÁVEL</v>
          </cell>
          <cell r="C936" t="str">
            <v>UN</v>
          </cell>
          <cell r="D936">
            <v>4213.13</v>
          </cell>
        </row>
        <row r="937">
          <cell r="A937">
            <v>9008058</v>
          </cell>
          <cell r="B937" t="str">
            <v>DISJUNTOR CAIXA MOLDADA TRIPOLAR 630A COM DISPARADOR TERMOMAGNÉTICO AJUSTÁVEL</v>
          </cell>
          <cell r="C937" t="str">
            <v>UN</v>
          </cell>
          <cell r="D937">
            <v>4206.2</v>
          </cell>
        </row>
        <row r="938">
          <cell r="A938">
            <v>9008080</v>
          </cell>
          <cell r="B938" t="str">
            <v>DISJUNTOR TERMOMAGNÉTICO DIFERENCIAL BIPOLAR - 16A - SENSIBILIDADE 30MA - 230V</v>
          </cell>
          <cell r="C938" t="str">
            <v>UN</v>
          </cell>
          <cell r="D938">
            <v>792.27</v>
          </cell>
        </row>
        <row r="939">
          <cell r="A939">
            <v>9008081</v>
          </cell>
          <cell r="B939" t="str">
            <v>DISJUNTOR TERMOMAGNÉTICO DIFERENCIAL BIPOLAR - 20A - SENSIBILIDADE 30MA - 230V</v>
          </cell>
          <cell r="C939" t="str">
            <v>UN</v>
          </cell>
          <cell r="D939">
            <v>673.07</v>
          </cell>
        </row>
        <row r="940">
          <cell r="A940">
            <v>9008082</v>
          </cell>
          <cell r="B940" t="str">
            <v>DISJUNTOR TERMOMAGNÉTICO DIFERENCIAL BIPOLAR - 25A - SENSIBILIDADE 30MA - 240V</v>
          </cell>
          <cell r="C940" t="str">
            <v>UN</v>
          </cell>
          <cell r="D940">
            <v>667.32</v>
          </cell>
        </row>
        <row r="941">
          <cell r="A941">
            <v>9008083</v>
          </cell>
          <cell r="B941" t="str">
            <v>DISJUNTOR TERMOMAGNÉTICO DIFERENCIAL BIPOLAR - 32A - SENSIBILIDADE 30MA - 230V</v>
          </cell>
          <cell r="C941" t="str">
            <v>UN</v>
          </cell>
          <cell r="D941">
            <v>533.97</v>
          </cell>
        </row>
        <row r="942">
          <cell r="A942">
            <v>9008085</v>
          </cell>
          <cell r="B942" t="str">
            <v>DISJUNTOR TERMOMAGNÉTICO DIFERENCIAL BIPOLAR - 40A - SENSIBILIDADE 30MA - 240V</v>
          </cell>
          <cell r="C942" t="str">
            <v>UN</v>
          </cell>
          <cell r="D942">
            <v>895.04</v>
          </cell>
        </row>
        <row r="943">
          <cell r="A943">
            <v>9008086</v>
          </cell>
          <cell r="B943" t="str">
            <v>DISJUNTOR TERMOMAGNÉTICO DIFERENCIAL BIPOLAR - 63A - SENSIBILIDADE 30MA - 240V</v>
          </cell>
          <cell r="C943" t="str">
            <v>UN</v>
          </cell>
          <cell r="D943">
            <v>995.22</v>
          </cell>
        </row>
        <row r="944">
          <cell r="A944">
            <v>9008090</v>
          </cell>
          <cell r="B944" t="str">
            <v>DISJUNTOR TERMOMAGNÉTICO DIFERENCIAL TRIPOLAR - 63A - SENSIBILIDADE 30MA - 240V</v>
          </cell>
          <cell r="C944" t="str">
            <v>UN</v>
          </cell>
          <cell r="D944">
            <v>1333.8</v>
          </cell>
        </row>
        <row r="945">
          <cell r="A945">
            <v>9009000</v>
          </cell>
          <cell r="B945" t="str">
            <v>APARELHOS DE ILUMINAÇÃO</v>
          </cell>
          <cell r="C945" t="str">
            <v>.</v>
          </cell>
          <cell r="D945" t="str">
            <v>.</v>
          </cell>
        </row>
        <row r="946">
          <cell r="A946">
            <v>9009035</v>
          </cell>
          <cell r="B946" t="str">
            <v>PROJETOR DE ALUMÍNIO FUNDIDO COM VIDRO PARA LÂMPADA ATÉ 500W</v>
          </cell>
          <cell r="C946" t="str">
            <v>UN</v>
          </cell>
          <cell r="D946">
            <v>822</v>
          </cell>
        </row>
        <row r="947">
          <cell r="A947">
            <v>9009036</v>
          </cell>
          <cell r="B947" t="str">
            <v>PROJETOR DE ALUMÍNIO FUNDIDO COM VIDRO PARA LÂMPADA ATÉ 1000W</v>
          </cell>
          <cell r="C947" t="str">
            <v>UN</v>
          </cell>
          <cell r="D947">
            <v>1190.75</v>
          </cell>
        </row>
        <row r="948">
          <cell r="A948">
            <v>9009037</v>
          </cell>
          <cell r="B948" t="str">
            <v>PROJETOR DE ALUMÍNIO REPUXADO COM VIDRO PARA LÂMPADA ATÉ 400W</v>
          </cell>
          <cell r="C948" t="str">
            <v>UN</v>
          </cell>
          <cell r="D948">
            <v>726.52</v>
          </cell>
        </row>
        <row r="949">
          <cell r="A949">
            <v>9009038</v>
          </cell>
          <cell r="B949" t="str">
            <v>PROJETOR PARA USO EXTERNO COM LÂMPADA LED DE 100W - COMPLETA</v>
          </cell>
          <cell r="C949" t="str">
            <v>UN</v>
          </cell>
          <cell r="D949">
            <v>206.42</v>
          </cell>
        </row>
        <row r="950">
          <cell r="A950">
            <v>9009039</v>
          </cell>
          <cell r="B950" t="str">
            <v>PROJETOR PARA USO EXTERNO COM LÂMPADA LED DE 150W - COMPLETA</v>
          </cell>
          <cell r="C950" t="str">
            <v>UN</v>
          </cell>
          <cell r="D950">
            <v>255.36</v>
          </cell>
        </row>
        <row r="951">
          <cell r="A951">
            <v>9009040</v>
          </cell>
          <cell r="B951" t="str">
            <v>PROJETOR DE SOBREPOR LED DE 200W IP 65</v>
          </cell>
          <cell r="C951" t="str">
            <v>UN</v>
          </cell>
          <cell r="D951">
            <v>189</v>
          </cell>
        </row>
        <row r="952">
          <cell r="A952">
            <v>9009043</v>
          </cell>
          <cell r="B952" t="str">
            <v>LUMINÁRIA BLINDADA EM ALUMÍNIO FUNDIDO DE EMBUTIR ATÉ 200W</v>
          </cell>
          <cell r="C952" t="str">
            <v>UN</v>
          </cell>
          <cell r="D952">
            <v>268</v>
          </cell>
        </row>
        <row r="953">
          <cell r="A953">
            <v>9009044</v>
          </cell>
          <cell r="B953" t="str">
            <v>LUMINÁRIA BLINDADA EM ALUMÍNIO FUNDIDO, DE SOBREPOR, TIPO "TARTARUGA" PARA 1 LÂMPADA DE ATÉ 200W</v>
          </cell>
          <cell r="C953" t="str">
            <v>UN</v>
          </cell>
          <cell r="D953">
            <v>480.3</v>
          </cell>
        </row>
        <row r="954">
          <cell r="A954">
            <v>9009050</v>
          </cell>
          <cell r="B954" t="str">
            <v>LUMINÁRIA COMERCIAL DE SOBREPOR COM DIFUSOR TRANSPARENTE OU FOSCO PARA 2 LÂMPADAS TUBULARES DE LED 9/10W - COMPLETA</v>
          </cell>
          <cell r="C954" t="str">
            <v>UN</v>
          </cell>
          <cell r="D954">
            <v>290.32</v>
          </cell>
        </row>
        <row r="955">
          <cell r="A955">
            <v>9009051</v>
          </cell>
          <cell r="B955" t="str">
            <v>LUMINÁRIA COMERCIAL DE SOBREPOR COM DIFUSOR TRANSPARENTE OU FOSCO PARA 2 LÂMPADAS TUBULARES DE LED 18/20W - COMPLETA</v>
          </cell>
          <cell r="C955" t="str">
            <v>UN</v>
          </cell>
          <cell r="D955">
            <v>219.62</v>
          </cell>
        </row>
        <row r="956">
          <cell r="A956">
            <v>9009052</v>
          </cell>
          <cell r="B956" t="str">
            <v>LUMINÁRIA COMERCIAL DE EMBUTIR COM DIFUSOR TRANSPARENTE OU FOSCO PARA 2 LÂMPADAS TUBULARES T8 DE 10W - BASE G13-IRC&gt;=80 - COMPLETA</v>
          </cell>
          <cell r="C956" t="str">
            <v>UN</v>
          </cell>
          <cell r="D956">
            <v>301.76</v>
          </cell>
        </row>
        <row r="957">
          <cell r="A957">
            <v>9009053</v>
          </cell>
          <cell r="B957" t="str">
            <v>LUMINÁRIA COMERCIAL DE EMBUTIR COM DIFUSOR TRANSPARENTE OU FOSCO PARA 2 LÂMPADAS TUBULARES DE LED 18/20W - COMPLETA</v>
          </cell>
          <cell r="C957" t="str">
            <v>UN</v>
          </cell>
          <cell r="D957">
            <v>278.52999999999997</v>
          </cell>
        </row>
        <row r="958">
          <cell r="A958">
            <v>9009054</v>
          </cell>
          <cell r="B958" t="str">
            <v>LUMINÁRIA COMERCIAL DE EMBUTIR COM CORPO, ALETAS PLANAS, TAMPA PORTA LÂMPADAS EM CHAPA DE AÇO TRATADA E PINTADA NA COR BRANCA, REFLETOR COM ACABAMENTO ESPECULAR DE ALTO BRILHO PARA 2 LÂMPADAS FLUORESCENTES DE 16/20W - COMPLETA</v>
          </cell>
          <cell r="C958" t="str">
            <v>UN</v>
          </cell>
          <cell r="D958">
            <v>317.36</v>
          </cell>
        </row>
        <row r="959">
          <cell r="A959">
            <v>9009057</v>
          </cell>
          <cell r="B959" t="str">
            <v>LUMINÁRIA HERMÉTICA EM ALUMÍNIO FUNDIDO PARA LÂMPADA ATÉ 250W - COM APROVAÇÃO DE ILUME/ PMSP</v>
          </cell>
          <cell r="C959" t="str">
            <v>UN</v>
          </cell>
          <cell r="D959">
            <v>705.24</v>
          </cell>
        </row>
        <row r="960">
          <cell r="A960">
            <v>9009072</v>
          </cell>
          <cell r="B960" t="str">
            <v>LUMINÁRIA INDUSTRIAL - 2 LÂMPADAS FLUORESCENTES 16/20W</v>
          </cell>
          <cell r="C960" t="str">
            <v>UN</v>
          </cell>
          <cell r="D960">
            <v>230.43</v>
          </cell>
        </row>
        <row r="961">
          <cell r="A961">
            <v>9009075</v>
          </cell>
          <cell r="B961" t="str">
            <v>LUMINÁRIA INDUSTRIAL - 2 LÂMPADAS FLUORESCENTE 32/40W</v>
          </cell>
          <cell r="C961" t="str">
            <v>UN</v>
          </cell>
          <cell r="D961">
            <v>332.52</v>
          </cell>
        </row>
        <row r="962">
          <cell r="A962">
            <v>9009076</v>
          </cell>
          <cell r="B962" t="str">
            <v>LUMINÁRIA TIPO PLAFONIER BRANCA PARA LÂMPADA FLUORESCENTE 2X32W, COM DIFUSOR EM POLIESTIRENO TRANSPARENTE E SOQUETES (REF. COVISA)</v>
          </cell>
          <cell r="C962" t="str">
            <v>UN</v>
          </cell>
          <cell r="D962">
            <v>394.08</v>
          </cell>
        </row>
        <row r="963">
          <cell r="A963">
            <v>9009078</v>
          </cell>
          <cell r="B963" t="str">
            <v>LUMINÁRIA INDUSTRIAL CORPO EM CHAPA DE AÇO TRATADA, PINTADA E REFLETOR EM ALUMÍNIO ANODIZADO DE ALTO BRILHO - 1XT 28W</v>
          </cell>
          <cell r="C963" t="str">
            <v>UN</v>
          </cell>
          <cell r="D963">
            <v>282.98</v>
          </cell>
        </row>
        <row r="964">
          <cell r="A964">
            <v>9009079</v>
          </cell>
          <cell r="B964" t="str">
            <v>LUMINÁRIA INDUSTRIAL CORPO EM CHAPA DE AÇO TRATADA, PINTADA E REFLETOR EM ALUMÍNIO ANODIZADO DE ALTO BRILHO - 2XT 28W</v>
          </cell>
          <cell r="C964" t="str">
            <v>UN</v>
          </cell>
          <cell r="D964">
            <v>336.24</v>
          </cell>
        </row>
        <row r="965">
          <cell r="A965">
            <v>9009087</v>
          </cell>
          <cell r="B965" t="str">
            <v>LUMINÁRIA COMERCIAL DE SOBREPOR, COM CORPO, ALETAS PLANAS E TAMPA PORTA LÂMPADAS EM CHAPA DE AÇO TRATADO E PINTURA NA COR BRANCA, REFLETOR COM ACABAMENTO ESPECULAR DE ALTO BRILHO - 2 LÂMPADAS FLUORESCENTES 16/20W</v>
          </cell>
          <cell r="C965" t="str">
            <v>UN</v>
          </cell>
          <cell r="D965">
            <v>323.38</v>
          </cell>
        </row>
        <row r="966">
          <cell r="A966">
            <v>9009088</v>
          </cell>
          <cell r="B966" t="str">
            <v>LUMINÁRIA COMERCIAL DE SOBREPOR, COM CORPO, ALETAS PLANAS E TAMPA PORTA LÂMPADAS EM CHAPA DE AÇO TRATADA E PINTURA NA COR BRANCA, REFLETOR COM ACABAMENTO ESPECULAR DE ALTO BRILHO - 2 LÂMPADAS FLUORESCENTES 32/40W</v>
          </cell>
          <cell r="C966" t="str">
            <v>UN</v>
          </cell>
          <cell r="D966">
            <v>428.31</v>
          </cell>
        </row>
        <row r="967">
          <cell r="A967">
            <v>9009091</v>
          </cell>
          <cell r="B967" t="str">
            <v>LUMINÁRIA COMERCIAL - 1 LÂMPADA FLUORESCENTE 54W</v>
          </cell>
          <cell r="C967" t="str">
            <v>UN</v>
          </cell>
          <cell r="D967">
            <v>363.94</v>
          </cell>
        </row>
        <row r="968">
          <cell r="A968">
            <v>9009092</v>
          </cell>
          <cell r="B968" t="str">
            <v>LUMINÁRIA COMERCIAL - 2 LÂMPADAS FLUORESCENTES 54W</v>
          </cell>
          <cell r="C968" t="str">
            <v>UN</v>
          </cell>
          <cell r="D968">
            <v>444.13</v>
          </cell>
        </row>
        <row r="969">
          <cell r="A969">
            <v>9009094</v>
          </cell>
          <cell r="B969" t="str">
            <v>LUMINÁRIA COMERCIAL - 1 LÂMPADA FLUORESCENTE DE 28W</v>
          </cell>
          <cell r="C969" t="str">
            <v>UN</v>
          </cell>
          <cell r="D969">
            <v>351.37</v>
          </cell>
        </row>
        <row r="970">
          <cell r="A970">
            <v>9009096</v>
          </cell>
          <cell r="B970" t="str">
            <v>LUMINÁRIA COMERCIAL - 2 LÂMPADAS FLUORESCENTES 28W</v>
          </cell>
          <cell r="C970" t="str">
            <v>UN</v>
          </cell>
          <cell r="D970">
            <v>403.54</v>
          </cell>
        </row>
        <row r="971">
          <cell r="A971">
            <v>9009111</v>
          </cell>
          <cell r="B971" t="str">
            <v>LUMINÁRIA LED DE SOBREPOR SLIM LINEAR 36W</v>
          </cell>
          <cell r="C971" t="str">
            <v>UN</v>
          </cell>
          <cell r="D971">
            <v>52.56</v>
          </cell>
        </row>
        <row r="972">
          <cell r="A972">
            <v>9009112</v>
          </cell>
          <cell r="B972" t="str">
            <v>LUMINÁRIA PENDENTE COM UMA LÂMPADA DE LED DE 150W</v>
          </cell>
          <cell r="C972" t="str">
            <v>UN</v>
          </cell>
          <cell r="D972">
            <v>282.14</v>
          </cell>
        </row>
        <row r="973">
          <cell r="A973">
            <v>9009121</v>
          </cell>
          <cell r="B973" t="str">
            <v>LUMINÁRIA RETANGULAR DE SOBREPOR COM ALETAS DE ALUMÍNIO PARA 2 LÂMPADAS TUBULARES DE LED 9/10W</v>
          </cell>
          <cell r="C973" t="str">
            <v>UN</v>
          </cell>
          <cell r="D973">
            <v>189.15</v>
          </cell>
        </row>
        <row r="974">
          <cell r="A974">
            <v>9010000</v>
          </cell>
          <cell r="B974" t="str">
            <v>EQUIPAMENTOS DE EMERGÊNCIA E SEGURANÇA</v>
          </cell>
          <cell r="C974" t="str">
            <v>.</v>
          </cell>
          <cell r="D974" t="str">
            <v>.</v>
          </cell>
        </row>
        <row r="975">
          <cell r="A975">
            <v>9010023</v>
          </cell>
          <cell r="B975" t="str">
            <v>LUMINÁRIA DE EMERGÊNCIA AUTÔNOMA COM LÂMPADA FLUORESCENTE 15W</v>
          </cell>
          <cell r="C975" t="str">
            <v>UN</v>
          </cell>
          <cell r="D975">
            <v>252.79</v>
          </cell>
        </row>
        <row r="976">
          <cell r="A976">
            <v>9010024</v>
          </cell>
          <cell r="B976" t="str">
            <v>LUMINÁRIA DE EMERGÊNCIA AUTÔNOMA COM 2 PROJETORES 55W/12VCC</v>
          </cell>
          <cell r="C976" t="str">
            <v>UN</v>
          </cell>
          <cell r="D976">
            <v>690.11</v>
          </cell>
        </row>
        <row r="977">
          <cell r="A977">
            <v>9010027</v>
          </cell>
          <cell r="B977" t="str">
            <v>LUMINÁRIA DE EMERGÊNCIA AUTÔNOMA COM LÂMPADA FLUORESCENTE 9W</v>
          </cell>
          <cell r="C977" t="str">
            <v>UN</v>
          </cell>
          <cell r="D977">
            <v>297.94</v>
          </cell>
        </row>
        <row r="978">
          <cell r="A978">
            <v>9010028</v>
          </cell>
          <cell r="B978" t="str">
            <v>LUMINÁRIA DE EMERGÊNCIA AUTÔNOMA COM 30 LEDS - 2W - AUTONOMIA MIN. 3H - COMPLETA</v>
          </cell>
          <cell r="C978" t="str">
            <v>UN</v>
          </cell>
          <cell r="D978">
            <v>90.53</v>
          </cell>
        </row>
        <row r="979">
          <cell r="A979">
            <v>9010031</v>
          </cell>
          <cell r="B979" t="str">
            <v>BATERIA AUTOMOTIVA SELADA SEM COMPLEMENTAÇÃO DE NÍVEL 40AH-12V</v>
          </cell>
          <cell r="C979" t="str">
            <v>UN</v>
          </cell>
          <cell r="D979">
            <v>507.65</v>
          </cell>
        </row>
        <row r="980">
          <cell r="A980">
            <v>9010033</v>
          </cell>
          <cell r="B980" t="str">
            <v>PAINEL REPETIDOR DE DETECÇÃO E ALARME DE INCÊNDIO TIPO ENDEREÇÁVEL</v>
          </cell>
          <cell r="C980" t="str">
            <v>UN</v>
          </cell>
          <cell r="D980">
            <v>1195.95</v>
          </cell>
        </row>
        <row r="981">
          <cell r="A981">
            <v>9010050</v>
          </cell>
          <cell r="B981" t="str">
            <v>CENTRAL DE ALARME DE INCÊNDIO ATÉ 12 LAÇOS</v>
          </cell>
          <cell r="C981" t="str">
            <v>UN</v>
          </cell>
          <cell r="D981">
            <v>1209.47</v>
          </cell>
        </row>
        <row r="982">
          <cell r="A982">
            <v>9010053</v>
          </cell>
          <cell r="B982" t="str">
            <v>CENTRAL DE ALARME DE INCÊNDIO ATÉ 24 LAÇOS</v>
          </cell>
          <cell r="C982" t="str">
            <v>UN</v>
          </cell>
          <cell r="D982">
            <v>1642.86</v>
          </cell>
        </row>
        <row r="983">
          <cell r="A983">
            <v>9010054</v>
          </cell>
          <cell r="B983" t="str">
            <v>ACIONADOR LIGA-DESLIGA PARA BOMBA COM MARTELO QUEBRA VIDRO</v>
          </cell>
          <cell r="C983" t="str">
            <v>UN</v>
          </cell>
          <cell r="D983">
            <v>189.21</v>
          </cell>
        </row>
        <row r="984">
          <cell r="A984">
            <v>9010055</v>
          </cell>
          <cell r="B984" t="str">
            <v>ACIONADOR MANUAL TIPO "QUEBRE O VIDRO"</v>
          </cell>
          <cell r="C984" t="str">
            <v>UN</v>
          </cell>
          <cell r="D984">
            <v>91.45</v>
          </cell>
        </row>
        <row r="985">
          <cell r="A985">
            <v>9010056</v>
          </cell>
          <cell r="B985" t="str">
            <v>LUMINÁRIA DE EMERGÊNCIA AUTÔNOMA COM 30 LEDS E AUTONOMIA MIN DE 6H</v>
          </cell>
          <cell r="C985" t="str">
            <v>UN</v>
          </cell>
          <cell r="D985">
            <v>44.78</v>
          </cell>
        </row>
        <row r="986">
          <cell r="A986">
            <v>9010058</v>
          </cell>
          <cell r="B986" t="str">
            <v>CAMPAINHA DE TIMBRE (SINO) 24V-95DB</v>
          </cell>
          <cell r="C986" t="str">
            <v>UN</v>
          </cell>
          <cell r="D986">
            <v>147.33000000000001</v>
          </cell>
        </row>
        <row r="987">
          <cell r="A987">
            <v>9010062</v>
          </cell>
          <cell r="B987" t="str">
            <v>SIRENE ELETRÔNICA SOM AGUDO ONDULANTE 24V-100 À 120DB, COM FLASH</v>
          </cell>
          <cell r="C987" t="str">
            <v>UN</v>
          </cell>
          <cell r="D987">
            <v>121.14</v>
          </cell>
        </row>
        <row r="988">
          <cell r="A988">
            <v>9010063</v>
          </cell>
          <cell r="B988" t="str">
            <v>SIRENE ELETRÔNICA BITONAL 24V-100 À 120DB, COM FLASH</v>
          </cell>
          <cell r="C988" t="str">
            <v>UN</v>
          </cell>
          <cell r="D988">
            <v>178.2</v>
          </cell>
        </row>
        <row r="989">
          <cell r="A989">
            <v>9010066</v>
          </cell>
          <cell r="B989" t="str">
            <v>DETECTOR ÓPTICO DE FUMAÇA PARA SISTEMAS ENDEREÇÁVEIS</v>
          </cell>
          <cell r="C989" t="str">
            <v>UN</v>
          </cell>
          <cell r="D989">
            <v>209.19</v>
          </cell>
        </row>
        <row r="990">
          <cell r="A990">
            <v>9010071</v>
          </cell>
          <cell r="B990" t="str">
            <v>DETECTOR DE PRESENÇA TIPO INFRAVERMELHO PASSIVO - 110VCA</v>
          </cell>
          <cell r="C990" t="str">
            <v>UN</v>
          </cell>
          <cell r="D990">
            <v>78.72</v>
          </cell>
        </row>
        <row r="991">
          <cell r="A991">
            <v>9010072</v>
          </cell>
          <cell r="B991" t="str">
            <v>DETECTOR DE TEMPERATURA PARA SISTEMAS ENDEREÇÁVEIS</v>
          </cell>
          <cell r="C991" t="str">
            <v>UN</v>
          </cell>
          <cell r="D991">
            <v>205.61</v>
          </cell>
        </row>
        <row r="992">
          <cell r="A992">
            <v>9010074</v>
          </cell>
          <cell r="B992" t="str">
            <v>NO-BREAK TRIFÁSICO - 15 KVA - AUTONOMIA DE 15MIN.</v>
          </cell>
          <cell r="C992" t="str">
            <v>UN</v>
          </cell>
          <cell r="D992">
            <v>46755.58</v>
          </cell>
        </row>
        <row r="993">
          <cell r="A993">
            <v>9010075</v>
          </cell>
          <cell r="B993" t="str">
            <v>NO BREAK BIFÁSICO 10 KVA - AUTONOMIA DE 15 MINUTOS</v>
          </cell>
          <cell r="C993" t="str">
            <v>UN</v>
          </cell>
          <cell r="D993">
            <v>23974.06</v>
          </cell>
        </row>
        <row r="994">
          <cell r="A994">
            <v>9010077</v>
          </cell>
          <cell r="B994" t="str">
            <v>ESTABILIZADOR ELETRÔNICO TRIFÁSICO - 15KVA</v>
          </cell>
          <cell r="C994" t="str">
            <v>UN</v>
          </cell>
          <cell r="D994">
            <v>23543.79</v>
          </cell>
        </row>
        <row r="995">
          <cell r="A995">
            <v>9010084</v>
          </cell>
          <cell r="B995" t="str">
            <v>GRUPO GERADOR 81KVA EXCITAÇÃO BRUSHLESS COM QUADRO TRANSFORMAÇÃO AUTOMÁTICA</v>
          </cell>
          <cell r="C995" t="str">
            <v>UN</v>
          </cell>
          <cell r="D995">
            <v>90649.279999999999</v>
          </cell>
        </row>
        <row r="996">
          <cell r="A996">
            <v>9010085</v>
          </cell>
          <cell r="B996" t="str">
            <v>GRUPO GERADOR 110KVA EXCITAÇÃO BRUSHLESS C/ QUADRO TRANSF. AUTOMÁTICA</v>
          </cell>
          <cell r="C996" t="str">
            <v>UN</v>
          </cell>
          <cell r="D996">
            <v>117657.56</v>
          </cell>
        </row>
        <row r="997">
          <cell r="A997">
            <v>9010086</v>
          </cell>
          <cell r="B997" t="str">
            <v>GRUPO GERADOR 150KVA EXCITAÇÃO BRUSHLESS C/ QUADRO TRANSF. AUTOMÁTICA</v>
          </cell>
          <cell r="C997" t="str">
            <v>UN</v>
          </cell>
          <cell r="D997">
            <v>120364.78</v>
          </cell>
        </row>
        <row r="998">
          <cell r="A998">
            <v>9010088</v>
          </cell>
          <cell r="B998" t="str">
            <v>GRUPO GERADOR 170KVA EXCITAÇÃO BRUSHLESS COM QUADRO TRANSFORMAÇÃO AUTOMÁTICA</v>
          </cell>
          <cell r="C998" t="str">
            <v>UN</v>
          </cell>
          <cell r="D998">
            <v>141509.03</v>
          </cell>
        </row>
        <row r="999">
          <cell r="A999">
            <v>9010089</v>
          </cell>
          <cell r="B999" t="str">
            <v>GRUPO GERADOR 275KVA EXCITAÇÃO BRUSHLESS C/ QUADRO TRANSF. AUTOMÁTICA</v>
          </cell>
          <cell r="C999" t="str">
            <v>UN</v>
          </cell>
          <cell r="D999">
            <v>195112.91</v>
          </cell>
        </row>
        <row r="1000">
          <cell r="A1000">
            <v>9010090</v>
          </cell>
          <cell r="B1000" t="str">
            <v>GRUPO GERADOR 375KVA EXCITAÇÃO BRUSHLESS COM QUADRO TRANSFORMAÇÃO AUTOMÁTICA</v>
          </cell>
          <cell r="C1000" t="str">
            <v>UN</v>
          </cell>
          <cell r="D1000">
            <v>249650.3</v>
          </cell>
        </row>
        <row r="1001">
          <cell r="A1001">
            <v>9011000</v>
          </cell>
          <cell r="B1001" t="str">
            <v>PÁRA-RAIOS</v>
          </cell>
          <cell r="C1001" t="str">
            <v>.</v>
          </cell>
          <cell r="D1001" t="str">
            <v>.</v>
          </cell>
        </row>
        <row r="1002">
          <cell r="A1002">
            <v>9011005</v>
          </cell>
          <cell r="B1002" t="str">
            <v>PÁRA-RAIOS TIPO "FRANKLIN", EXCLUSIVE DESCIDA E ATERRAMENTO</v>
          </cell>
          <cell r="C1002" t="str">
            <v>UN</v>
          </cell>
          <cell r="D1002">
            <v>783.8</v>
          </cell>
        </row>
        <row r="1003">
          <cell r="A1003">
            <v>9011014</v>
          </cell>
          <cell r="B1003" t="str">
            <v>CAIXA DE INSPEÇÃO DE ATERRAMENTO TIPO EMBUTIR COM TAMPA E ALÇA</v>
          </cell>
          <cell r="C1003" t="str">
            <v>UN</v>
          </cell>
          <cell r="D1003">
            <v>163.6</v>
          </cell>
        </row>
        <row r="1004">
          <cell r="A1004">
            <v>9011015</v>
          </cell>
          <cell r="B1004" t="str">
            <v>CAIXA DE INSPEÇÃO DE ATERRAMENTO TIPO SUSPENSA EM PVC OU POLIPROPILENO</v>
          </cell>
          <cell r="C1004" t="str">
            <v>UN</v>
          </cell>
          <cell r="D1004">
            <v>101.31</v>
          </cell>
        </row>
        <row r="1005">
          <cell r="A1005">
            <v>9011017</v>
          </cell>
          <cell r="B1005" t="str">
            <v>LUZ DE OBSTÁCULO SIMPLES COM FOTOCELULA SOLAR</v>
          </cell>
          <cell r="C1005" t="str">
            <v>UN</v>
          </cell>
          <cell r="D1005">
            <v>199.62</v>
          </cell>
        </row>
        <row r="1006">
          <cell r="A1006">
            <v>9011018</v>
          </cell>
          <cell r="B1006" t="str">
            <v>LUZ DE OBSTÁCULO DUPLA COM FOTOCELULA SOLAR</v>
          </cell>
          <cell r="C1006" t="str">
            <v>UN</v>
          </cell>
          <cell r="D1006">
            <v>292.23</v>
          </cell>
        </row>
        <row r="1007">
          <cell r="A1007">
            <v>9011040</v>
          </cell>
          <cell r="B1007" t="str">
            <v>CONDUTOR EM AÇO CA - 25 - 1/2" P/ PARA-RAIO</v>
          </cell>
          <cell r="C1007" t="str">
            <v>M</v>
          </cell>
          <cell r="D1007">
            <v>13.68</v>
          </cell>
        </row>
        <row r="1008">
          <cell r="A1008">
            <v>9011041</v>
          </cell>
          <cell r="B1008" t="str">
            <v>CONDUTOR EM AÇO CA - 25 - 3/8" P/ PARA-RAIO</v>
          </cell>
          <cell r="C1008" t="str">
            <v>M</v>
          </cell>
          <cell r="D1008">
            <v>16.559999999999999</v>
          </cell>
        </row>
        <row r="1009">
          <cell r="A1009">
            <v>9011050</v>
          </cell>
          <cell r="B1009" t="str">
            <v>HASTE DE AÇO GALVANIZADO, INCLUSIVE BASE E ESTAIS - 2"/3M</v>
          </cell>
          <cell r="C1009" t="str">
            <v>UN</v>
          </cell>
          <cell r="D1009">
            <v>664.48</v>
          </cell>
        </row>
        <row r="1010">
          <cell r="A1010">
            <v>9011051</v>
          </cell>
          <cell r="B1010" t="str">
            <v>CORDOALHA DE COBRE NÚ, INCLUSIVE ISOLADORES - 16,00MM2</v>
          </cell>
          <cell r="C1010" t="str">
            <v>M</v>
          </cell>
          <cell r="D1010">
            <v>57.02</v>
          </cell>
        </row>
        <row r="1011">
          <cell r="A1011">
            <v>9011053</v>
          </cell>
          <cell r="B1011" t="str">
            <v>CORDOALHA DE COBRE NÚ, INCLUSIVE ISOLADORES - 35,00MM2</v>
          </cell>
          <cell r="C1011" t="str">
            <v>M</v>
          </cell>
          <cell r="D1011">
            <v>76.77</v>
          </cell>
        </row>
        <row r="1012">
          <cell r="A1012">
            <v>9011054</v>
          </cell>
          <cell r="B1012" t="str">
            <v>CORDOALHA DE COBRE NÚ, INCLUSIVE ISOLADORES - 50,00MM2</v>
          </cell>
          <cell r="C1012" t="str">
            <v>M</v>
          </cell>
          <cell r="D1012">
            <v>96.56</v>
          </cell>
        </row>
        <row r="1013">
          <cell r="A1013">
            <v>9011061</v>
          </cell>
          <cell r="B1013" t="str">
            <v>TUBO DE PVC PARA PROTEÇÃO DE CORDOALHA - 2"X3M</v>
          </cell>
          <cell r="C1013" t="str">
            <v>UN</v>
          </cell>
          <cell r="D1013">
            <v>108.55</v>
          </cell>
        </row>
        <row r="1014">
          <cell r="A1014">
            <v>9011090</v>
          </cell>
          <cell r="B1014" t="str">
            <v>TOMADA DE TERRA COMPLETA</v>
          </cell>
          <cell r="C1014" t="str">
            <v>UN</v>
          </cell>
          <cell r="D1014">
            <v>1243.7</v>
          </cell>
        </row>
        <row r="1015">
          <cell r="A1015">
            <v>9011091</v>
          </cell>
          <cell r="B1015" t="str">
            <v>TOMADA DE TERRA COMPLETA PARA 1 HASTE</v>
          </cell>
          <cell r="C1015" t="str">
            <v>UN</v>
          </cell>
          <cell r="D1015">
            <v>446.58</v>
          </cell>
        </row>
        <row r="1016">
          <cell r="A1016">
            <v>9011094</v>
          </cell>
          <cell r="B1016" t="str">
            <v>BARRA CHATA DE ALUMÍNIO TIPO FITA 1/4" X 3/4"</v>
          </cell>
          <cell r="C1016" t="str">
            <v>M</v>
          </cell>
          <cell r="D1016">
            <v>34.74</v>
          </cell>
        </row>
        <row r="1017">
          <cell r="A1017">
            <v>9011095</v>
          </cell>
          <cell r="B1017" t="str">
            <v>BARRA CHATA DE ALUMÍNIO TIPO FITA 1/8" X 7/8"</v>
          </cell>
          <cell r="C1017" t="str">
            <v>M</v>
          </cell>
          <cell r="D1017">
            <v>27.45</v>
          </cell>
        </row>
        <row r="1018">
          <cell r="A1018">
            <v>9012000</v>
          </cell>
          <cell r="B1018" t="str">
            <v>DIVERSOS</v>
          </cell>
          <cell r="C1018" t="str">
            <v>.</v>
          </cell>
          <cell r="D1018" t="str">
            <v>.</v>
          </cell>
        </row>
        <row r="1019">
          <cell r="A1019">
            <v>9012050</v>
          </cell>
          <cell r="B1019" t="str">
            <v>QUADRO COMANDO PARA CONJUNTO MOTOR-BOMBA, MONOFÁSICO - ATÉ 5HP</v>
          </cell>
          <cell r="C1019" t="str">
            <v>UN</v>
          </cell>
          <cell r="D1019">
            <v>2559.7600000000002</v>
          </cell>
        </row>
        <row r="1020">
          <cell r="A1020">
            <v>9012051</v>
          </cell>
          <cell r="B1020" t="str">
            <v>QUADRO COMANDO PARA CONJUNTO MOTOR-BOMBA, TRIFÁSICO - ATÉ 5HP</v>
          </cell>
          <cell r="C1020" t="str">
            <v>UN</v>
          </cell>
          <cell r="D1020">
            <v>2612.58</v>
          </cell>
        </row>
        <row r="1021">
          <cell r="A1021">
            <v>9012052</v>
          </cell>
          <cell r="B1021" t="str">
            <v>QUADRO DE ÁGUA DE REUSO</v>
          </cell>
          <cell r="C1021" t="str">
            <v>UN</v>
          </cell>
          <cell r="D1021">
            <v>3012.84</v>
          </cell>
        </row>
        <row r="1022">
          <cell r="A1022">
            <v>9012053</v>
          </cell>
          <cell r="B1022" t="str">
            <v>QUADRO DE BOMBA DE INCÊNDIO</v>
          </cell>
          <cell r="C1022" t="str">
            <v>UN</v>
          </cell>
          <cell r="D1022">
            <v>1701.21</v>
          </cell>
        </row>
        <row r="1023">
          <cell r="A1023">
            <v>9012054</v>
          </cell>
          <cell r="B1023" t="str">
            <v>QUADRO DE BOMBA DE RECALQUE</v>
          </cell>
          <cell r="C1023" t="str">
            <v>UN</v>
          </cell>
          <cell r="D1023">
            <v>4437.21</v>
          </cell>
        </row>
        <row r="1024">
          <cell r="A1024">
            <v>9013000</v>
          </cell>
          <cell r="B1024" t="str">
            <v>ELETROFERRAGENS</v>
          </cell>
          <cell r="C1024" t="str">
            <v>.</v>
          </cell>
          <cell r="D1024" t="str">
            <v>.</v>
          </cell>
        </row>
        <row r="1025">
          <cell r="A1025">
            <v>9013005</v>
          </cell>
          <cell r="B1025" t="str">
            <v>PERFILADO LISO CHAPA 14-GE-MED. 19X38MM COM TAMPA E INSTALAÇÃO</v>
          </cell>
          <cell r="C1025" t="str">
            <v>M</v>
          </cell>
          <cell r="D1025">
            <v>75.17</v>
          </cell>
        </row>
        <row r="1026">
          <cell r="A1026">
            <v>9013007</v>
          </cell>
          <cell r="B1026" t="str">
            <v>PERFILADO LISO CHAPA 14-GE-MED. 38X38MM COM TAMPA E INSTALAÇÃO</v>
          </cell>
          <cell r="C1026" t="str">
            <v>M</v>
          </cell>
          <cell r="D1026">
            <v>53.98</v>
          </cell>
        </row>
        <row r="1027">
          <cell r="A1027">
            <v>9013008</v>
          </cell>
          <cell r="B1027" t="str">
            <v>PERFILADO LISO CHAPA 14-GE-MED. 38X76MM COM TAMPA E INSTALAÇÃO.</v>
          </cell>
          <cell r="C1027" t="str">
            <v>M</v>
          </cell>
          <cell r="D1027">
            <v>115.33</v>
          </cell>
        </row>
        <row r="1028">
          <cell r="A1028">
            <v>9013011</v>
          </cell>
          <cell r="B1028" t="str">
            <v>PERFILADO PERFURADO CHAPA 14-GE-MED. 19X38MM COM TAMPA E INSTALAÇÃO</v>
          </cell>
          <cell r="C1028" t="str">
            <v>M</v>
          </cell>
          <cell r="D1028">
            <v>75.78</v>
          </cell>
        </row>
        <row r="1029">
          <cell r="A1029">
            <v>9013013</v>
          </cell>
          <cell r="B1029" t="str">
            <v>PERFILADO PERFURADO CHAPA 14-GE-MED. 38X38MM COM TAMPA E INSTALAÇÃO</v>
          </cell>
          <cell r="C1029" t="str">
            <v>M</v>
          </cell>
          <cell r="D1029">
            <v>53.33</v>
          </cell>
        </row>
        <row r="1030">
          <cell r="A1030">
            <v>9013014</v>
          </cell>
          <cell r="B1030" t="str">
            <v>PERFILADO PERFURADO CHAPA 14-GE-MED. 38X76MM COM TAMPA E INSTALAÇÃO</v>
          </cell>
          <cell r="C1030" t="str">
            <v>M</v>
          </cell>
          <cell r="D1030">
            <v>108.16</v>
          </cell>
        </row>
        <row r="1031">
          <cell r="A1031">
            <v>9013021</v>
          </cell>
          <cell r="B1031" t="str">
            <v>ELETROCALHA LISA GALVANIZADA ELETROLÍTICA CHAPA 14 - 100X50MM  COM TAMPA E INSTALAÇÃO</v>
          </cell>
          <cell r="C1031" t="str">
            <v>M</v>
          </cell>
          <cell r="D1031">
            <v>124.63</v>
          </cell>
        </row>
        <row r="1032">
          <cell r="A1032">
            <v>9013022</v>
          </cell>
          <cell r="B1032" t="str">
            <v>ELETROCALHA LISA GALVANIZADA ELETROLÍTICA CHAPA 14 - 125X50MM  COM TAMPA E INSTALAÇÃO</v>
          </cell>
          <cell r="C1032" t="str">
            <v>M</v>
          </cell>
          <cell r="D1032">
            <v>135.32</v>
          </cell>
        </row>
        <row r="1033">
          <cell r="A1033">
            <v>9013023</v>
          </cell>
          <cell r="B1033" t="str">
            <v>ELETROCALHA LISA GALVANIZADA ELETROLÍTICA CHAPA 14 - 150X50MM  COM TAMPA E INSTALAÇÃO</v>
          </cell>
          <cell r="C1033" t="str">
            <v>M</v>
          </cell>
          <cell r="D1033">
            <v>152.52000000000001</v>
          </cell>
        </row>
        <row r="1034">
          <cell r="A1034">
            <v>9013024</v>
          </cell>
          <cell r="B1034" t="str">
            <v>ELETROCALHA LISA GALV. ELETROLÍTICA CHAPA 14 - 175X50MM C/ TAMPA E INST.</v>
          </cell>
          <cell r="C1034" t="str">
            <v>M</v>
          </cell>
          <cell r="D1034">
            <v>164.96</v>
          </cell>
        </row>
        <row r="1035">
          <cell r="A1035">
            <v>9013025</v>
          </cell>
          <cell r="B1035" t="str">
            <v>ELETROCALHA LISA GALVANIZADA ELETROLÍTICA CHAPA 14 - 200X50MM  COM TAMPA E INSTALAÇÃO</v>
          </cell>
          <cell r="C1035" t="str">
            <v>M</v>
          </cell>
          <cell r="D1035">
            <v>179.54</v>
          </cell>
        </row>
        <row r="1036">
          <cell r="A1036">
            <v>9013026</v>
          </cell>
          <cell r="B1036" t="str">
            <v>ELETROCALHA LISA GALV. ELETROL. CHAPA 14 - 250X50MM C/ TAMPA E INST.</v>
          </cell>
          <cell r="C1036" t="str">
            <v>M</v>
          </cell>
          <cell r="D1036">
            <v>205.45</v>
          </cell>
        </row>
        <row r="1037">
          <cell r="A1037">
            <v>9013027</v>
          </cell>
          <cell r="B1037" t="str">
            <v>ELETROCALHA LISA GALVANIZADA ELETROLÍTICA CHAPA 14 - 300X50MM  COM TAMPA E INSTALAÇÃO</v>
          </cell>
          <cell r="C1037" t="str">
            <v>M</v>
          </cell>
          <cell r="D1037">
            <v>223.09</v>
          </cell>
        </row>
        <row r="1038">
          <cell r="A1038">
            <v>9013031</v>
          </cell>
          <cell r="B1038" t="str">
            <v>ELETROCALHA LISA GALV. ELETROL. CHAPA 14 - 150X100MM C/ TAMPA E INST.</v>
          </cell>
          <cell r="C1038" t="str">
            <v>M</v>
          </cell>
          <cell r="D1038">
            <v>200.27</v>
          </cell>
        </row>
        <row r="1039">
          <cell r="A1039">
            <v>9013032</v>
          </cell>
          <cell r="B1039" t="str">
            <v>ELETROCALHA LISA GALVANIZADA ELETROLÍTICA CHAPA 14 - 200X100MM COM TAMPA E INSTALAÇÃO</v>
          </cell>
          <cell r="C1039" t="str">
            <v>M</v>
          </cell>
          <cell r="D1039">
            <v>224.72</v>
          </cell>
        </row>
        <row r="1040">
          <cell r="A1040">
            <v>9013033</v>
          </cell>
          <cell r="B1040" t="str">
            <v>ELETROCALHA LISA GALV. ELETROL. CHAPA 14 - 250X100MM C/ TAMPA E INST.</v>
          </cell>
          <cell r="C1040" t="str">
            <v>M</v>
          </cell>
          <cell r="D1040">
            <v>244.55</v>
          </cell>
        </row>
        <row r="1041">
          <cell r="A1041">
            <v>9013034</v>
          </cell>
          <cell r="B1041" t="str">
            <v>ELETROCALHA LISA GALVANIZADA ELETROLÍTICA CHAPA 14 - 300X100MM COM TAMPA E INSTALAÇÃO</v>
          </cell>
          <cell r="C1041" t="str">
            <v>M</v>
          </cell>
          <cell r="D1041">
            <v>264.05</v>
          </cell>
        </row>
        <row r="1042">
          <cell r="A1042">
            <v>9013035</v>
          </cell>
          <cell r="B1042" t="str">
            <v>ELETROCALHA LISA GALV. ELETROL. CHAPA 14 - 400X100MM C/ TAMPA E INST.</v>
          </cell>
          <cell r="C1042" t="str">
            <v>M</v>
          </cell>
          <cell r="D1042">
            <v>315.61</v>
          </cell>
        </row>
        <row r="1043">
          <cell r="A1043">
            <v>9013038</v>
          </cell>
          <cell r="B1043" t="str">
            <v>ELETROCALHA PERF. GALV. ELETROL. CHAPA 14 - 100X50MM C/ TAMPA E INST.</v>
          </cell>
          <cell r="C1043" t="str">
            <v>M</v>
          </cell>
          <cell r="D1043">
            <v>128.22</v>
          </cell>
        </row>
        <row r="1044">
          <cell r="A1044">
            <v>9013039</v>
          </cell>
          <cell r="B1044" t="str">
            <v>ELETROCALHA PERF. GALV. ELETROL. CHAPA 14 - 125X50MM C/ TAMPA E INST.</v>
          </cell>
          <cell r="C1044" t="str">
            <v>M</v>
          </cell>
          <cell r="D1044">
            <v>139.02000000000001</v>
          </cell>
        </row>
        <row r="1045">
          <cell r="A1045">
            <v>9013040</v>
          </cell>
          <cell r="B1045" t="str">
            <v>ELETROCALHA PERF. GALV. ELETROL. CHAPA 14 - 150X50MM C/ TAMPA E INST.</v>
          </cell>
          <cell r="C1045" t="str">
            <v>M</v>
          </cell>
          <cell r="D1045">
            <v>160.57</v>
          </cell>
        </row>
        <row r="1046">
          <cell r="A1046">
            <v>9013041</v>
          </cell>
          <cell r="B1046" t="str">
            <v>ELETROCALHA PERF. GALV. ELETROL. CHAPA 14 - 175X50MM C/ TAMPA E INST.</v>
          </cell>
          <cell r="C1046" t="str">
            <v>M</v>
          </cell>
          <cell r="D1046">
            <v>175.14</v>
          </cell>
        </row>
        <row r="1047">
          <cell r="A1047">
            <v>9013042</v>
          </cell>
          <cell r="B1047" t="str">
            <v>ELETROCALHA PERF. GALV. ELETROL. CHAPA 14 - 200X50MM C/ TAMPA E INST.</v>
          </cell>
          <cell r="C1047" t="str">
            <v>M</v>
          </cell>
          <cell r="D1047">
            <v>196.82</v>
          </cell>
        </row>
        <row r="1048">
          <cell r="A1048">
            <v>9013043</v>
          </cell>
          <cell r="B1048" t="str">
            <v>ELETROCALHA PERF. GALV. ELETROL. CHAPA 14 - 250X50MM C/ TAMPA E INST.</v>
          </cell>
          <cell r="C1048" t="str">
            <v>M</v>
          </cell>
          <cell r="D1048">
            <v>220.3</v>
          </cell>
        </row>
        <row r="1049">
          <cell r="A1049">
            <v>9013044</v>
          </cell>
          <cell r="B1049" t="str">
            <v>ELETROCALHA PERF. GALV. ELETROL. CHAPA 14 - 300X50MM C/ TAMPA E INST.</v>
          </cell>
          <cell r="C1049" t="str">
            <v>M</v>
          </cell>
          <cell r="D1049">
            <v>238.3</v>
          </cell>
        </row>
        <row r="1050">
          <cell r="A1050">
            <v>9013046</v>
          </cell>
          <cell r="B1050" t="str">
            <v>ELETROCALHA PERF. GALV. ELETROL. CHAPA 14 - 150X100MM C/ TAMPA E INST.</v>
          </cell>
          <cell r="C1050" t="str">
            <v>M</v>
          </cell>
          <cell r="D1050">
            <v>196.15</v>
          </cell>
        </row>
        <row r="1051">
          <cell r="A1051">
            <v>9013047</v>
          </cell>
          <cell r="B1051" t="str">
            <v>ELETROCALHA PERF. GALV. ELETROL. CHAPA 14 - 200X100MM C/ TAMPA E INST.</v>
          </cell>
          <cell r="C1051" t="str">
            <v>M</v>
          </cell>
          <cell r="D1051">
            <v>235.79</v>
          </cell>
        </row>
        <row r="1052">
          <cell r="A1052">
            <v>9013048</v>
          </cell>
          <cell r="B1052" t="str">
            <v>ELETROCALHA PERF. GALV. CHAPA 14 - 250X100MM C/ TAMPA E INST.</v>
          </cell>
          <cell r="C1052" t="str">
            <v>M</v>
          </cell>
          <cell r="D1052">
            <v>262.08</v>
          </cell>
        </row>
        <row r="1053">
          <cell r="A1053">
            <v>9013050</v>
          </cell>
          <cell r="B1053" t="str">
            <v>ELETROCALHA PERF. GALV. ELETROL. CHAPA 14 - 400X100MM C/ TAMPA E INST.</v>
          </cell>
          <cell r="C1053" t="str">
            <v>M</v>
          </cell>
          <cell r="D1053">
            <v>332.29</v>
          </cell>
        </row>
        <row r="1054">
          <cell r="A1054">
            <v>9014000</v>
          </cell>
          <cell r="B1054" t="str">
            <v>ALTA TENSÃO</v>
          </cell>
          <cell r="C1054" t="str">
            <v>.</v>
          </cell>
          <cell r="D1054" t="str">
            <v>.</v>
          </cell>
        </row>
        <row r="1055">
          <cell r="A1055">
            <v>9014001</v>
          </cell>
          <cell r="B1055" t="str">
            <v>ÓLEO ISOLANTE PARA TRANSFORMADOR/ DISJUNTOR 30KV/CM</v>
          </cell>
          <cell r="C1055" t="str">
            <v>L</v>
          </cell>
          <cell r="D1055">
            <v>28.78</v>
          </cell>
        </row>
        <row r="1056">
          <cell r="A1056">
            <v>9014006</v>
          </cell>
          <cell r="B1056" t="str">
            <v>ISOLADOR SUPORTE TIPO PEDESTAL EM PORCELANA - 15KV</v>
          </cell>
          <cell r="C1056" t="str">
            <v>UN</v>
          </cell>
          <cell r="D1056">
            <v>177.15</v>
          </cell>
        </row>
        <row r="1057">
          <cell r="A1057">
            <v>9014007</v>
          </cell>
          <cell r="B1057" t="str">
            <v>ISOLADOR SUPORTE TIPO PEDESTAL EM PORCELANA - 1KV</v>
          </cell>
          <cell r="C1057" t="str">
            <v>UN</v>
          </cell>
          <cell r="D1057">
            <v>196.59</v>
          </cell>
        </row>
        <row r="1058">
          <cell r="A1058">
            <v>9014008</v>
          </cell>
          <cell r="B1058" t="str">
            <v>ISOLADOR SUPORTE TIPO PEDESTAL EM EPOXI - 15KV</v>
          </cell>
          <cell r="C1058" t="str">
            <v>UN</v>
          </cell>
          <cell r="D1058">
            <v>93.46</v>
          </cell>
        </row>
        <row r="1059">
          <cell r="A1059">
            <v>9014009</v>
          </cell>
          <cell r="B1059" t="str">
            <v>ISOLADOR SUPORTE TIPO PEDESTAL EPOXI - 1KV</v>
          </cell>
          <cell r="C1059" t="str">
            <v>UN</v>
          </cell>
          <cell r="D1059">
            <v>42.23</v>
          </cell>
        </row>
        <row r="1060">
          <cell r="A1060">
            <v>9014013</v>
          </cell>
          <cell r="B1060" t="str">
            <v>VERGALHÃO DE COBRE 3/8" (10MM)</v>
          </cell>
          <cell r="C1060" t="str">
            <v>M</v>
          </cell>
          <cell r="D1060">
            <v>93.91</v>
          </cell>
        </row>
        <row r="1061">
          <cell r="A1061">
            <v>9014014</v>
          </cell>
          <cell r="B1061" t="str">
            <v>TERMINAL OU CONECTOR PARA VERGALHÃO DE COBRE 3/8" (10MM)</v>
          </cell>
          <cell r="C1061" t="str">
            <v>UN</v>
          </cell>
          <cell r="D1061">
            <v>35.26</v>
          </cell>
        </row>
        <row r="1062">
          <cell r="A1062">
            <v>9014017</v>
          </cell>
          <cell r="B1062" t="str">
            <v>CABO DE MÉDIA TENSÃO PARA 12/20KV - 1 X 35MM2 UNIPOLAR</v>
          </cell>
          <cell r="C1062" t="str">
            <v>M</v>
          </cell>
          <cell r="D1062">
            <v>129.9</v>
          </cell>
        </row>
        <row r="1063">
          <cell r="A1063">
            <v>9014018</v>
          </cell>
          <cell r="B1063" t="str">
            <v>CABO DE MÉDIA TENSÃO PARA 12/20KV - 1 X 25MM2 UNIPOLAR</v>
          </cell>
          <cell r="C1063" t="str">
            <v>UN</v>
          </cell>
          <cell r="D1063">
            <v>78.03</v>
          </cell>
        </row>
        <row r="1064">
          <cell r="A1064">
            <v>9014019</v>
          </cell>
          <cell r="B1064" t="str">
            <v>CABO DE MÉDIA TENSÃO PARA 12/20KV - 1 X 50MM2 UNIPOLAR</v>
          </cell>
          <cell r="C1064" t="str">
            <v>UN</v>
          </cell>
          <cell r="D1064">
            <v>119.79</v>
          </cell>
        </row>
        <row r="1065">
          <cell r="A1065">
            <v>9014021</v>
          </cell>
          <cell r="B1065" t="str">
            <v>MUFLA UNIPOLAR INTERNA PARA CABO ATÉ 35MM2 - 15KV</v>
          </cell>
          <cell r="C1065" t="str">
            <v>UN</v>
          </cell>
          <cell r="D1065">
            <v>407.83</v>
          </cell>
        </row>
        <row r="1066">
          <cell r="A1066">
            <v>9014022</v>
          </cell>
          <cell r="B1066" t="str">
            <v>MUFLA UNIPOLAR EXTERNA PARA CABO ATÉ 35MM2 - 15KV</v>
          </cell>
          <cell r="C1066" t="str">
            <v>UN</v>
          </cell>
          <cell r="D1066">
            <v>555.13</v>
          </cell>
        </row>
        <row r="1067">
          <cell r="A1067">
            <v>9014023</v>
          </cell>
          <cell r="B1067" t="str">
            <v>MUFLA TRIPOLAR INTERNA PARA CABO ATÉ 35MM2 - 15KV</v>
          </cell>
          <cell r="C1067" t="str">
            <v>UN</v>
          </cell>
          <cell r="D1067">
            <v>970.23</v>
          </cell>
        </row>
        <row r="1068">
          <cell r="A1068">
            <v>9014024</v>
          </cell>
          <cell r="B1068" t="str">
            <v>MUFLA TRIPOLAR EXTERNA PARA CABO ATÉ 35MM2 - 15KV</v>
          </cell>
          <cell r="C1068" t="str">
            <v>UN</v>
          </cell>
          <cell r="D1068">
            <v>1548.37</v>
          </cell>
        </row>
        <row r="1069">
          <cell r="A1069">
            <v>9014025</v>
          </cell>
          <cell r="B1069" t="str">
            <v>BUCHA D PASSAGEM INTERNA/ EXTERNA - 15KV</v>
          </cell>
          <cell r="C1069" t="str">
            <v>UN</v>
          </cell>
          <cell r="D1069">
            <v>516.30999999999995</v>
          </cell>
        </row>
        <row r="1070">
          <cell r="A1070">
            <v>9014026</v>
          </cell>
          <cell r="B1070" t="str">
            <v>BUCHA DE PASSAGEM PARA NEUTRO - 1KV</v>
          </cell>
          <cell r="C1070" t="str">
            <v>UN</v>
          </cell>
          <cell r="D1070">
            <v>120.66</v>
          </cell>
        </row>
        <row r="1071">
          <cell r="A1071">
            <v>9014027</v>
          </cell>
          <cell r="B1071" t="str">
            <v>CHAPA DE FERRO 150X0,50X1/4" PARA BUCHAS DE PASSAGEM</v>
          </cell>
          <cell r="C1071" t="str">
            <v>UN</v>
          </cell>
          <cell r="D1071">
            <v>1109.4000000000001</v>
          </cell>
        </row>
        <row r="1072">
          <cell r="A1072">
            <v>9014028</v>
          </cell>
          <cell r="B1072" t="str">
            <v>BUCHA DE PASSAGEM COM ROSCA PARA CUBICULO BLINDADO</v>
          </cell>
          <cell r="C1072" t="str">
            <v>UN</v>
          </cell>
          <cell r="D1072">
            <v>282.22000000000003</v>
          </cell>
        </row>
        <row r="1073">
          <cell r="A1073">
            <v>9014029</v>
          </cell>
          <cell r="B1073" t="str">
            <v>FUSIVEL HH PARA 40A/ 15KV</v>
          </cell>
          <cell r="C1073" t="str">
            <v>UN</v>
          </cell>
          <cell r="D1073">
            <v>505.58</v>
          </cell>
        </row>
        <row r="1074">
          <cell r="A1074">
            <v>9014030</v>
          </cell>
          <cell r="B1074" t="str">
            <v>BASE TRIPOLAR PARA FUSIVEL LIMITADOR HH - 15KV/ 200A</v>
          </cell>
          <cell r="C1074" t="str">
            <v>UN</v>
          </cell>
          <cell r="D1074">
            <v>473.9</v>
          </cell>
        </row>
        <row r="1075">
          <cell r="A1075">
            <v>9014031</v>
          </cell>
          <cell r="B1075" t="str">
            <v>BASE TRIPOLAR PARA FUSIVEL LIMITADOR HH - 15KV/ 400A</v>
          </cell>
          <cell r="C1075" t="str">
            <v>UN</v>
          </cell>
          <cell r="D1075">
            <v>1302.27</v>
          </cell>
        </row>
        <row r="1076">
          <cell r="A1076">
            <v>9014034</v>
          </cell>
          <cell r="B1076" t="str">
            <v>TRANSFORMADOR POTENCIAL A ÓLEO 500VA - 13.2KV/220V</v>
          </cell>
          <cell r="C1076" t="str">
            <v>UN</v>
          </cell>
          <cell r="D1076">
            <v>3424.65</v>
          </cell>
        </row>
        <row r="1077">
          <cell r="A1077">
            <v>9014036</v>
          </cell>
          <cell r="B1077" t="str">
            <v>FUSIVEL PARA TRANSFORMADOR DE POTENCIAL</v>
          </cell>
          <cell r="C1077" t="str">
            <v>UN</v>
          </cell>
          <cell r="D1077">
            <v>46.02</v>
          </cell>
        </row>
        <row r="1078">
          <cell r="A1078">
            <v>9014038</v>
          </cell>
          <cell r="B1078" t="str">
            <v>DISJUNTOR PVO 15KV/ 350MVA - COMPLETO</v>
          </cell>
          <cell r="C1078" t="str">
            <v>UN</v>
          </cell>
          <cell r="D1078">
            <v>22031.22</v>
          </cell>
        </row>
        <row r="1079">
          <cell r="A1079">
            <v>9014040</v>
          </cell>
          <cell r="B1079" t="str">
            <v>BOBINA D MÍNIMA TENSÃO DO DISJUNTOR VOL. NORMAL DE ÓLEO</v>
          </cell>
          <cell r="C1079" t="str">
            <v>UN</v>
          </cell>
          <cell r="D1079">
            <v>1585.18</v>
          </cell>
        </row>
        <row r="1080">
          <cell r="A1080">
            <v>9014042</v>
          </cell>
          <cell r="B1080" t="str">
            <v>RELE DE FALTA DE FASE E MÍNIMA TENSÃO TRIFÁSICO</v>
          </cell>
          <cell r="C1080" t="str">
            <v>UN</v>
          </cell>
          <cell r="D1080">
            <v>641.83000000000004</v>
          </cell>
        </row>
        <row r="1081">
          <cell r="A1081">
            <v>9014045</v>
          </cell>
          <cell r="B1081" t="str">
            <v>ESTRADO DE MADEIRA 100X100CM</v>
          </cell>
          <cell r="C1081" t="str">
            <v>UN</v>
          </cell>
          <cell r="D1081">
            <v>125.59</v>
          </cell>
        </row>
        <row r="1082">
          <cell r="A1082">
            <v>9014046</v>
          </cell>
          <cell r="B1082" t="str">
            <v>VARA DE MANOBRA DE FIBRA DE VIDRO, 3,00M/ 15KV</v>
          </cell>
          <cell r="C1082" t="str">
            <v>UN</v>
          </cell>
          <cell r="D1082">
            <v>681.31</v>
          </cell>
        </row>
        <row r="1083">
          <cell r="A1083">
            <v>9014047</v>
          </cell>
          <cell r="B1083" t="str">
            <v>CAIXA DE MEDIÇÃO A3 PADRÃO ELETROPAULO</v>
          </cell>
          <cell r="C1083" t="str">
            <v>UN</v>
          </cell>
          <cell r="D1083">
            <v>1459.25</v>
          </cell>
        </row>
        <row r="1084">
          <cell r="A1084">
            <v>9014048</v>
          </cell>
          <cell r="B1084" t="str">
            <v>JANELA PARA VENTILAÇÃO PERMANENTE TIPO CHICANA - INCLUSIVE TELA</v>
          </cell>
          <cell r="C1084" t="str">
            <v>M2</v>
          </cell>
          <cell r="D1084">
            <v>1512.52</v>
          </cell>
        </row>
        <row r="1085">
          <cell r="A1085">
            <v>9014049</v>
          </cell>
          <cell r="B1085" t="str">
            <v>PLACA DE AVISO EM ALUMÍNIO PARA CABINE PRIMÁRIA COM MED 16X23CM (VARIAÇÃO DE +OU- 2CM)</v>
          </cell>
          <cell r="C1085" t="str">
            <v>UN</v>
          </cell>
          <cell r="D1085">
            <v>55.19</v>
          </cell>
        </row>
        <row r="1086">
          <cell r="A1086">
            <v>9014050</v>
          </cell>
          <cell r="B1086" t="str">
            <v>PLAQUETA INDICATIVADE PVC 8 X 12CM</v>
          </cell>
          <cell r="C1086" t="str">
            <v>UN</v>
          </cell>
          <cell r="D1086">
            <v>14.81</v>
          </cell>
        </row>
        <row r="1087">
          <cell r="A1087">
            <v>9014051</v>
          </cell>
          <cell r="B1087" t="str">
            <v>MUDANÇA DOS TAP'S DO TRANSFORMADOR DE FORÇA</v>
          </cell>
          <cell r="C1087" t="str">
            <v>UN</v>
          </cell>
          <cell r="D1087">
            <v>378.23</v>
          </cell>
        </row>
        <row r="1088">
          <cell r="A1088">
            <v>9014053</v>
          </cell>
          <cell r="B1088" t="str">
            <v>LIMPEZA DO POSTO PRIMÁRIO E PINTURA DOS BARRAMENTOS</v>
          </cell>
          <cell r="C1088" t="str">
            <v>UN</v>
          </cell>
          <cell r="D1088">
            <v>1269.8</v>
          </cell>
        </row>
        <row r="1089">
          <cell r="A1089">
            <v>9014057</v>
          </cell>
          <cell r="B1089" t="str">
            <v>BRAÇADEIRA PARA ELETRODUTO EM POSTE</v>
          </cell>
          <cell r="C1089" t="str">
            <v>UN</v>
          </cell>
          <cell r="D1089">
            <v>86.87</v>
          </cell>
        </row>
        <row r="1090">
          <cell r="A1090">
            <v>9014059</v>
          </cell>
          <cell r="B1090" t="str">
            <v>LUVA DE BORRACHA ISOLAÇÃO 20KV</v>
          </cell>
          <cell r="C1090" t="str">
            <v>PAR</v>
          </cell>
          <cell r="D1090">
            <v>590.12</v>
          </cell>
        </row>
        <row r="1091">
          <cell r="A1091">
            <v>9014060</v>
          </cell>
          <cell r="B1091" t="str">
            <v>CHAVE SECCIONADORA TRIP SECA INTERNA 200A/ 15KV</v>
          </cell>
          <cell r="C1091" t="str">
            <v>UN</v>
          </cell>
          <cell r="D1091">
            <v>2387.8200000000002</v>
          </cell>
        </row>
        <row r="1092">
          <cell r="A1092">
            <v>9014061</v>
          </cell>
          <cell r="B1092" t="str">
            <v>CHAVE SECCIONADORA TRIP SECA INTERNA 400A/15KV</v>
          </cell>
          <cell r="C1092" t="str">
            <v>UN</v>
          </cell>
          <cell r="D1092">
            <v>1800.11</v>
          </cell>
        </row>
        <row r="1093">
          <cell r="A1093">
            <v>9014062</v>
          </cell>
          <cell r="B1093" t="str">
            <v>CHAVE SECIONADORA TRIP INTERNA C/ BASE FUS HH 400A/15KV</v>
          </cell>
          <cell r="C1093" t="str">
            <v>UN</v>
          </cell>
          <cell r="D1093">
            <v>3194.32</v>
          </cell>
        </row>
        <row r="1094">
          <cell r="A1094">
            <v>9014063</v>
          </cell>
          <cell r="B1094" t="str">
            <v>INSTALAÇÃO DE CONJUNTO DE ACIONAMENTO PARA CHAVE SECCIONADORA</v>
          </cell>
          <cell r="C1094" t="str">
            <v>UN</v>
          </cell>
          <cell r="D1094">
            <v>1240.73</v>
          </cell>
        </row>
        <row r="1095">
          <cell r="A1095">
            <v>9014064</v>
          </cell>
          <cell r="B1095" t="str">
            <v>CHAVE REVERSORA TRIFÁSICA 400A - FORNECIMENTO E INSTALAÇÃO</v>
          </cell>
          <cell r="C1095" t="str">
            <v>UN</v>
          </cell>
          <cell r="D1095">
            <v>5319.2</v>
          </cell>
        </row>
        <row r="1096">
          <cell r="A1096">
            <v>9014065</v>
          </cell>
          <cell r="B1096" t="str">
            <v>CHAVE SECCIONADORA TRIPOLAR COM CARGA INTERNA 15KV/200A</v>
          </cell>
          <cell r="C1096" t="str">
            <v>UN</v>
          </cell>
          <cell r="D1096">
            <v>2387.8200000000002</v>
          </cell>
        </row>
        <row r="1097">
          <cell r="A1097">
            <v>9014066</v>
          </cell>
          <cell r="B1097" t="str">
            <v>CHAVE SECCIONADORA TRIPOLAR, PARA USO INTERNO, MANOBRA SEM CARGA INTERNA, 15KV/400A, COM BASE PARA FUSÍVEL HH</v>
          </cell>
          <cell r="C1097" t="str">
            <v>UN</v>
          </cell>
          <cell r="D1097">
            <v>3174.97</v>
          </cell>
        </row>
        <row r="1098">
          <cell r="A1098">
            <v>9015002</v>
          </cell>
          <cell r="B1098" t="str">
            <v>TRANSFORMADOR ISOLADOR BIFÁSICO 10KVA</v>
          </cell>
          <cell r="C1098" t="str">
            <v>UN</v>
          </cell>
          <cell r="D1098">
            <v>5324.45</v>
          </cell>
        </row>
        <row r="1099">
          <cell r="A1099">
            <v>9015005</v>
          </cell>
          <cell r="B1099" t="str">
            <v>TRANSFORMADOR TRIFÁSICO 15KV - 13,2KV/ 220V/ 127V - 112,5KVA</v>
          </cell>
          <cell r="C1099" t="str">
            <v>UN</v>
          </cell>
          <cell r="D1099">
            <v>23399.75</v>
          </cell>
        </row>
        <row r="1100">
          <cell r="A1100">
            <v>9015006</v>
          </cell>
          <cell r="B1100" t="str">
            <v>TRANSFORMADOR TRIFÁSICO 15KV - 13,2KV/ 220V/ 127V - 150KVA</v>
          </cell>
          <cell r="C1100" t="str">
            <v>UN</v>
          </cell>
          <cell r="D1100">
            <v>29911.88</v>
          </cell>
        </row>
        <row r="1101">
          <cell r="A1101">
            <v>9015007</v>
          </cell>
          <cell r="B1101" t="str">
            <v>TRANSFORMADOR TRIFÁSICO 15KV - 13,2KV/ 220V/ 127V - 225KVA</v>
          </cell>
          <cell r="C1101" t="str">
            <v>UN</v>
          </cell>
          <cell r="D1101">
            <v>41722.400000000001</v>
          </cell>
        </row>
        <row r="1102">
          <cell r="A1102">
            <v>9015008</v>
          </cell>
          <cell r="B1102" t="str">
            <v>TRANSFORMADOR TRIFÁSICO 15KV - 13,2KV/ 220V/ 127V - 300KVA</v>
          </cell>
          <cell r="C1102" t="str">
            <v>UN</v>
          </cell>
          <cell r="D1102">
            <v>48594.239999999998</v>
          </cell>
        </row>
        <row r="1103">
          <cell r="A1103">
            <v>9015009</v>
          </cell>
          <cell r="B1103" t="str">
            <v>TRANSFORMADOR TRIFÁSICO À ÓLEO 500KVA - 13,8/13,2/12,6KV - 220/127V, CLASSE 15KV</v>
          </cell>
          <cell r="C1103" t="str">
            <v>UN</v>
          </cell>
          <cell r="D1103">
            <v>75453.97</v>
          </cell>
        </row>
        <row r="1104">
          <cell r="A1104">
            <v>9015010</v>
          </cell>
          <cell r="B1104" t="str">
            <v>TRANSFORMADOR TRIFÁSICO À ÓLEO 750KVA - 13,8/13,2/12,6KV - 220/127V, CLASSE 15KV</v>
          </cell>
          <cell r="C1104" t="str">
            <v>UN</v>
          </cell>
          <cell r="D1104">
            <v>98909.68</v>
          </cell>
        </row>
        <row r="1105">
          <cell r="A1105">
            <v>9015011</v>
          </cell>
          <cell r="B1105" t="str">
            <v>TRANSFORMADOR TRIFÁSICO À ÓLEO 1000KVA - 13,8/13,2/12,6KV - 220/127V, CLASSE 15KV</v>
          </cell>
          <cell r="C1105" t="str">
            <v>UN</v>
          </cell>
          <cell r="D1105">
            <v>118005.52</v>
          </cell>
        </row>
        <row r="1106">
          <cell r="A1106">
            <v>9015020</v>
          </cell>
          <cell r="B1106" t="str">
            <v>TRANSFORMADOR DE POTENCIAL A SELO 13,2/ 0,11 - 0,22KV - 1000VA</v>
          </cell>
          <cell r="C1106" t="str">
            <v>UN</v>
          </cell>
          <cell r="D1106">
            <v>4942.1099999999997</v>
          </cell>
        </row>
        <row r="1107">
          <cell r="A1107">
            <v>9015025</v>
          </cell>
          <cell r="B1107" t="str">
            <v>TRANSFORMADOR DE POTENCIAL A SECO 15KV - 220V - 1000VA</v>
          </cell>
          <cell r="C1107" t="str">
            <v>UN</v>
          </cell>
          <cell r="D1107">
            <v>4809.24</v>
          </cell>
        </row>
        <row r="1108">
          <cell r="A1108">
            <v>9015038</v>
          </cell>
          <cell r="B1108" t="str">
            <v>TRANSFORMADOR TRIFÁSICO À SECO, 1000KVA - 13,8/13,2/12,6 KV - 220/127V, CLASSE 15KV</v>
          </cell>
          <cell r="C1108" t="str">
            <v>UN</v>
          </cell>
          <cell r="D1108">
            <v>131041.7</v>
          </cell>
        </row>
        <row r="1109">
          <cell r="A1109">
            <v>9015039</v>
          </cell>
          <cell r="B1109" t="str">
            <v>TRANSFORMADOR TRIFÁSICO À SECO, 750KVA - 13,8/13,2/12,6 KV - 220/127V, CLASSE 15KV</v>
          </cell>
          <cell r="C1109" t="str">
            <v>UN</v>
          </cell>
          <cell r="D1109">
            <v>132352.26999999999</v>
          </cell>
        </row>
        <row r="1110">
          <cell r="A1110">
            <v>9015040</v>
          </cell>
          <cell r="B1110" t="str">
            <v>TRANSFORMADOR TRIFÁSICO À SECO 500KVA - 13,8/13,2/12,6 KV - 220/127V</v>
          </cell>
          <cell r="C1110" t="str">
            <v>UN</v>
          </cell>
          <cell r="D1110">
            <v>82574.87</v>
          </cell>
        </row>
        <row r="1111">
          <cell r="A1111">
            <v>9015041</v>
          </cell>
          <cell r="B1111" t="str">
            <v>TRANSFORMADOR TRIFÁSICO, À SECO, 300 KVA, 13,8/ 13,2/ 12,6 KV - 220V, CLASSE 15 KV</v>
          </cell>
          <cell r="C1111" t="str">
            <v>UN</v>
          </cell>
          <cell r="D1111">
            <v>65438.76</v>
          </cell>
        </row>
        <row r="1112">
          <cell r="A1112">
            <v>9016002</v>
          </cell>
          <cell r="B1112" t="str">
            <v>CAPACITOR PARA CORREÇÃO DO FATOR DE POTÊNCIA - 220V - 5,0KVA</v>
          </cell>
          <cell r="C1112" t="str">
            <v>UN</v>
          </cell>
          <cell r="D1112">
            <v>840.86</v>
          </cell>
        </row>
        <row r="1113">
          <cell r="A1113">
            <v>9016004</v>
          </cell>
          <cell r="B1113" t="str">
            <v>CAPACITOR PARA CORREÇÃO DO FATOR DE POTÊNCIA - 220V - 10,0KVA</v>
          </cell>
          <cell r="C1113" t="str">
            <v>UN</v>
          </cell>
          <cell r="D1113">
            <v>1423.82</v>
          </cell>
        </row>
        <row r="1114">
          <cell r="A1114">
            <v>9016006</v>
          </cell>
          <cell r="B1114" t="str">
            <v>CAPACITOR PARA CORREÇÃO DO FATOR DE POTÊNCIA - 220V - 15KVA</v>
          </cell>
          <cell r="C1114" t="str">
            <v>UN</v>
          </cell>
          <cell r="D1114">
            <v>2231.0700000000002</v>
          </cell>
        </row>
        <row r="1115">
          <cell r="A1115">
            <v>9016008</v>
          </cell>
          <cell r="B1115" t="str">
            <v>CAPACITOR PARA CORREÇÃO DO FATOR DE POTÊNCIA - 220V - 20,0KVA</v>
          </cell>
          <cell r="C1115" t="str">
            <v>UN</v>
          </cell>
          <cell r="D1115">
            <v>2715.25</v>
          </cell>
        </row>
        <row r="1116">
          <cell r="A1116">
            <v>9016011</v>
          </cell>
          <cell r="B1116" t="str">
            <v>CAPACITOR PARA CORREÇÃO DO FATOR DE POTÊNCIA - 220V - 30,0KVA</v>
          </cell>
          <cell r="C1116" t="str">
            <v>UN</v>
          </cell>
          <cell r="D1116">
            <v>3442.02</v>
          </cell>
        </row>
        <row r="1117">
          <cell r="A1117">
            <v>9016013</v>
          </cell>
          <cell r="B1117" t="str">
            <v>CAPACITOR PARA CORREÇÃO DO FATOR DE POTÊNCIA - 220V - 40,0KVA</v>
          </cell>
          <cell r="C1117" t="str">
            <v>UN</v>
          </cell>
          <cell r="D1117">
            <v>4502.32</v>
          </cell>
        </row>
        <row r="1118">
          <cell r="A1118">
            <v>9016015</v>
          </cell>
          <cell r="B1118" t="str">
            <v>CAPACITOR PARA CORREÇÃO DP FATOR DE POTÊNCIA - 220V - 50,0KVA</v>
          </cell>
          <cell r="C1118" t="str">
            <v>UN</v>
          </cell>
          <cell r="D1118">
            <v>6780.36</v>
          </cell>
        </row>
        <row r="1119">
          <cell r="A1119">
            <v>9016016</v>
          </cell>
          <cell r="B1119" t="str">
            <v>BANCO AUTOMÁTICO DE CAPACITORES, 15 KVAR, 220V, TRIFÁSICO, MONTADO EM PAINEL PARA CORREÇÃO DE FATOR DE POTÊNCIA</v>
          </cell>
          <cell r="C1119" t="str">
            <v>UN</v>
          </cell>
          <cell r="D1119">
            <v>15977.1</v>
          </cell>
        </row>
        <row r="1120">
          <cell r="A1120">
            <v>9016017</v>
          </cell>
          <cell r="B1120" t="str">
            <v>BANCO AUTOMÁTICO DE CAPACITORES, 30 KVAR, 220V, TRIFÁSICO, MONTADO EM PAINEL PARA CORREÇÃO DE FATOR DE POTÊNCIA</v>
          </cell>
          <cell r="C1120" t="str">
            <v>UN</v>
          </cell>
          <cell r="D1120">
            <v>25698.67</v>
          </cell>
        </row>
        <row r="1121">
          <cell r="A1121">
            <v>9016018</v>
          </cell>
          <cell r="B1121" t="str">
            <v>BANCO AUTOMÁTICO DE CAPACITORES, 50 KVAR, 220V, TRIFÁSICO, MONTADO EM PAINEL PARA CORREÇÃO DE FATOR DE POTÊNCIA</v>
          </cell>
          <cell r="C1121" t="str">
            <v>UN</v>
          </cell>
          <cell r="D1121">
            <v>33207.54</v>
          </cell>
        </row>
        <row r="1122">
          <cell r="A1122">
            <v>9017001</v>
          </cell>
          <cell r="B1122" t="str">
            <v>DPS - DISPOSITIVO PROTEÇÃO CONTRA SURTOS 275V - 40KA</v>
          </cell>
          <cell r="C1122" t="str">
            <v>UN</v>
          </cell>
          <cell r="D1122">
            <v>290.20999999999998</v>
          </cell>
        </row>
        <row r="1123">
          <cell r="A1123">
            <v>9017002</v>
          </cell>
          <cell r="B1123" t="str">
            <v>DISPOSITIVO DE PROTEÇÃO CONTRA SURTOS - DPS - 500 VCC - 45 KA - CLASSE II</v>
          </cell>
          <cell r="C1123" t="str">
            <v>UN</v>
          </cell>
          <cell r="D1123">
            <v>279.05</v>
          </cell>
        </row>
        <row r="1124">
          <cell r="A1124">
            <v>9017003</v>
          </cell>
          <cell r="B1124" t="str">
            <v>DISPOSITIVO DE PROTEÇÃO CONTRA SURTOS - DPS - 1000 VCC - 45 KA - CLASSE I</v>
          </cell>
          <cell r="C1124" t="str">
            <v>UN</v>
          </cell>
          <cell r="D1124">
            <v>298.64999999999998</v>
          </cell>
        </row>
        <row r="1125">
          <cell r="A1125">
            <v>9017004</v>
          </cell>
          <cell r="B1125" t="str">
            <v>FUSIVEL HH PARA 5A/ 15KV</v>
          </cell>
          <cell r="C1125" t="str">
            <v>UN</v>
          </cell>
          <cell r="D1125">
            <v>168.11</v>
          </cell>
        </row>
        <row r="1126">
          <cell r="A1126">
            <v>9017005</v>
          </cell>
          <cell r="B1126" t="str">
            <v>FUSIVEL HH PARA 16A/ 15KV</v>
          </cell>
          <cell r="C1126" t="str">
            <v>UN</v>
          </cell>
          <cell r="D1126">
            <v>171.99</v>
          </cell>
        </row>
        <row r="1127">
          <cell r="A1127">
            <v>9017006</v>
          </cell>
          <cell r="B1127" t="str">
            <v>BARRAMENTO DE COBRE TIPO DIN BIPOLAR PARA 63A</v>
          </cell>
          <cell r="C1127" t="str">
            <v>M</v>
          </cell>
          <cell r="D1127">
            <v>208.71</v>
          </cell>
        </row>
        <row r="1128">
          <cell r="A1128">
            <v>9017007</v>
          </cell>
          <cell r="B1128" t="str">
            <v>BARRAMENTO DE COBRE TIPO DIN TRIPOLAR PARA 80A</v>
          </cell>
          <cell r="C1128" t="str">
            <v>M</v>
          </cell>
          <cell r="D1128">
            <v>280.14999999999998</v>
          </cell>
        </row>
        <row r="1129">
          <cell r="A1129">
            <v>9017008</v>
          </cell>
          <cell r="B1129" t="str">
            <v>FUSIVEL HH PARA 25A/ 15KV</v>
          </cell>
          <cell r="C1129" t="str">
            <v>UN</v>
          </cell>
          <cell r="D1129">
            <v>171.99</v>
          </cell>
        </row>
        <row r="1130">
          <cell r="A1130">
            <v>9017009</v>
          </cell>
          <cell r="B1130" t="str">
            <v>FUSIVEL HH PARA 50A/ 15KV</v>
          </cell>
          <cell r="C1130" t="str">
            <v>UN</v>
          </cell>
          <cell r="D1130">
            <v>203.71</v>
          </cell>
        </row>
        <row r="1131">
          <cell r="A1131">
            <v>9017010</v>
          </cell>
          <cell r="B1131" t="str">
            <v>EMENDA PARA CABO DE MÉDIA TENSÃO 12/20KV - 1X25/ 1X35MM2 - UNIPOLAR</v>
          </cell>
          <cell r="C1131" t="str">
            <v>UN</v>
          </cell>
          <cell r="D1131">
            <v>1851.98</v>
          </cell>
        </row>
        <row r="1132">
          <cell r="A1132">
            <v>9017011</v>
          </cell>
          <cell r="B1132" t="str">
            <v>FUSIVEL HH PARA 63A/ 15KV</v>
          </cell>
          <cell r="C1132" t="str">
            <v>UN</v>
          </cell>
          <cell r="D1132">
            <v>183.44</v>
          </cell>
        </row>
        <row r="1133">
          <cell r="A1133">
            <v>9017012</v>
          </cell>
          <cell r="B1133" t="str">
            <v>BASE PARA FUSIVEL DE TRANSFORMADOR DE POTENCIAL</v>
          </cell>
          <cell r="C1133" t="str">
            <v>UN</v>
          </cell>
          <cell r="D1133">
            <v>115.71</v>
          </cell>
        </row>
        <row r="1134">
          <cell r="A1134">
            <v>9017013</v>
          </cell>
          <cell r="B1134" t="str">
            <v>FUSIVEL HH PARA 7,5A/ 15KV</v>
          </cell>
          <cell r="C1134" t="str">
            <v>UN</v>
          </cell>
          <cell r="D1134">
            <v>444.45</v>
          </cell>
        </row>
        <row r="1135">
          <cell r="A1135">
            <v>9017014</v>
          </cell>
          <cell r="B1135" t="str">
            <v>FUSIVEL HH PARA 10A/ 15KV</v>
          </cell>
          <cell r="C1135" t="str">
            <v>UN</v>
          </cell>
          <cell r="D1135">
            <v>460.6</v>
          </cell>
        </row>
        <row r="1136">
          <cell r="A1136">
            <v>9017015</v>
          </cell>
          <cell r="B1136" t="str">
            <v>FUSIVEL HH PARA 20A/ 15KV</v>
          </cell>
          <cell r="C1136" t="str">
            <v>UN</v>
          </cell>
          <cell r="D1136">
            <v>475.05</v>
          </cell>
        </row>
        <row r="1137">
          <cell r="A1137">
            <v>9017016</v>
          </cell>
          <cell r="B1137" t="str">
            <v>DISJUNTOR A VÁCUO 15KV/ 350MVA - COMPLETO - CARREGAM. MANUAL</v>
          </cell>
          <cell r="C1137" t="str">
            <v>UN</v>
          </cell>
          <cell r="D1137">
            <v>36697.4</v>
          </cell>
        </row>
        <row r="1138">
          <cell r="A1138">
            <v>9017017</v>
          </cell>
          <cell r="B1138" t="str">
            <v>DISJUNTOR A VÁCUO 15KV/ 350MVA - MOTORIZADO - COMPLETO</v>
          </cell>
          <cell r="C1138" t="str">
            <v>UN</v>
          </cell>
          <cell r="D1138">
            <v>30682.23</v>
          </cell>
        </row>
        <row r="1139">
          <cell r="A1139">
            <v>9017018</v>
          </cell>
          <cell r="B1139" t="str">
            <v>PARA-RAIO TIPO POLIMERICO CLASSE 15KV</v>
          </cell>
          <cell r="C1139" t="str">
            <v>UN</v>
          </cell>
          <cell r="D1139">
            <v>288.04000000000002</v>
          </cell>
        </row>
        <row r="1140">
          <cell r="A1140">
            <v>9017019</v>
          </cell>
          <cell r="B1140" t="str">
            <v>ESTRADO DE BORRACHA ISOLANTE 100X100X2,5CM</v>
          </cell>
          <cell r="C1140" t="str">
            <v>UN</v>
          </cell>
          <cell r="D1140">
            <v>606.98</v>
          </cell>
        </row>
        <row r="1141">
          <cell r="A1141">
            <v>9017020</v>
          </cell>
          <cell r="B1141" t="str">
            <v>LUVA DE SOBREPOSIÇÃO PARA LUVA ISOLANTE EM COURO DE VAQUETA</v>
          </cell>
          <cell r="C1141" t="str">
            <v>PAR</v>
          </cell>
          <cell r="D1141">
            <v>37.49</v>
          </cell>
        </row>
        <row r="1142">
          <cell r="A1142">
            <v>9017021</v>
          </cell>
          <cell r="B1142" t="str">
            <v>TRANSFORMADOR TRIFÁSICO A SECO 150KVA - 13,8/ 13,2/ 12,6KV - 220/ 127V</v>
          </cell>
          <cell r="C1142" t="str">
            <v>UN</v>
          </cell>
          <cell r="D1142">
            <v>47987.48</v>
          </cell>
        </row>
        <row r="1143">
          <cell r="A1143">
            <v>9017022</v>
          </cell>
          <cell r="B1143" t="str">
            <v>TRANSFORMADOR TRIFÁSICO A SECO 225KVA - 13,8/ 13,2/ 12,6KV - 220/ 127V</v>
          </cell>
          <cell r="C1143" t="str">
            <v>UN</v>
          </cell>
          <cell r="D1143">
            <v>57604.73</v>
          </cell>
        </row>
        <row r="1144">
          <cell r="A1144">
            <v>9017023</v>
          </cell>
          <cell r="B1144" t="str">
            <v>TRANSFORMADOR DE CORRENTE PARA PROTEÇÃO RELAÇÃO 20:5A</v>
          </cell>
          <cell r="C1144" t="str">
            <v>UN</v>
          </cell>
          <cell r="D1144">
            <v>1485.45</v>
          </cell>
        </row>
        <row r="1145">
          <cell r="A1145">
            <v>9017024</v>
          </cell>
          <cell r="B1145" t="str">
            <v>RELE DE SOBRECORRENTE DE AÇÃO INDIRETA PARA MÉDIA TENSÃO</v>
          </cell>
          <cell r="C1145" t="str">
            <v>UN</v>
          </cell>
          <cell r="D1145">
            <v>7815.2</v>
          </cell>
        </row>
        <row r="1146">
          <cell r="A1146">
            <v>9017025</v>
          </cell>
          <cell r="B1146" t="str">
            <v>REMOÇÃO DE CABOS DE ALTA TENSÃO EM LINHA SUBTERRÂNEA ATÉ 35MM2</v>
          </cell>
          <cell r="C1146" t="str">
            <v>M</v>
          </cell>
          <cell r="D1146">
            <v>40.65</v>
          </cell>
        </row>
        <row r="1147">
          <cell r="A1147">
            <v>9017026</v>
          </cell>
          <cell r="B1147" t="str">
            <v>CARTUCHO PARA CONEXÃO EXOTERMICA CABO/ CABO</v>
          </cell>
          <cell r="C1147" t="str">
            <v>UN</v>
          </cell>
          <cell r="D1147">
            <v>149.84</v>
          </cell>
        </row>
        <row r="1148">
          <cell r="A1148">
            <v>9017027</v>
          </cell>
          <cell r="B1148" t="str">
            <v>CARTUCHO PARA CONEXÃO EXOTERMICA CABO/ HASTE</v>
          </cell>
          <cell r="C1148" t="str">
            <v>UN</v>
          </cell>
          <cell r="D1148">
            <v>161.05000000000001</v>
          </cell>
        </row>
        <row r="1149">
          <cell r="A1149">
            <v>9017028</v>
          </cell>
          <cell r="B1149" t="str">
            <v>CARTUCHO PARA CONEXÃO EXOTERMICA ESTRUTURA METÁLICA</v>
          </cell>
          <cell r="C1149" t="str">
            <v>UN</v>
          </cell>
          <cell r="D1149">
            <v>160.13</v>
          </cell>
        </row>
        <row r="1150">
          <cell r="A1150">
            <v>9017029</v>
          </cell>
          <cell r="B1150" t="str">
            <v>PLACA DE AVISO DE POLIESTIRENO 30X40 E 2MM</v>
          </cell>
          <cell r="C1150" t="str">
            <v>UN</v>
          </cell>
          <cell r="D1150">
            <v>75.39</v>
          </cell>
        </row>
        <row r="1151">
          <cell r="A1151">
            <v>9017030</v>
          </cell>
          <cell r="B1151" t="str">
            <v>BOLSA EM LONA PARA LUVA ISOLANTE</v>
          </cell>
          <cell r="C1151" t="str">
            <v>UN</v>
          </cell>
          <cell r="D1151">
            <v>33.61</v>
          </cell>
        </row>
        <row r="1152">
          <cell r="A1152">
            <v>9017031</v>
          </cell>
          <cell r="B1152" t="str">
            <v>CAIXA DE MADEIRA PARA ARMAZENAMENTO DE LUVA ISOLANTE</v>
          </cell>
          <cell r="C1152" t="str">
            <v>UN</v>
          </cell>
          <cell r="D1152">
            <v>63.58</v>
          </cell>
        </row>
        <row r="1153">
          <cell r="A1153">
            <v>9017032</v>
          </cell>
          <cell r="B1153" t="str">
            <v>TRANSFORMADOR DE CORRENTE PARA PROTEÇÃO RELAÇÃO 50:5A</v>
          </cell>
          <cell r="C1153" t="str">
            <v>UN</v>
          </cell>
          <cell r="D1153">
            <v>1377.4</v>
          </cell>
        </row>
        <row r="1154">
          <cell r="A1154">
            <v>9017033</v>
          </cell>
          <cell r="B1154" t="str">
            <v>TRANSFORMADOR DE CORRENTE PARA PROTEÇÃO RELAÇÃO 75:5A</v>
          </cell>
          <cell r="C1154" t="str">
            <v>UN</v>
          </cell>
          <cell r="D1154">
            <v>1379.16</v>
          </cell>
        </row>
        <row r="1155">
          <cell r="A1155">
            <v>9017034</v>
          </cell>
          <cell r="B1155" t="str">
            <v>TRANSFORMADOR DE CORRENTE PARA PROTEÇÃO RELAÇÃO 100:5A</v>
          </cell>
          <cell r="C1155" t="str">
            <v>UN</v>
          </cell>
          <cell r="D1155">
            <v>1432.3</v>
          </cell>
        </row>
        <row r="1156">
          <cell r="A1156">
            <v>9017035</v>
          </cell>
          <cell r="B1156" t="str">
            <v>CONEXÃO EXOTÉRMICA CABO-HASTE EM T, PARA BITOLA DO CABO ENTRE 50MM2 ATÉ 95MM2 PARA HASTE DE 5/8"; E 3/4"</v>
          </cell>
          <cell r="C1156" t="str">
            <v>UN</v>
          </cell>
          <cell r="D1156">
            <v>164.94</v>
          </cell>
        </row>
        <row r="1157">
          <cell r="A1157">
            <v>9017039</v>
          </cell>
          <cell r="B1157" t="str">
            <v>MANOPLA ROTATIVA PARA DISJUNTOR PARA PORTA DE PAINEL</v>
          </cell>
          <cell r="C1157" t="str">
            <v>UN</v>
          </cell>
          <cell r="D1157">
            <v>915.33</v>
          </cell>
        </row>
        <row r="1158">
          <cell r="A1158">
            <v>9020000</v>
          </cell>
          <cell r="B1158" t="str">
            <v>CONJUNTOS DE ILUMINAÇÃO</v>
          </cell>
          <cell r="C1158" t="str">
            <v>.</v>
          </cell>
          <cell r="D1158" t="str">
            <v>.</v>
          </cell>
        </row>
        <row r="1159">
          <cell r="A1159">
            <v>9020011</v>
          </cell>
          <cell r="B1159" t="str">
            <v>ILUMINAÇÃO DE QUADRA COM POSTE DE CONCRETO TUBULAR, ALT. UTIL 10M COM 3 PROJETORES COM LÂMPADA DE LED 100W, INCLUSIVE CAIXA DE INSPEÇÃO DE ALVENARIA 40X40X40CM DE 1 TIJOLO COM TAMPA DE CONCRETO</v>
          </cell>
          <cell r="C1159" t="str">
            <v>CJ</v>
          </cell>
          <cell r="D1159">
            <v>4220.21</v>
          </cell>
        </row>
        <row r="1160">
          <cell r="A1160">
            <v>9020016</v>
          </cell>
          <cell r="B1160" t="str">
            <v>POSTE TUBULAR GALVANIZADO RETO H= 3,00M P/ DUAS LUMINÁRIAS P/ LAMPADAS DE 160 W</v>
          </cell>
          <cell r="C1160" t="str">
            <v>UN</v>
          </cell>
          <cell r="D1160">
            <v>1378.01</v>
          </cell>
        </row>
        <row r="1161">
          <cell r="A1161">
            <v>9020035</v>
          </cell>
          <cell r="B1161" t="str">
            <v>POSTE GALVANIZADO, RETO, FLANGEADO, H=5M COM LUMINÁRIA HERMÉTICA TIPO LED DE 150W COM APROVAÇÃO DE ILUME/PMSP, INCLUSIVE CAIXA DE INSPEÇÃO DE ALVENARIA 40X40X40CM DE 1 TIJOLO COM TAMPA DE CONCRETO</v>
          </cell>
          <cell r="C1161" t="str">
            <v>UN</v>
          </cell>
          <cell r="D1161">
            <v>3848.48</v>
          </cell>
        </row>
        <row r="1162">
          <cell r="A1162">
            <v>9020036</v>
          </cell>
          <cell r="B1162" t="str">
            <v>POSTE DE AÇO GALVANIZADO, RETO, FLANGEADO, H=5M COM LUMINÁRIA HERMÉTICA TIPO LED DE 120W COM APROVAÇÃO DE ILUME/PMSP, INCLUSIVE CAIXA DE INSPEÇÃO DE ALVENARIA 40X40X40CM DE 1 TIJOLO COM TAMPA DE CONCRETO</v>
          </cell>
          <cell r="C1162" t="str">
            <v>UN</v>
          </cell>
          <cell r="D1162">
            <v>3439.16</v>
          </cell>
        </row>
        <row r="1163">
          <cell r="A1163">
            <v>9050000</v>
          </cell>
          <cell r="B1163" t="str">
            <v>DEMOLIÇÕES - ENTRADA E DISTRIBUIÇÃO</v>
          </cell>
          <cell r="C1163" t="str">
            <v>.</v>
          </cell>
          <cell r="D1163" t="str">
            <v>.</v>
          </cell>
        </row>
        <row r="1164">
          <cell r="A1164">
            <v>9050001</v>
          </cell>
          <cell r="B1164" t="str">
            <v>REMOÇÃO DE POSTE DE ENTRADA DE ENERGIA EM BAIXA TENSÃO - GALVANIZADO</v>
          </cell>
          <cell r="C1164" t="str">
            <v>UN</v>
          </cell>
          <cell r="D1164">
            <v>228.77</v>
          </cell>
        </row>
        <row r="1165">
          <cell r="A1165">
            <v>9050002</v>
          </cell>
          <cell r="B1165" t="str">
            <v>REMOÇÃO DE POSTE DE ENTRADA DE ENERGIA EM BAIXA TENSÃO - CONCRETO</v>
          </cell>
          <cell r="C1165" t="str">
            <v>UN</v>
          </cell>
          <cell r="D1165">
            <v>285.95999999999998</v>
          </cell>
        </row>
        <row r="1166">
          <cell r="A1166">
            <v>9050003</v>
          </cell>
          <cell r="B1166" t="str">
            <v>REMOÇÃO DE CAIXA DE ENTRADA DE ENERGIA EM BAIXA TENSÃO</v>
          </cell>
          <cell r="C1166" t="str">
            <v>UN</v>
          </cell>
          <cell r="D1166">
            <v>228.77</v>
          </cell>
        </row>
        <row r="1167">
          <cell r="A1167">
            <v>9050004</v>
          </cell>
          <cell r="B1167" t="str">
            <v>REMOÇÃO DE ARMAÇÃO TIPO BRAQUETE</v>
          </cell>
          <cell r="C1167" t="str">
            <v>UN</v>
          </cell>
          <cell r="D1167">
            <v>28.6</v>
          </cell>
        </row>
        <row r="1168">
          <cell r="A1168">
            <v>9050005</v>
          </cell>
          <cell r="B1168" t="str">
            <v>REMOÇÃO DE CABEÇOTE TIPO "TELESP"</v>
          </cell>
          <cell r="C1168" t="str">
            <v>UN</v>
          </cell>
          <cell r="D1168">
            <v>14.3</v>
          </cell>
        </row>
        <row r="1169">
          <cell r="A1169">
            <v>9050006</v>
          </cell>
          <cell r="B1169" t="str">
            <v>REMOÇÃO DE CAIXA DE ENTRADA DE TELEFONE TIPO "TELESP"</v>
          </cell>
          <cell r="C1169" t="str">
            <v>UN</v>
          </cell>
          <cell r="D1169">
            <v>114.39</v>
          </cell>
        </row>
        <row r="1170">
          <cell r="A1170">
            <v>9050009</v>
          </cell>
          <cell r="B1170" t="str">
            <v>REMOÇÃO DE PERFILADOS</v>
          </cell>
          <cell r="C1170" t="str">
            <v>M</v>
          </cell>
          <cell r="D1170">
            <v>22.88</v>
          </cell>
        </row>
        <row r="1171">
          <cell r="A1171">
            <v>9050010</v>
          </cell>
          <cell r="B1171" t="str">
            <v>REMOÇÃO DE ELETRODUTOS EMBUTIDOS - ATÉ 2"</v>
          </cell>
          <cell r="C1171" t="str">
            <v>M</v>
          </cell>
          <cell r="D1171">
            <v>28.6</v>
          </cell>
        </row>
        <row r="1172">
          <cell r="A1172">
            <v>9050011</v>
          </cell>
          <cell r="B1172" t="str">
            <v>REMOÇÃO DE ELETRODUTOS EMBUTIDOS - ACIMA DE 2"</v>
          </cell>
          <cell r="C1172" t="str">
            <v>M</v>
          </cell>
          <cell r="D1172">
            <v>57.19</v>
          </cell>
        </row>
        <row r="1173">
          <cell r="A1173">
            <v>9050012</v>
          </cell>
          <cell r="B1173" t="str">
            <v>REMOÇÃO DE ELETRODUTOS APARENTES - ATÉ 2"</v>
          </cell>
          <cell r="C1173" t="str">
            <v>M</v>
          </cell>
          <cell r="D1173">
            <v>14.3</v>
          </cell>
        </row>
        <row r="1174">
          <cell r="A1174">
            <v>9050013</v>
          </cell>
          <cell r="B1174" t="str">
            <v>REMOÇÃO DE ELETRODUTOS APARENTES - ACIMA DE 2"</v>
          </cell>
          <cell r="C1174" t="str">
            <v>M</v>
          </cell>
          <cell r="D1174">
            <v>28.6</v>
          </cell>
        </row>
        <row r="1175">
          <cell r="A1175">
            <v>9050014</v>
          </cell>
          <cell r="B1175" t="str">
            <v>REMOÇÃO DE CABO EMBUTIDO - ATÉ 16MM2</v>
          </cell>
          <cell r="C1175" t="str">
            <v>M</v>
          </cell>
          <cell r="D1175">
            <v>2.86</v>
          </cell>
        </row>
        <row r="1176">
          <cell r="A1176">
            <v>9050015</v>
          </cell>
          <cell r="B1176" t="str">
            <v>REMOÇÃO DE CABO EMBUTIDO - ACIMA DE 16MM2</v>
          </cell>
          <cell r="C1176" t="str">
            <v>M</v>
          </cell>
          <cell r="D1176">
            <v>5.72</v>
          </cell>
        </row>
        <row r="1177">
          <cell r="A1177">
            <v>9050016</v>
          </cell>
          <cell r="B1177" t="str">
            <v>REMOÇÃO DE CABO APARENTE - ATÉ 16MM2</v>
          </cell>
          <cell r="C1177" t="str">
            <v>M</v>
          </cell>
          <cell r="D1177">
            <v>3.43</v>
          </cell>
        </row>
        <row r="1178">
          <cell r="A1178">
            <v>9050017</v>
          </cell>
          <cell r="B1178" t="str">
            <v>REMOÇÃO DE CABO APARENTE - ACIMA DE 16MM2</v>
          </cell>
          <cell r="C1178" t="str">
            <v>M</v>
          </cell>
          <cell r="D1178">
            <v>6.86</v>
          </cell>
        </row>
        <row r="1179">
          <cell r="A1179">
            <v>9050018</v>
          </cell>
          <cell r="B1179" t="str">
            <v>REMOÇÃO DE TERMINAIS OU CONECTORES DE PRESSÃO PARA CABOS</v>
          </cell>
          <cell r="C1179" t="str">
            <v>UN</v>
          </cell>
          <cell r="D1179">
            <v>11.44</v>
          </cell>
        </row>
        <row r="1180">
          <cell r="A1180">
            <v>9050020</v>
          </cell>
          <cell r="B1180" t="str">
            <v>REMOÇÃO DE SUPORTE-ISOLADOR TIPO ROLDANA</v>
          </cell>
          <cell r="C1180" t="str">
            <v>UN</v>
          </cell>
          <cell r="D1180">
            <v>11.44</v>
          </cell>
        </row>
        <row r="1181">
          <cell r="A1181">
            <v>9051000</v>
          </cell>
          <cell r="B1181" t="str">
            <v>DEMOLIÇÕES - CAIXAS E QUADROS</v>
          </cell>
          <cell r="C1181" t="str">
            <v>.</v>
          </cell>
          <cell r="D1181" t="str">
            <v>.</v>
          </cell>
        </row>
        <row r="1182">
          <cell r="A1182">
            <v>9051011</v>
          </cell>
          <cell r="B1182" t="str">
            <v>REMOÇÃO DE ISOLADORES EM QUADROS ELÉTRICOS</v>
          </cell>
          <cell r="C1182" t="str">
            <v>UN</v>
          </cell>
          <cell r="D1182">
            <v>11.44</v>
          </cell>
        </row>
        <row r="1183">
          <cell r="A1183">
            <v>9051015</v>
          </cell>
          <cell r="B1183" t="str">
            <v>REMOÇÃO DE DISJUNTOR AUTOMÁTICO UNIPOLAR ATÉ 50A</v>
          </cell>
          <cell r="C1183" t="str">
            <v>UN</v>
          </cell>
          <cell r="D1183">
            <v>17.16</v>
          </cell>
        </row>
        <row r="1184">
          <cell r="A1184">
            <v>9051016</v>
          </cell>
          <cell r="B1184" t="str">
            <v>REMOÇÃO DE DISJUNTOR AUTOMÁTICO BIPOLAR ATÉ 50A</v>
          </cell>
          <cell r="C1184" t="str">
            <v>UN</v>
          </cell>
          <cell r="D1184">
            <v>40.03</v>
          </cell>
        </row>
        <row r="1185">
          <cell r="A1185">
            <v>9051017</v>
          </cell>
          <cell r="B1185" t="str">
            <v>REMOÇÃO DE DISJUNTOR AUTOMÁTICO TRIPOLAR ATÉ 50A</v>
          </cell>
          <cell r="C1185" t="str">
            <v>UN</v>
          </cell>
          <cell r="D1185">
            <v>74.349999999999994</v>
          </cell>
        </row>
        <row r="1186">
          <cell r="A1186">
            <v>9051025</v>
          </cell>
          <cell r="B1186" t="str">
            <v>REMOÇÃO DE CAIXA PARA FUSÍVEL OU TOMADA, INSTALADA EM PERFILADOS</v>
          </cell>
          <cell r="C1186" t="str">
            <v>UN</v>
          </cell>
          <cell r="D1186">
            <v>28.6</v>
          </cell>
        </row>
        <row r="1187">
          <cell r="A1187">
            <v>9051026</v>
          </cell>
          <cell r="B1187" t="str">
            <v>REMOÇÃO DE QUADRO DE DISTRIBUIÇÃO OU CAIXA DE PASSAGEM</v>
          </cell>
          <cell r="C1187" t="str">
            <v>UN</v>
          </cell>
          <cell r="D1187">
            <v>57.19</v>
          </cell>
        </row>
        <row r="1188">
          <cell r="A1188">
            <v>9051027</v>
          </cell>
          <cell r="B1188" t="str">
            <v>REMOÇÃO DE FUNDO DE QUADRO DE DISTRIBUIÇÃO OU CAIXA DE PASSAGEM</v>
          </cell>
          <cell r="C1188" t="str">
            <v>M2</v>
          </cell>
          <cell r="D1188">
            <v>57.19</v>
          </cell>
        </row>
        <row r="1189">
          <cell r="A1189">
            <v>9051029</v>
          </cell>
          <cell r="B1189" t="str">
            <v>REMOÇÃO DE TAMPA DE QUADRO DE DISTRIBUIÇÃO OU CAIXA DE PASSAGEM</v>
          </cell>
          <cell r="C1189" t="str">
            <v>M2</v>
          </cell>
          <cell r="D1189">
            <v>57.19</v>
          </cell>
        </row>
        <row r="1190">
          <cell r="A1190">
            <v>9051030</v>
          </cell>
          <cell r="B1190" t="str">
            <v>REMOÇÃO DE FECHADURA DE QUADRO DE DISTRIBUIÇÃO OU CAIXA DE PASSAGEM</v>
          </cell>
          <cell r="C1190" t="str">
            <v>UN</v>
          </cell>
          <cell r="D1190">
            <v>11.44</v>
          </cell>
        </row>
        <row r="1191">
          <cell r="A1191">
            <v>9051032</v>
          </cell>
          <cell r="B1191" t="str">
            <v>REMOÇÃO DE DISJUNTOR AUTOMÁTICO TIPO "QUICK-LAG"</v>
          </cell>
          <cell r="C1191" t="str">
            <v>UN</v>
          </cell>
          <cell r="D1191">
            <v>14.3</v>
          </cell>
        </row>
        <row r="1192">
          <cell r="A1192">
            <v>9051034</v>
          </cell>
          <cell r="B1192" t="str">
            <v>REMOÇÃO DE BASE EM CHAPA DE FERRO PARA DISJUNTOR TIPO "QUICK-LAG"</v>
          </cell>
          <cell r="C1192" t="str">
            <v>UN</v>
          </cell>
          <cell r="D1192">
            <v>14.3</v>
          </cell>
        </row>
        <row r="1193">
          <cell r="A1193">
            <v>9051035</v>
          </cell>
          <cell r="B1193" t="str">
            <v>REMOÇÃO DE CAPACITOR PARA CORREÇÃO DE FATOR DE POTÊNCIA</v>
          </cell>
          <cell r="C1193" t="str">
            <v>UN</v>
          </cell>
          <cell r="D1193">
            <v>330.02</v>
          </cell>
        </row>
        <row r="1194">
          <cell r="A1194">
            <v>9051036</v>
          </cell>
          <cell r="B1194" t="str">
            <v>REMOÇÃO DE CHAVE SECCIONADORA TIPO FACA - BASE DE MÁRMORE OU ARDÓSIA</v>
          </cell>
          <cell r="C1194" t="str">
            <v>UN</v>
          </cell>
          <cell r="D1194">
            <v>28.6</v>
          </cell>
        </row>
        <row r="1195">
          <cell r="A1195">
            <v>9051037</v>
          </cell>
          <cell r="B1195" t="str">
            <v>REMOÇÃO DE CHAVE SECCIONADORA OU BASE PARA FUSÍVEIS TIPO NH - UNIPOLAR</v>
          </cell>
          <cell r="C1195" t="str">
            <v>UN</v>
          </cell>
          <cell r="D1195">
            <v>28.6</v>
          </cell>
        </row>
        <row r="1196">
          <cell r="A1196">
            <v>9051038</v>
          </cell>
          <cell r="B1196" t="str">
            <v>REMOÇÃO DE CHAVE SECCIONADORA OU BASE PARA FUSÍVEIS TIPO NH - TRIPOLAR</v>
          </cell>
          <cell r="C1196" t="str">
            <v>UN</v>
          </cell>
          <cell r="D1196">
            <v>42.89</v>
          </cell>
        </row>
        <row r="1197">
          <cell r="A1197">
            <v>9051039</v>
          </cell>
          <cell r="B1197" t="str">
            <v>REMOÇÃO DE BASE PARA FUSÍVEIS TIPO "DIAZED"</v>
          </cell>
          <cell r="C1197" t="str">
            <v>UN</v>
          </cell>
          <cell r="D1197">
            <v>14.3</v>
          </cell>
        </row>
        <row r="1198">
          <cell r="A1198">
            <v>9052000</v>
          </cell>
          <cell r="B1198" t="str">
            <v>DEMOLIÇÕES - PONTOS E APARELHOS</v>
          </cell>
          <cell r="C1198" t="str">
            <v>.</v>
          </cell>
          <cell r="D1198" t="str">
            <v>.</v>
          </cell>
        </row>
        <row r="1199">
          <cell r="A1199">
            <v>9052001</v>
          </cell>
          <cell r="B1199" t="str">
            <v>REMOÇÃO DE SOQUETE</v>
          </cell>
          <cell r="C1199" t="str">
            <v>UN</v>
          </cell>
          <cell r="D1199">
            <v>11.44</v>
          </cell>
        </row>
        <row r="1200">
          <cell r="A1200">
            <v>9052002</v>
          </cell>
          <cell r="B1200" t="str">
            <v>REMOÇÃO DE REATOR PARA LÂMPADA FLUORESCENTE</v>
          </cell>
          <cell r="C1200" t="str">
            <v>UN</v>
          </cell>
          <cell r="D1200">
            <v>28.6</v>
          </cell>
        </row>
        <row r="1201">
          <cell r="A1201">
            <v>9052003</v>
          </cell>
          <cell r="B1201" t="str">
            <v>REMOÇÃO DE LÂMPADA INCANDESCENTE OU FLUORESCENTE</v>
          </cell>
          <cell r="C1201" t="str">
            <v>UN</v>
          </cell>
          <cell r="D1201">
            <v>2.41</v>
          </cell>
        </row>
        <row r="1202">
          <cell r="A1202">
            <v>9052004</v>
          </cell>
          <cell r="B1202" t="str">
            <v>REMOÇÃO DE LÂMPADA DE VAPOR DE MERCÚRIO, SÓDIO OU MISTA</v>
          </cell>
          <cell r="C1202" t="str">
            <v>UN</v>
          </cell>
          <cell r="D1202">
            <v>17.16</v>
          </cell>
        </row>
        <row r="1203">
          <cell r="A1203">
            <v>9052005</v>
          </cell>
          <cell r="B1203" t="str">
            <v>REMOÇÃO DE PLACA DIFUSORA PARA LÂMPADA FLUORESCENTE</v>
          </cell>
          <cell r="C1203" t="str">
            <v>UN</v>
          </cell>
          <cell r="D1203">
            <v>2.41</v>
          </cell>
        </row>
        <row r="1204">
          <cell r="A1204">
            <v>9052006</v>
          </cell>
          <cell r="B1204" t="str">
            <v>REMOÇÃO DE INTERRUPTOR, TOMADA, BOTÃO DE CAMPAINHA OU CIGARRA</v>
          </cell>
          <cell r="C1204" t="str">
            <v>UN</v>
          </cell>
          <cell r="D1204">
            <v>22.88</v>
          </cell>
        </row>
        <row r="1205">
          <cell r="A1205">
            <v>9052008</v>
          </cell>
          <cell r="B1205" t="str">
            <v>REMOÇÃO DE REATOR PARA LÂMPADA HG/NA - EM CAIXA DE PASSAGEM</v>
          </cell>
          <cell r="C1205" t="str">
            <v>UN</v>
          </cell>
          <cell r="D1205">
            <v>28.6</v>
          </cell>
        </row>
        <row r="1206">
          <cell r="A1206">
            <v>9052009</v>
          </cell>
          <cell r="B1206" t="str">
            <v>REMOÇÃO DE REATOR PARA LÂMPADA HG/NA - EM POSTE</v>
          </cell>
          <cell r="C1206" t="str">
            <v>UN</v>
          </cell>
          <cell r="D1206">
            <v>57.19</v>
          </cell>
        </row>
        <row r="1207">
          <cell r="A1207">
            <v>9052010</v>
          </cell>
          <cell r="B1207" t="str">
            <v>REMOÇÃO DE LUMINÁRIA INTERNA PARA LÂMPADA INCANDESCENTE</v>
          </cell>
          <cell r="C1207" t="str">
            <v>UN</v>
          </cell>
          <cell r="D1207">
            <v>22.88</v>
          </cell>
        </row>
        <row r="1208">
          <cell r="A1208">
            <v>9052011</v>
          </cell>
          <cell r="B1208" t="str">
            <v>REMOÇÃO DE LUMINÁRIA INTERNA PARA LÂMPADA FLUORESCENTE</v>
          </cell>
          <cell r="C1208" t="str">
            <v>UN</v>
          </cell>
          <cell r="D1208">
            <v>42.89</v>
          </cell>
        </row>
        <row r="1209">
          <cell r="A1209">
            <v>9052012</v>
          </cell>
          <cell r="B1209" t="str">
            <v>REMOÇÃO DE LUMINÁRIA EXTERNA INSTALADA EM POSTE</v>
          </cell>
          <cell r="C1209" t="str">
            <v>UN</v>
          </cell>
          <cell r="D1209">
            <v>85.79</v>
          </cell>
        </row>
        <row r="1210">
          <cell r="A1210">
            <v>9052013</v>
          </cell>
          <cell r="B1210" t="str">
            <v>REMOÇÃO DE LUMINÁRIA EXTERNA INSTALADA EM BRAÇO DE FERRO</v>
          </cell>
          <cell r="C1210" t="str">
            <v>UN</v>
          </cell>
          <cell r="D1210">
            <v>85.79</v>
          </cell>
        </row>
        <row r="1211">
          <cell r="A1211">
            <v>9052014</v>
          </cell>
          <cell r="B1211" t="str">
            <v>REMOÇÃO DE LUMINÁRIA A PROVA DE TEMPO, GASES E VAPOR</v>
          </cell>
          <cell r="C1211" t="str">
            <v>UN</v>
          </cell>
          <cell r="D1211">
            <v>28.6</v>
          </cell>
        </row>
        <row r="1212">
          <cell r="A1212">
            <v>9052018</v>
          </cell>
          <cell r="B1212" t="str">
            <v>REMOÇÃO DE PROJETOR DE FACHADA</v>
          </cell>
          <cell r="C1212" t="str">
            <v>UN</v>
          </cell>
          <cell r="D1212">
            <v>85.79</v>
          </cell>
        </row>
        <row r="1213">
          <cell r="A1213">
            <v>9052019</v>
          </cell>
          <cell r="B1213" t="str">
            <v>REMOÇÃO DE PROJETOR DE JARDIM</v>
          </cell>
          <cell r="C1213" t="str">
            <v>UN</v>
          </cell>
          <cell r="D1213">
            <v>57.19</v>
          </cell>
        </row>
        <row r="1214">
          <cell r="A1214">
            <v>9052020</v>
          </cell>
          <cell r="B1214" t="str">
            <v>REMOÇÃO DE CRUZETA DE FERRO PARA FIXAÇÃO DE PROJETOR</v>
          </cell>
          <cell r="C1214" t="str">
            <v>UN</v>
          </cell>
          <cell r="D1214">
            <v>85.79</v>
          </cell>
        </row>
        <row r="1215">
          <cell r="A1215">
            <v>9052025</v>
          </cell>
          <cell r="B1215" t="str">
            <v>REMOÇÃO DE BRAÇO DE LUMINÁRIA</v>
          </cell>
          <cell r="C1215" t="str">
            <v>UN</v>
          </cell>
          <cell r="D1215">
            <v>45.75</v>
          </cell>
        </row>
        <row r="1216">
          <cell r="A1216">
            <v>9052030</v>
          </cell>
          <cell r="B1216" t="str">
            <v>REMOÇÃO DE LÂMPADA LED</v>
          </cell>
          <cell r="C1216" t="str">
            <v>UN</v>
          </cell>
          <cell r="D1216">
            <v>3.86</v>
          </cell>
        </row>
        <row r="1217">
          <cell r="A1217">
            <v>9052031</v>
          </cell>
          <cell r="B1217" t="str">
            <v>REMOÇÃO DE LÂMPADA LED TUBULAR</v>
          </cell>
          <cell r="C1217" t="str">
            <v>UN</v>
          </cell>
          <cell r="D1217">
            <v>3.86</v>
          </cell>
        </row>
        <row r="1218">
          <cell r="A1218">
            <v>9053000</v>
          </cell>
          <cell r="B1218" t="str">
            <v>DEMOLIÇÕES - PÁRA-RAIOS E OUTROS</v>
          </cell>
          <cell r="C1218" t="str">
            <v>.</v>
          </cell>
          <cell r="D1218" t="str">
            <v>.</v>
          </cell>
        </row>
        <row r="1219">
          <cell r="A1219">
            <v>9053010</v>
          </cell>
          <cell r="B1219" t="str">
            <v>REMOÇÃO DE CAPTOR DE PÁRA-RAIOS - TIPO FRANKLIN</v>
          </cell>
          <cell r="C1219" t="str">
            <v>UN</v>
          </cell>
          <cell r="D1219">
            <v>28.6</v>
          </cell>
        </row>
        <row r="1220">
          <cell r="A1220">
            <v>9053011</v>
          </cell>
          <cell r="B1220" t="str">
            <v>REMOÇÃO DE CAPTOR DE PÁRA-RAIOS - RADIOATIVO</v>
          </cell>
          <cell r="C1220" t="str">
            <v>UN</v>
          </cell>
          <cell r="D1220">
            <v>28.6</v>
          </cell>
        </row>
        <row r="1221">
          <cell r="A1221">
            <v>9053014</v>
          </cell>
          <cell r="B1221" t="str">
            <v>REMOÇÃO DE CORDOALHA DE COBRE NÚ</v>
          </cell>
          <cell r="C1221" t="str">
            <v>M</v>
          </cell>
          <cell r="D1221">
            <v>11.44</v>
          </cell>
        </row>
        <row r="1222">
          <cell r="A1222">
            <v>9053015</v>
          </cell>
          <cell r="B1222" t="str">
            <v>REMOÇÃO DE CABO DE COBRE NÚ, PARA ATERRAMENTO</v>
          </cell>
          <cell r="C1222" t="str">
            <v>M</v>
          </cell>
          <cell r="D1222">
            <v>14.3</v>
          </cell>
        </row>
        <row r="1223">
          <cell r="A1223">
            <v>9053016</v>
          </cell>
          <cell r="B1223" t="str">
            <v>REMOÇÃO DE CONECTOR TIPO "SPLIT-BOLT"</v>
          </cell>
          <cell r="C1223" t="str">
            <v>UN</v>
          </cell>
          <cell r="D1223">
            <v>11.44</v>
          </cell>
        </row>
        <row r="1224">
          <cell r="A1224">
            <v>9053020</v>
          </cell>
          <cell r="B1224" t="str">
            <v>REMOÇÃO DE BASE E HASTE DE PÁRA-RAIOS</v>
          </cell>
          <cell r="C1224" t="str">
            <v>UN</v>
          </cell>
          <cell r="D1224">
            <v>57.19</v>
          </cell>
        </row>
        <row r="1225">
          <cell r="A1225">
            <v>9053021</v>
          </cell>
          <cell r="B1225" t="str">
            <v>REMOÇÃO DE CABO DE AÇO E ESTICADORES</v>
          </cell>
          <cell r="C1225" t="str">
            <v>M</v>
          </cell>
          <cell r="D1225">
            <v>28.6</v>
          </cell>
        </row>
        <row r="1226">
          <cell r="A1226">
            <v>9053022</v>
          </cell>
          <cell r="B1226" t="str">
            <v>REMOÇÃO DE BRAÇADEIRA PARA 3 ESTAIS</v>
          </cell>
          <cell r="C1226" t="str">
            <v>UN</v>
          </cell>
          <cell r="D1226">
            <v>28.6</v>
          </cell>
        </row>
        <row r="1227">
          <cell r="A1227">
            <v>9053025</v>
          </cell>
          <cell r="B1227" t="str">
            <v>REMOÇÃO DE TUBO DE PROTEÇÃO PARA CORDOALHA, INCLUSIVE FIXAÇÕES</v>
          </cell>
          <cell r="C1227" t="str">
            <v>UN</v>
          </cell>
          <cell r="D1227">
            <v>57.19</v>
          </cell>
        </row>
        <row r="1228">
          <cell r="A1228">
            <v>9053055</v>
          </cell>
          <cell r="B1228" t="str">
            <v>REMOÇÃO DE AUTOMÁTICO DE BÓIA</v>
          </cell>
          <cell r="C1228" t="str">
            <v>UN</v>
          </cell>
          <cell r="D1228">
            <v>34.32</v>
          </cell>
        </row>
        <row r="1229">
          <cell r="A1229">
            <v>9053056</v>
          </cell>
          <cell r="B1229" t="str">
            <v>REMOÇÃO DE CONTACTOR MAGNÉTICO E RELÊS PARA QUADRO DE COMANDO</v>
          </cell>
          <cell r="C1229" t="str">
            <v>UN</v>
          </cell>
          <cell r="D1229">
            <v>57.19</v>
          </cell>
        </row>
        <row r="1230">
          <cell r="A1230">
            <v>9053060</v>
          </cell>
          <cell r="B1230" t="str">
            <v>REMOÇÃO DE POSTE DE FERRO, INCLUSIVE BASE DE FIXAÇÃO</v>
          </cell>
          <cell r="C1230" t="str">
            <v>UN</v>
          </cell>
          <cell r="D1230">
            <v>285.95999999999998</v>
          </cell>
        </row>
        <row r="1231">
          <cell r="A1231">
            <v>9053061</v>
          </cell>
          <cell r="B1231" t="str">
            <v>REMOÇÃO DE POSTE DE FERRO ENGASTADO NO SOLO</v>
          </cell>
          <cell r="C1231" t="str">
            <v>UN</v>
          </cell>
          <cell r="D1231">
            <v>457.54</v>
          </cell>
        </row>
        <row r="1232">
          <cell r="A1232">
            <v>9053062</v>
          </cell>
          <cell r="B1232" t="str">
            <v>REMOÇÃO DE POSTE DE CONCRETO EM REDE DE ENERGIA</v>
          </cell>
          <cell r="C1232" t="str">
            <v>UN</v>
          </cell>
          <cell r="D1232">
            <v>285.95999999999998</v>
          </cell>
        </row>
        <row r="1233">
          <cell r="A1233">
            <v>9054000</v>
          </cell>
          <cell r="B1233" t="str">
            <v>DEMOLIÇÕES - CABINE PRIMÁRIA</v>
          </cell>
          <cell r="C1233" t="str">
            <v>.</v>
          </cell>
          <cell r="D1233" t="str">
            <v>.</v>
          </cell>
        </row>
        <row r="1234">
          <cell r="A1234">
            <v>9054001</v>
          </cell>
          <cell r="B1234" t="str">
            <v>REMOÇÃO DE ISOLADOR TIPO DISCO, INCLUSIVE GANCHO DE SUSTENTAÇÃO</v>
          </cell>
          <cell r="C1234" t="str">
            <v>UN</v>
          </cell>
          <cell r="D1234">
            <v>8.58</v>
          </cell>
        </row>
        <row r="1235">
          <cell r="A1235">
            <v>9054002</v>
          </cell>
          <cell r="B1235" t="str">
            <v>REMOÇÃO DE ISOLADOR TIPO CASTANHA, INCLUSIVE GANCHO DE SUSTENTAÇÃO</v>
          </cell>
          <cell r="C1235" t="str">
            <v>UN</v>
          </cell>
          <cell r="D1235">
            <v>2.41</v>
          </cell>
        </row>
        <row r="1236">
          <cell r="A1236">
            <v>9054003</v>
          </cell>
          <cell r="B1236" t="str">
            <v>REMOÇÃO DE ISOLADOR TIPO PINO PARA A.T. INCLUSIVE PINO</v>
          </cell>
          <cell r="C1236" t="str">
            <v>UN</v>
          </cell>
          <cell r="D1236">
            <v>14.3</v>
          </cell>
        </row>
        <row r="1237">
          <cell r="A1237">
            <v>9054004</v>
          </cell>
          <cell r="B1237" t="str">
            <v>REMOÇÃO DE ISOLADOR TIPO PEDESTAL PARA A.T.</v>
          </cell>
          <cell r="C1237" t="str">
            <v>UN</v>
          </cell>
          <cell r="D1237">
            <v>11.44</v>
          </cell>
        </row>
        <row r="1238">
          <cell r="A1238">
            <v>9054005</v>
          </cell>
          <cell r="B1238" t="str">
            <v>REMOÇÃO DE CRUZETA DE MADEIRA</v>
          </cell>
          <cell r="C1238" t="str">
            <v>UN</v>
          </cell>
          <cell r="D1238">
            <v>81.3</v>
          </cell>
        </row>
        <row r="1239">
          <cell r="A1239">
            <v>9054006</v>
          </cell>
          <cell r="B1239" t="str">
            <v>REMOÇÃO DE BUCHA DE PASSAGEM INTERNA/EXTERNA PARA A.T.</v>
          </cell>
          <cell r="C1239" t="str">
            <v>UN</v>
          </cell>
          <cell r="D1239">
            <v>22.88</v>
          </cell>
        </row>
        <row r="1240">
          <cell r="A1240">
            <v>9054007</v>
          </cell>
          <cell r="B1240" t="str">
            <v>REMOÇÃO DE CHAPA DE FERRO PARA BUCHA DE PASSAGEM</v>
          </cell>
          <cell r="C1240" t="str">
            <v>UN</v>
          </cell>
          <cell r="D1240">
            <v>22.88</v>
          </cell>
        </row>
        <row r="1241">
          <cell r="A1241">
            <v>9054008</v>
          </cell>
          <cell r="B1241" t="str">
            <v>REMOÇÃO DE VERGALHÃO DE COBRE 3/8"</v>
          </cell>
          <cell r="C1241" t="str">
            <v>M</v>
          </cell>
          <cell r="D1241">
            <v>11.44</v>
          </cell>
        </row>
        <row r="1242">
          <cell r="A1242">
            <v>9054009</v>
          </cell>
          <cell r="B1242" t="str">
            <v>REMOÇÃO DE TERMINAL OU CONECTOR PARA VERGALHÃO DE COBRE</v>
          </cell>
          <cell r="C1242" t="str">
            <v>UN</v>
          </cell>
          <cell r="D1242">
            <v>4.82</v>
          </cell>
        </row>
        <row r="1243">
          <cell r="A1243">
            <v>9054010</v>
          </cell>
          <cell r="B1243" t="str">
            <v>REMOÇÃO DE CHAVE SECCIONADORA TRIPOLAR</v>
          </cell>
          <cell r="C1243" t="str">
            <v>UN</v>
          </cell>
          <cell r="D1243">
            <v>162.59</v>
          </cell>
        </row>
        <row r="1244">
          <cell r="A1244">
            <v>9054011</v>
          </cell>
          <cell r="B1244" t="str">
            <v>REMOÇÃO DE TRANSFORMADOR DE POTENCIAL</v>
          </cell>
          <cell r="C1244" t="str">
            <v>UN</v>
          </cell>
          <cell r="D1244">
            <v>37.18</v>
          </cell>
        </row>
        <row r="1245">
          <cell r="A1245">
            <v>9054012</v>
          </cell>
          <cell r="B1245" t="str">
            <v>REMOÇÃO DE DISJUNTOR A ÓLEO - VOL NORMAL OU REDUZIDO</v>
          </cell>
          <cell r="C1245" t="str">
            <v>UN</v>
          </cell>
          <cell r="D1245">
            <v>215.63</v>
          </cell>
        </row>
        <row r="1246">
          <cell r="A1246">
            <v>9054013</v>
          </cell>
          <cell r="B1246" t="str">
            <v>REMOÇÃO DE TRANSFORMADOR DE POTÊNCIA CLASSE 15KV</v>
          </cell>
          <cell r="C1246" t="str">
            <v>UN</v>
          </cell>
          <cell r="D1246">
            <v>418.87</v>
          </cell>
        </row>
        <row r="1247">
          <cell r="A1247">
            <v>9054014</v>
          </cell>
          <cell r="B1247" t="str">
            <v>REMOÇÃO DE CHAVE FUSÍVEL TIPO MATHEUS</v>
          </cell>
          <cell r="C1247" t="str">
            <v>UN</v>
          </cell>
          <cell r="D1247">
            <v>85.79</v>
          </cell>
        </row>
        <row r="1248">
          <cell r="A1248">
            <v>9054015</v>
          </cell>
          <cell r="B1248" t="str">
            <v>REMOÇÃO DE SUPORTE DE TRANSFORMADOR EM POSTE</v>
          </cell>
          <cell r="C1248" t="str">
            <v>UN</v>
          </cell>
          <cell r="D1248">
            <v>38.57</v>
          </cell>
        </row>
        <row r="1249">
          <cell r="A1249">
            <v>9054016</v>
          </cell>
          <cell r="B1249" t="str">
            <v>REMOÇÃO DE CABOS DE A.T. EM LINHA AÉREA ATÉ 35MM2</v>
          </cell>
          <cell r="C1249" t="str">
            <v>M</v>
          </cell>
          <cell r="D1249">
            <v>40.65</v>
          </cell>
        </row>
        <row r="1250">
          <cell r="A1250">
            <v>9054017</v>
          </cell>
          <cell r="B1250" t="str">
            <v>REMOÇÃO DE PÁRA-RAIOS TIPO CRISTAL VALVE CLASSE 15KV</v>
          </cell>
          <cell r="C1250" t="str">
            <v>UN</v>
          </cell>
          <cell r="D1250">
            <v>121.95</v>
          </cell>
        </row>
        <row r="1251">
          <cell r="A1251">
            <v>9054018</v>
          </cell>
          <cell r="B1251" t="str">
            <v>REMOÇÃO DE CONTATORES E RELÊS EM GERAL</v>
          </cell>
          <cell r="C1251" t="str">
            <v>UN</v>
          </cell>
          <cell r="D1251">
            <v>107</v>
          </cell>
        </row>
        <row r="1252">
          <cell r="A1252">
            <v>9054019</v>
          </cell>
          <cell r="B1252" t="str">
            <v>REMOÇÃO DE MUFLA INTERNA UNIPOLAR/TRIPOLAR</v>
          </cell>
          <cell r="C1252" t="str">
            <v>UN</v>
          </cell>
          <cell r="D1252">
            <v>81.3</v>
          </cell>
        </row>
        <row r="1253">
          <cell r="A1253">
            <v>9054020</v>
          </cell>
          <cell r="B1253" t="str">
            <v>REMOÇÃO DE BUCHA DE PASSAGEM PARA NEUTRO - 1KV</v>
          </cell>
          <cell r="C1253" t="str">
            <v>UN</v>
          </cell>
          <cell r="D1253">
            <v>17.16</v>
          </cell>
        </row>
        <row r="1254">
          <cell r="A1254">
            <v>9054021</v>
          </cell>
          <cell r="B1254" t="str">
            <v>REMOÇÃO DE ÓLEO ISOLANTE DE TRANSFORMADOR OU DISJUNTOR</v>
          </cell>
          <cell r="C1254" t="str">
            <v>L</v>
          </cell>
          <cell r="D1254">
            <v>0.96</v>
          </cell>
        </row>
        <row r="1255">
          <cell r="A1255">
            <v>9054022</v>
          </cell>
          <cell r="B1255" t="str">
            <v>REMOÇÃO DE SELA PARA CRUZETA DE MADEIRA</v>
          </cell>
          <cell r="C1255" t="str">
            <v>UN</v>
          </cell>
          <cell r="D1255">
            <v>12.05</v>
          </cell>
        </row>
        <row r="1256">
          <cell r="A1256">
            <v>9054023</v>
          </cell>
          <cell r="B1256" t="str">
            <v>REMOÇÃO DE FUSÍVEL EM ALTA TENSÃO TIPO "HH"</v>
          </cell>
          <cell r="C1256" t="str">
            <v>UN</v>
          </cell>
          <cell r="D1256">
            <v>28.6</v>
          </cell>
        </row>
        <row r="1257">
          <cell r="A1257">
            <v>9054024</v>
          </cell>
          <cell r="B1257" t="str">
            <v>REMOÇÃO DE ELO FUSÍVEL EM CHAVE TIPO MATHEUS</v>
          </cell>
          <cell r="C1257" t="str">
            <v>UN</v>
          </cell>
          <cell r="D1257">
            <v>17.16</v>
          </cell>
        </row>
        <row r="1258">
          <cell r="A1258">
            <v>9054025</v>
          </cell>
          <cell r="B1258" t="str">
            <v>REMOÇÃO DE RELÊ OU BOBINA - DISJUNTOR DE A.T.</v>
          </cell>
          <cell r="C1258" t="str">
            <v>UN</v>
          </cell>
          <cell r="D1258">
            <v>26.47</v>
          </cell>
        </row>
        <row r="1259">
          <cell r="A1259">
            <v>9054026</v>
          </cell>
          <cell r="B1259" t="str">
            <v>REMOÇÃO DE MUFLA EXTERNA UNIPOLAR / TRIPOLAR</v>
          </cell>
          <cell r="C1259" t="str">
            <v>UN</v>
          </cell>
          <cell r="D1259">
            <v>121.95</v>
          </cell>
        </row>
        <row r="1260">
          <cell r="A1260">
            <v>9054027</v>
          </cell>
          <cell r="B1260" t="str">
            <v>REMOÇÃO DE MUFLA INTERNA UNIPOLAR / TRIPOLAR</v>
          </cell>
          <cell r="C1260" t="str">
            <v>UN</v>
          </cell>
          <cell r="D1260">
            <v>81.3</v>
          </cell>
        </row>
        <row r="1261">
          <cell r="A1261">
            <v>9060000</v>
          </cell>
          <cell r="B1261" t="str">
            <v>RETIRADAS - ENTRADA E DISTRIBUIÇÃO</v>
          </cell>
          <cell r="C1261" t="str">
            <v>.</v>
          </cell>
          <cell r="D1261" t="str">
            <v>.</v>
          </cell>
        </row>
        <row r="1262">
          <cell r="A1262">
            <v>9060001</v>
          </cell>
          <cell r="B1262" t="str">
            <v>RETIRADA DE POSTE DE ENTRADA DE ENERGIA EM BAIXA TENSÃO - GALVANIZADO</v>
          </cell>
          <cell r="C1262" t="str">
            <v>UN</v>
          </cell>
          <cell r="D1262">
            <v>228.77</v>
          </cell>
        </row>
        <row r="1263">
          <cell r="A1263">
            <v>9060002</v>
          </cell>
          <cell r="B1263" t="str">
            <v>RETIRADA DE POSTE DE ENTRADA DE ENERGIA EM BAIXA TENSÃO - CONCRETO</v>
          </cell>
          <cell r="C1263" t="str">
            <v>UN</v>
          </cell>
          <cell r="D1263">
            <v>285.95999999999998</v>
          </cell>
        </row>
        <row r="1264">
          <cell r="A1264">
            <v>9060003</v>
          </cell>
          <cell r="B1264" t="str">
            <v>RETIRADA DE CAIXA DE ENTRADA DE ENERGIA EM BAIXA TENSÃO</v>
          </cell>
          <cell r="C1264" t="str">
            <v>UN</v>
          </cell>
          <cell r="D1264">
            <v>257.37</v>
          </cell>
        </row>
        <row r="1265">
          <cell r="A1265">
            <v>9060004</v>
          </cell>
          <cell r="B1265" t="str">
            <v>RETIRADA DE ARMAÇÃO TIPO BRAQUETE</v>
          </cell>
          <cell r="C1265" t="str">
            <v>UN</v>
          </cell>
          <cell r="D1265">
            <v>28.6</v>
          </cell>
        </row>
        <row r="1266">
          <cell r="A1266">
            <v>9060005</v>
          </cell>
          <cell r="B1266" t="str">
            <v>RETIRADA DE CABEÇOTE TIPO "TELESP"</v>
          </cell>
          <cell r="C1266" t="str">
            <v>UN</v>
          </cell>
          <cell r="D1266">
            <v>14.3</v>
          </cell>
        </row>
        <row r="1267">
          <cell r="A1267">
            <v>9060008</v>
          </cell>
          <cell r="B1267" t="str">
            <v>RETIRADA DE CONDULETE</v>
          </cell>
          <cell r="C1267" t="str">
            <v>UN</v>
          </cell>
          <cell r="D1267">
            <v>28.6</v>
          </cell>
        </row>
        <row r="1268">
          <cell r="A1268">
            <v>9060009</v>
          </cell>
          <cell r="B1268" t="str">
            <v>RETIRADA DE PERFILADOS</v>
          </cell>
          <cell r="C1268" t="str">
            <v>M</v>
          </cell>
          <cell r="D1268">
            <v>22.88</v>
          </cell>
        </row>
        <row r="1269">
          <cell r="A1269">
            <v>9060012</v>
          </cell>
          <cell r="B1269" t="str">
            <v>RETIRADA DE ELETRODUTOS APARENTES - ATÉ 2"</v>
          </cell>
          <cell r="C1269" t="str">
            <v>M</v>
          </cell>
          <cell r="D1269">
            <v>14.3</v>
          </cell>
        </row>
        <row r="1270">
          <cell r="A1270">
            <v>9060013</v>
          </cell>
          <cell r="B1270" t="str">
            <v>RETIRADA DE ELETRODUTOS APARENTES - ACIMA DE 2"</v>
          </cell>
          <cell r="C1270" t="str">
            <v>M</v>
          </cell>
          <cell r="D1270">
            <v>28.6</v>
          </cell>
        </row>
        <row r="1271">
          <cell r="A1271">
            <v>9060014</v>
          </cell>
          <cell r="B1271" t="str">
            <v>RETIRADA DE FIO EMBUTIDO - ATÉ 16MM2</v>
          </cell>
          <cell r="C1271" t="str">
            <v>M</v>
          </cell>
          <cell r="D1271">
            <v>2.86</v>
          </cell>
        </row>
        <row r="1272">
          <cell r="A1272">
            <v>9060015</v>
          </cell>
          <cell r="B1272" t="str">
            <v>RETIRADA DE CABO EMBUTIDO - ACIMA DE 16MM2</v>
          </cell>
          <cell r="C1272" t="str">
            <v>M</v>
          </cell>
          <cell r="D1272">
            <v>5.72</v>
          </cell>
        </row>
        <row r="1273">
          <cell r="A1273">
            <v>9060016</v>
          </cell>
          <cell r="B1273" t="str">
            <v>RETIRADA DE FIO APARENTE - ATÉ 16MM2</v>
          </cell>
          <cell r="C1273" t="str">
            <v>M</v>
          </cell>
          <cell r="D1273">
            <v>3.43</v>
          </cell>
        </row>
        <row r="1274">
          <cell r="A1274">
            <v>9060017</v>
          </cell>
          <cell r="B1274" t="str">
            <v>RETIRADA DE CABO APARENTE - ACIMA DE 16MM2</v>
          </cell>
          <cell r="C1274" t="str">
            <v>M</v>
          </cell>
          <cell r="D1274">
            <v>6.86</v>
          </cell>
        </row>
        <row r="1275">
          <cell r="A1275">
            <v>9060018</v>
          </cell>
          <cell r="B1275" t="str">
            <v>RETIRADA DE TERMINAIS OU CONECTORES DE PRESSÃO PARA CABOS</v>
          </cell>
          <cell r="C1275" t="str">
            <v>UN</v>
          </cell>
          <cell r="D1275">
            <v>11.44</v>
          </cell>
        </row>
        <row r="1276">
          <cell r="A1276">
            <v>9060020</v>
          </cell>
          <cell r="B1276" t="str">
            <v>RETIRADA DE SUPORTE-ISOLADOR TIPO ROLDANA</v>
          </cell>
          <cell r="C1276" t="str">
            <v>UN</v>
          </cell>
          <cell r="D1276">
            <v>11.44</v>
          </cell>
        </row>
        <row r="1277">
          <cell r="A1277">
            <v>9061000</v>
          </cell>
          <cell r="B1277" t="str">
            <v>RETIRADAS - CAIXAS E QUADROS</v>
          </cell>
          <cell r="C1277" t="str">
            <v>.</v>
          </cell>
          <cell r="D1277" t="str">
            <v>.</v>
          </cell>
        </row>
        <row r="1278">
          <cell r="A1278">
            <v>9061010</v>
          </cell>
          <cell r="B1278" t="str">
            <v>RETIRADA DE BARRAMENTOS EM QUADROS ELÉTRICOS</v>
          </cell>
          <cell r="C1278" t="str">
            <v>M</v>
          </cell>
          <cell r="D1278">
            <v>45.75</v>
          </cell>
        </row>
        <row r="1279">
          <cell r="A1279">
            <v>9061011</v>
          </cell>
          <cell r="B1279" t="str">
            <v>RETIRADA DE ISOLADORES EM QUADROS ELÉTRICOS</v>
          </cell>
          <cell r="C1279" t="str">
            <v>UN</v>
          </cell>
          <cell r="D1279">
            <v>11.44</v>
          </cell>
        </row>
        <row r="1280">
          <cell r="A1280">
            <v>9061015</v>
          </cell>
          <cell r="B1280" t="str">
            <v>RETIRADA DE DISJUNTOR AUTOMÁTICO UNIPOLAR ATÉ 50A</v>
          </cell>
          <cell r="C1280" t="str">
            <v>UN</v>
          </cell>
          <cell r="D1280">
            <v>17.16</v>
          </cell>
        </row>
        <row r="1281">
          <cell r="A1281">
            <v>9061016</v>
          </cell>
          <cell r="B1281" t="str">
            <v>RETIRADA DE DISJUNTOR AUTOMÁTICO BIPOLAR ATÉ 50A</v>
          </cell>
          <cell r="C1281" t="str">
            <v>UN</v>
          </cell>
          <cell r="D1281">
            <v>40.03</v>
          </cell>
        </row>
        <row r="1282">
          <cell r="A1282">
            <v>9061017</v>
          </cell>
          <cell r="B1282" t="str">
            <v>RETIRADA DE DISJUNTOR AUTOMÁTICO TRIPOLAR ATÉ 50A</v>
          </cell>
          <cell r="C1282" t="str">
            <v>UN</v>
          </cell>
          <cell r="D1282">
            <v>74.349999999999994</v>
          </cell>
        </row>
        <row r="1283">
          <cell r="A1283">
            <v>9061025</v>
          </cell>
          <cell r="B1283" t="str">
            <v>RETIRADA DE CAIXA PARA FUSÍVEL OU TOMADA, INSTALADA EM PERFILADOS</v>
          </cell>
          <cell r="C1283" t="str">
            <v>UN</v>
          </cell>
          <cell r="D1283">
            <v>28.6</v>
          </cell>
        </row>
        <row r="1284">
          <cell r="A1284">
            <v>9061026</v>
          </cell>
          <cell r="B1284" t="str">
            <v>RETIRADA DE QUADRO DE DISTRIBUIÇÃO OU CAIXA DE PASSAGEM</v>
          </cell>
          <cell r="C1284" t="str">
            <v>M2</v>
          </cell>
          <cell r="D1284">
            <v>114.39</v>
          </cell>
        </row>
        <row r="1285">
          <cell r="A1285">
            <v>9061030</v>
          </cell>
          <cell r="B1285" t="str">
            <v>RETIRADA DE FECHADURA DE QUADRO DE DISTRIBUIÇÃO OU CAIXA DE PASSAGEM</v>
          </cell>
          <cell r="C1285" t="str">
            <v>UN</v>
          </cell>
          <cell r="D1285">
            <v>11.44</v>
          </cell>
        </row>
        <row r="1286">
          <cell r="A1286">
            <v>9061032</v>
          </cell>
          <cell r="B1286" t="str">
            <v>RETIRADA DE DISJUNTOR AUTOMÁTICO TIPO "QUICK-LAG"</v>
          </cell>
          <cell r="C1286" t="str">
            <v>UN</v>
          </cell>
          <cell r="D1286">
            <v>17.16</v>
          </cell>
        </row>
        <row r="1287">
          <cell r="A1287">
            <v>9061034</v>
          </cell>
          <cell r="B1287" t="str">
            <v>RETIRADA DE BASE EM CHAPA DE FERRO, PARA DISJUNTOR TIPO "QUICK-LAG"</v>
          </cell>
          <cell r="C1287" t="str">
            <v>UN</v>
          </cell>
          <cell r="D1287">
            <v>14.3</v>
          </cell>
        </row>
        <row r="1288">
          <cell r="A1288">
            <v>9061035</v>
          </cell>
          <cell r="B1288" t="str">
            <v>RETIRADA DE CAPACITOR PARA CORREÇÃO DE FATOR DE POTÊNCIA</v>
          </cell>
          <cell r="C1288" t="str">
            <v>UN</v>
          </cell>
          <cell r="D1288">
            <v>660.04</v>
          </cell>
        </row>
        <row r="1289">
          <cell r="A1289">
            <v>9061037</v>
          </cell>
          <cell r="B1289" t="str">
            <v>RETIRADA DE CHAVE SECCIONADORA OU BASE PARA FUSÍVEIS TIPO NH UNIPOLAR</v>
          </cell>
          <cell r="C1289" t="str">
            <v>UN</v>
          </cell>
          <cell r="D1289">
            <v>28.6</v>
          </cell>
        </row>
        <row r="1290">
          <cell r="A1290">
            <v>9061038</v>
          </cell>
          <cell r="B1290" t="str">
            <v>RETIRADA DE CHAVE SECCIONADORA OU BASE PARA FUSÍVEIS TIPO NH TRIPOLAR</v>
          </cell>
          <cell r="C1290" t="str">
            <v>UN</v>
          </cell>
          <cell r="D1290">
            <v>42.89</v>
          </cell>
        </row>
        <row r="1291">
          <cell r="A1291">
            <v>9061039</v>
          </cell>
          <cell r="B1291" t="str">
            <v>RETIRADA DE BASE PARA FUSÍVEIS TIPO DIAZED</v>
          </cell>
          <cell r="C1291" t="str">
            <v>UN</v>
          </cell>
          <cell r="D1291">
            <v>14.3</v>
          </cell>
        </row>
        <row r="1292">
          <cell r="A1292">
            <v>9061040</v>
          </cell>
          <cell r="B1292" t="str">
            <v>RETIRADA DE BARRAMENTO DE COBRE</v>
          </cell>
          <cell r="C1292" t="str">
            <v>UN</v>
          </cell>
          <cell r="D1292">
            <v>28.6</v>
          </cell>
        </row>
        <row r="1293">
          <cell r="A1293">
            <v>9062000</v>
          </cell>
          <cell r="B1293" t="str">
            <v>RETIRADAS - PONTOS E APARELHOS</v>
          </cell>
          <cell r="C1293" t="str">
            <v>.</v>
          </cell>
          <cell r="D1293" t="str">
            <v>.</v>
          </cell>
        </row>
        <row r="1294">
          <cell r="A1294">
            <v>9062001</v>
          </cell>
          <cell r="B1294" t="str">
            <v>RETIRADA DE SOQUETES EM LUMINÁRIAS</v>
          </cell>
          <cell r="C1294" t="str">
            <v>UN</v>
          </cell>
          <cell r="D1294">
            <v>14.3</v>
          </cell>
        </row>
        <row r="1295">
          <cell r="A1295">
            <v>9062002</v>
          </cell>
          <cell r="B1295" t="str">
            <v>RETIRADA DE REATOR EM LUMINÁRIA FLUORESCENTE</v>
          </cell>
          <cell r="C1295" t="str">
            <v>UN</v>
          </cell>
          <cell r="D1295">
            <v>5.72</v>
          </cell>
        </row>
        <row r="1296">
          <cell r="A1296">
            <v>9062003</v>
          </cell>
          <cell r="B1296" t="str">
            <v>RETIRADA DE LÂMPADA INCANDESCENTE OU FLUORESCENTE</v>
          </cell>
          <cell r="C1296" t="str">
            <v>UN</v>
          </cell>
          <cell r="D1296">
            <v>2.41</v>
          </cell>
        </row>
        <row r="1297">
          <cell r="A1297">
            <v>9062004</v>
          </cell>
          <cell r="B1297" t="str">
            <v>RETIRADA DE LÂMPADA VAPOR DE MERCÚRIO, SÓDIO OU MISTA</v>
          </cell>
          <cell r="C1297" t="str">
            <v>UN</v>
          </cell>
          <cell r="D1297">
            <v>17.16</v>
          </cell>
        </row>
        <row r="1298">
          <cell r="A1298">
            <v>9062005</v>
          </cell>
          <cell r="B1298" t="str">
            <v>RETIRADA DE PLACA DIFUSORA PARA LÂMPADA FLUORESCENTE</v>
          </cell>
          <cell r="C1298" t="str">
            <v>UN</v>
          </cell>
          <cell r="D1298">
            <v>2.41</v>
          </cell>
        </row>
        <row r="1299">
          <cell r="A1299">
            <v>9062010</v>
          </cell>
          <cell r="B1299" t="str">
            <v>RETIRADA DE LUMINÁRIA INTERNA PARA LÂMPADA INCANDESCENTE</v>
          </cell>
          <cell r="C1299" t="str">
            <v>UN</v>
          </cell>
          <cell r="D1299">
            <v>22.88</v>
          </cell>
        </row>
        <row r="1300">
          <cell r="A1300">
            <v>9062011</v>
          </cell>
          <cell r="B1300" t="str">
            <v>RETIRADA DE LUMINÁRIA INTERNA PARA LÂMPADA FLUORESCENTE</v>
          </cell>
          <cell r="C1300" t="str">
            <v>UN</v>
          </cell>
          <cell r="D1300">
            <v>42.89</v>
          </cell>
        </row>
        <row r="1301">
          <cell r="A1301">
            <v>9062012</v>
          </cell>
          <cell r="B1301" t="str">
            <v>RETIRADA DE LUMINÁRIA EXTERNA INSTALADA EM POSTE</v>
          </cell>
          <cell r="C1301" t="str">
            <v>UN</v>
          </cell>
          <cell r="D1301">
            <v>85.79</v>
          </cell>
        </row>
        <row r="1302">
          <cell r="A1302">
            <v>9062013</v>
          </cell>
          <cell r="B1302" t="str">
            <v>RETIRADA DE LUMINÁRIA EXTERNA INSTALADA EM BRAÇO DE FERRO</v>
          </cell>
          <cell r="C1302" t="str">
            <v>UN</v>
          </cell>
          <cell r="D1302">
            <v>85.79</v>
          </cell>
        </row>
        <row r="1303">
          <cell r="A1303">
            <v>9062014</v>
          </cell>
          <cell r="B1303" t="str">
            <v>RETIRADA DE LUMINÁRIA A PROVA DE TEMPO, GASES E VAPOR</v>
          </cell>
          <cell r="C1303" t="str">
            <v>UN</v>
          </cell>
          <cell r="D1303">
            <v>28.6</v>
          </cell>
        </row>
        <row r="1304">
          <cell r="A1304">
            <v>9062018</v>
          </cell>
          <cell r="B1304" t="str">
            <v>RETIRADA DE PROJETOR DE FACHADA</v>
          </cell>
          <cell r="C1304" t="str">
            <v>UN</v>
          </cell>
          <cell r="D1304">
            <v>85.79</v>
          </cell>
        </row>
        <row r="1305">
          <cell r="A1305">
            <v>9062019</v>
          </cell>
          <cell r="B1305" t="str">
            <v>RETIRADA DE PROJETOR DE JARDIM</v>
          </cell>
          <cell r="C1305" t="str">
            <v>UN</v>
          </cell>
          <cell r="D1305">
            <v>57.19</v>
          </cell>
        </row>
        <row r="1306">
          <cell r="A1306">
            <v>9062025</v>
          </cell>
          <cell r="B1306" t="str">
            <v>RETIRADA DE BRAÇO DE LUMINÁRIA</v>
          </cell>
          <cell r="C1306" t="str">
            <v>UN</v>
          </cell>
          <cell r="D1306">
            <v>57.19</v>
          </cell>
        </row>
        <row r="1307">
          <cell r="A1307">
            <v>9062030</v>
          </cell>
          <cell r="B1307" t="str">
            <v>RETIRADA DE LÂMPADA LED</v>
          </cell>
          <cell r="C1307" t="str">
            <v>UN</v>
          </cell>
          <cell r="D1307">
            <v>5.0599999999999996</v>
          </cell>
        </row>
        <row r="1308">
          <cell r="A1308">
            <v>9062031</v>
          </cell>
          <cell r="B1308" t="str">
            <v>RETIRADA DE LÂMPADA LED TUBULAR</v>
          </cell>
          <cell r="C1308" t="str">
            <v>UN</v>
          </cell>
          <cell r="D1308">
            <v>5.0599999999999996</v>
          </cell>
        </row>
        <row r="1309">
          <cell r="A1309">
            <v>9063000</v>
          </cell>
          <cell r="B1309" t="str">
            <v>RETIRADAS - PÁRA-RAIOS E OUTROS</v>
          </cell>
          <cell r="C1309" t="str">
            <v>.</v>
          </cell>
          <cell r="D1309" t="str">
            <v>.</v>
          </cell>
        </row>
        <row r="1310">
          <cell r="A1310">
            <v>9063014</v>
          </cell>
          <cell r="B1310" t="str">
            <v>RETIRADA DE CORDOALHA DE COBRE NÚ</v>
          </cell>
          <cell r="C1310" t="str">
            <v>M</v>
          </cell>
          <cell r="D1310">
            <v>11.44</v>
          </cell>
        </row>
        <row r="1311">
          <cell r="A1311">
            <v>9063015</v>
          </cell>
          <cell r="B1311" t="str">
            <v>RETIRADA DE CORDOALHA DE COBRE NÚ PARA ATERRAMENTO</v>
          </cell>
          <cell r="C1311" t="str">
            <v>M</v>
          </cell>
          <cell r="D1311">
            <v>14.3</v>
          </cell>
        </row>
        <row r="1312">
          <cell r="A1312">
            <v>9063016</v>
          </cell>
          <cell r="B1312" t="str">
            <v>RETIRADA DE CONECTOR TIPO "SPLIT-BOLT"</v>
          </cell>
          <cell r="C1312" t="str">
            <v>UN</v>
          </cell>
          <cell r="D1312">
            <v>11.44</v>
          </cell>
        </row>
        <row r="1313">
          <cell r="A1313">
            <v>9063060</v>
          </cell>
          <cell r="B1313" t="str">
            <v>RETIRADA DE POSTE DE FERRO, INCLUSIVE BASE DE FIXAÇÃO</v>
          </cell>
          <cell r="C1313" t="str">
            <v>UN</v>
          </cell>
          <cell r="D1313">
            <v>285.95999999999998</v>
          </cell>
        </row>
        <row r="1314">
          <cell r="A1314">
            <v>9063061</v>
          </cell>
          <cell r="B1314" t="str">
            <v>RETIRADA DE POSTE DE FERRO ENGASTADO NO SOLO</v>
          </cell>
          <cell r="C1314" t="str">
            <v>UN</v>
          </cell>
          <cell r="D1314">
            <v>457.54</v>
          </cell>
        </row>
        <row r="1315">
          <cell r="A1315">
            <v>9063062</v>
          </cell>
          <cell r="B1315" t="str">
            <v>RETIRADA DE POSTE DE CONCRETO EM REDE DE ENERGIA</v>
          </cell>
          <cell r="C1315" t="str">
            <v>UN</v>
          </cell>
          <cell r="D1315">
            <v>647.53</v>
          </cell>
        </row>
        <row r="1316">
          <cell r="A1316">
            <v>9064000</v>
          </cell>
          <cell r="B1316" t="str">
            <v>RETIRADAS - CABINE PRIMÁRIA</v>
          </cell>
          <cell r="C1316" t="str">
            <v>.</v>
          </cell>
          <cell r="D1316" t="str">
            <v>.</v>
          </cell>
        </row>
        <row r="1317">
          <cell r="A1317">
            <v>9064001</v>
          </cell>
          <cell r="B1317" t="str">
            <v>RETIRADA DE ISOLADOR TIPO DISCO INCLUSIVE GANCHO DE SUSTENTAÇÃO</v>
          </cell>
          <cell r="C1317" t="str">
            <v>UN</v>
          </cell>
          <cell r="D1317">
            <v>57.19</v>
          </cell>
        </row>
        <row r="1318">
          <cell r="A1318">
            <v>9064002</v>
          </cell>
          <cell r="B1318" t="str">
            <v>RETIRADA DE ISOLADOR TIPO CASTANHA INCLUSIVE GANCHO DE SUSTENTAÇÃO</v>
          </cell>
          <cell r="C1318" t="str">
            <v>UN</v>
          </cell>
          <cell r="D1318">
            <v>2.41</v>
          </cell>
        </row>
        <row r="1319">
          <cell r="A1319">
            <v>9064003</v>
          </cell>
          <cell r="B1319" t="str">
            <v>RETIRADA DE ISOLADOR TIPO PINO A.T. INCLUSIVE PINO</v>
          </cell>
          <cell r="C1319" t="str">
            <v>UN</v>
          </cell>
          <cell r="D1319">
            <v>14.3</v>
          </cell>
        </row>
        <row r="1320">
          <cell r="A1320">
            <v>9064004</v>
          </cell>
          <cell r="B1320" t="str">
            <v>RETIRADA DE ISOLADOR TIPO PEDESTAL PARA A.T.</v>
          </cell>
          <cell r="C1320" t="str">
            <v>UN</v>
          </cell>
          <cell r="D1320">
            <v>11.44</v>
          </cell>
        </row>
        <row r="1321">
          <cell r="A1321">
            <v>9064005</v>
          </cell>
          <cell r="B1321" t="str">
            <v>RETIRADA DE CRUZETA DE MADEIRA</v>
          </cell>
          <cell r="C1321" t="str">
            <v>UN</v>
          </cell>
          <cell r="D1321">
            <v>121.95</v>
          </cell>
        </row>
        <row r="1322">
          <cell r="A1322">
            <v>9064006</v>
          </cell>
          <cell r="B1322" t="str">
            <v>RETIRADA DE BUCHA DE PASSAGEM INTERNA/EXTERNA PARA A.T.</v>
          </cell>
          <cell r="C1322" t="str">
            <v>UN</v>
          </cell>
          <cell r="D1322">
            <v>22.88</v>
          </cell>
        </row>
        <row r="1323">
          <cell r="A1323">
            <v>9064007</v>
          </cell>
          <cell r="B1323" t="str">
            <v>RETIRADA DE CHAPA DE FERRO PARA BUCHA DE PASSAGEM</v>
          </cell>
          <cell r="C1323" t="str">
            <v>UN</v>
          </cell>
          <cell r="D1323">
            <v>22.88</v>
          </cell>
        </row>
        <row r="1324">
          <cell r="A1324">
            <v>9064008</v>
          </cell>
          <cell r="B1324" t="str">
            <v>RETIRADA DE VERGALHÃO DE COBRE 3/8"</v>
          </cell>
          <cell r="C1324" t="str">
            <v>M</v>
          </cell>
          <cell r="D1324">
            <v>11.44</v>
          </cell>
        </row>
        <row r="1325">
          <cell r="A1325">
            <v>9064009</v>
          </cell>
          <cell r="B1325" t="str">
            <v>RETIRADA DE TERMINAL OU CONECTOR PARA VERGALHÃO DE COBRE</v>
          </cell>
          <cell r="C1325" t="str">
            <v>UN</v>
          </cell>
          <cell r="D1325">
            <v>4.82</v>
          </cell>
        </row>
        <row r="1326">
          <cell r="A1326">
            <v>9064010</v>
          </cell>
          <cell r="B1326" t="str">
            <v>RETIRADA DE CHAVE SECCIONADORA TRIPOLAR CLASSE 15 K.V.</v>
          </cell>
          <cell r="C1326" t="str">
            <v>UN</v>
          </cell>
          <cell r="D1326">
            <v>162.59</v>
          </cell>
        </row>
        <row r="1327">
          <cell r="A1327">
            <v>9064011</v>
          </cell>
          <cell r="B1327" t="str">
            <v>RETIRADA DE TRANSFORMADOR DE POTENCIAL</v>
          </cell>
          <cell r="C1327" t="str">
            <v>UN</v>
          </cell>
          <cell r="D1327">
            <v>37.18</v>
          </cell>
        </row>
        <row r="1328">
          <cell r="A1328">
            <v>9064012</v>
          </cell>
          <cell r="B1328" t="str">
            <v>RETIRADA DE DISJUNTOR A.T. DE VOL. NORMAL OU REDUZIDO DE ÓLEO</v>
          </cell>
          <cell r="C1328" t="str">
            <v>UN</v>
          </cell>
          <cell r="D1328">
            <v>215.63</v>
          </cell>
        </row>
        <row r="1329">
          <cell r="A1329">
            <v>9064013</v>
          </cell>
          <cell r="B1329" t="str">
            <v>RETIRADA DE TRANSFORMADOR DE POTÊNCIA CLASSE 15 KV</v>
          </cell>
          <cell r="C1329" t="str">
            <v>UN</v>
          </cell>
          <cell r="D1329">
            <v>418.87</v>
          </cell>
        </row>
        <row r="1330">
          <cell r="A1330">
            <v>9064014</v>
          </cell>
          <cell r="B1330" t="str">
            <v>RETIRADA DE CHAVE FUSÍVEL TIPO MATHEUS</v>
          </cell>
          <cell r="C1330" t="str">
            <v>UN</v>
          </cell>
          <cell r="D1330">
            <v>85.79</v>
          </cell>
        </row>
        <row r="1331">
          <cell r="A1331">
            <v>9064015</v>
          </cell>
          <cell r="B1331" t="str">
            <v>RETIRADA DE SUPORTE DE TRANSFORMADOR EM POSTE</v>
          </cell>
          <cell r="C1331" t="str">
            <v>UN</v>
          </cell>
          <cell r="D1331">
            <v>38.57</v>
          </cell>
        </row>
        <row r="1332">
          <cell r="A1332">
            <v>9064016</v>
          </cell>
          <cell r="B1332" t="str">
            <v>RETIRADA DE CABO DE A.T. EM LINHA AÉREA ATÉ 35MM2</v>
          </cell>
          <cell r="C1332" t="str">
            <v>M</v>
          </cell>
          <cell r="D1332">
            <v>8.58</v>
          </cell>
        </row>
        <row r="1333">
          <cell r="A1333">
            <v>9064017</v>
          </cell>
          <cell r="B1333" t="str">
            <v>RETIRADA DE PÁRA-RAIO TIPO CRISTAL VALVE 15KV</v>
          </cell>
          <cell r="C1333" t="str">
            <v>UN</v>
          </cell>
          <cell r="D1333">
            <v>86.25</v>
          </cell>
        </row>
        <row r="1334">
          <cell r="A1334">
            <v>9064018</v>
          </cell>
          <cell r="B1334" t="str">
            <v>RETIRADA DE CONTATORES E RELÊS EM GERAL</v>
          </cell>
          <cell r="C1334" t="str">
            <v>UN</v>
          </cell>
          <cell r="D1334">
            <v>169.5</v>
          </cell>
        </row>
        <row r="1335">
          <cell r="A1335">
            <v>9064023</v>
          </cell>
          <cell r="B1335" t="str">
            <v>RETIRADA DE FUSÍVEL EM ALTA TENSÃO TIPO "HH"</v>
          </cell>
          <cell r="C1335" t="str">
            <v>UN</v>
          </cell>
          <cell r="D1335">
            <v>28.6</v>
          </cell>
        </row>
        <row r="1336">
          <cell r="A1336">
            <v>9064024</v>
          </cell>
          <cell r="B1336" t="str">
            <v>RETIRADA DE ELO FUSÍVEL EM CHAVE TIPO MATHEUS</v>
          </cell>
          <cell r="C1336" t="str">
            <v>UN</v>
          </cell>
          <cell r="D1336">
            <v>17.16</v>
          </cell>
        </row>
        <row r="1337">
          <cell r="A1337">
            <v>9070000</v>
          </cell>
          <cell r="B1337" t="str">
            <v>RECOLOCAÇÕES - ENTRADA E DISTRIBUIÇÃO</v>
          </cell>
          <cell r="C1337" t="str">
            <v>.</v>
          </cell>
          <cell r="D1337" t="str">
            <v>.</v>
          </cell>
        </row>
        <row r="1338">
          <cell r="A1338">
            <v>9070001</v>
          </cell>
          <cell r="B1338" t="str">
            <v>RECOLOCAÇÃO DE POSTE DE ENTRADA DE ENERGIA EM BAIXA TENSÃO - GALVANIZADO</v>
          </cell>
          <cell r="C1338" t="str">
            <v>UN</v>
          </cell>
          <cell r="D1338">
            <v>431.26</v>
          </cell>
        </row>
        <row r="1339">
          <cell r="A1339">
            <v>9070002</v>
          </cell>
          <cell r="B1339" t="str">
            <v>RECOLOCAÇÃO DE POSTE DE ENTRADA DE ENERGIA EM BAIXA TENSÃO - CONCRETO</v>
          </cell>
          <cell r="C1339" t="str">
            <v>UN</v>
          </cell>
          <cell r="D1339">
            <v>593.86</v>
          </cell>
        </row>
        <row r="1340">
          <cell r="A1340">
            <v>9070003</v>
          </cell>
          <cell r="B1340" t="str">
            <v>RECOLOCAÇÃO DE CAIXA DE ENTRADA DE ENERGIA EM BAIXA TENSÃO</v>
          </cell>
          <cell r="C1340" t="str">
            <v>UN</v>
          </cell>
          <cell r="D1340">
            <v>285.95999999999998</v>
          </cell>
        </row>
        <row r="1341">
          <cell r="A1341">
            <v>9070004</v>
          </cell>
          <cell r="B1341" t="str">
            <v>RECOLOCAÇÃO DE ARMAÇÃO TIPO BRAQUETE</v>
          </cell>
          <cell r="C1341" t="str">
            <v>UN</v>
          </cell>
          <cell r="D1341">
            <v>22.88</v>
          </cell>
        </row>
        <row r="1342">
          <cell r="A1342">
            <v>9070005</v>
          </cell>
          <cell r="B1342" t="str">
            <v>RECOLOCAÇÃO DE CABEÇOTE TIPO "TELESP"</v>
          </cell>
          <cell r="C1342" t="str">
            <v>UN</v>
          </cell>
          <cell r="D1342">
            <v>22.88</v>
          </cell>
        </row>
        <row r="1343">
          <cell r="A1343">
            <v>9070008</v>
          </cell>
          <cell r="B1343" t="str">
            <v>RECOLOCAÇÃO DE CONDULETE</v>
          </cell>
          <cell r="C1343" t="str">
            <v>UN</v>
          </cell>
          <cell r="D1343">
            <v>28.6</v>
          </cell>
        </row>
        <row r="1344">
          <cell r="A1344">
            <v>9070009</v>
          </cell>
          <cell r="B1344" t="str">
            <v>RECOLOCAÇÃO DE PERFILADOS</v>
          </cell>
          <cell r="C1344" t="str">
            <v>M</v>
          </cell>
          <cell r="D1344">
            <v>28.6</v>
          </cell>
        </row>
        <row r="1345">
          <cell r="A1345">
            <v>9070012</v>
          </cell>
          <cell r="B1345" t="str">
            <v>RECOLOCAÇÃO DE ELETRODUTOS APARENTES - ATÉ 2"</v>
          </cell>
          <cell r="C1345" t="str">
            <v>M</v>
          </cell>
          <cell r="D1345">
            <v>17.16</v>
          </cell>
        </row>
        <row r="1346">
          <cell r="A1346">
            <v>9070013</v>
          </cell>
          <cell r="B1346" t="str">
            <v>RECOLOCAÇÃO DE ELETRODUTOS APARENTES - ACIMA DE 2"</v>
          </cell>
          <cell r="C1346" t="str">
            <v>M</v>
          </cell>
          <cell r="D1346">
            <v>34.32</v>
          </cell>
        </row>
        <row r="1347">
          <cell r="A1347">
            <v>9070014</v>
          </cell>
          <cell r="B1347" t="str">
            <v>RECOLOCAÇÃO DE FIO EMBUTIDO - ATÉ 16MM2</v>
          </cell>
          <cell r="C1347" t="str">
            <v>M</v>
          </cell>
          <cell r="D1347">
            <v>2.86</v>
          </cell>
        </row>
        <row r="1348">
          <cell r="A1348">
            <v>9070015</v>
          </cell>
          <cell r="B1348" t="str">
            <v>RECOLOCAÇÃO DE CABO EMBUTIDO - ACIMA DE 16MM2</v>
          </cell>
          <cell r="C1348" t="str">
            <v>M</v>
          </cell>
          <cell r="D1348">
            <v>40.03</v>
          </cell>
        </row>
        <row r="1349">
          <cell r="A1349">
            <v>9070016</v>
          </cell>
          <cell r="B1349" t="str">
            <v>RECOLOCAÇÃO DE FIO APARENTE - ATÉ 16MM2</v>
          </cell>
          <cell r="C1349" t="str">
            <v>M</v>
          </cell>
          <cell r="D1349">
            <v>1.72</v>
          </cell>
        </row>
        <row r="1350">
          <cell r="A1350">
            <v>9070017</v>
          </cell>
          <cell r="B1350" t="str">
            <v>RECOLOCAÇÃO DE CABO APARENTE - ACIMA DE 16MM2</v>
          </cell>
          <cell r="C1350" t="str">
            <v>M</v>
          </cell>
          <cell r="D1350">
            <v>17.16</v>
          </cell>
        </row>
        <row r="1351">
          <cell r="A1351">
            <v>9070018</v>
          </cell>
          <cell r="B1351" t="str">
            <v>RECOLOCAÇÃO DE TERMINAIS OU CONECTORES DE PRESSÃO PARA CABOS</v>
          </cell>
          <cell r="C1351" t="str">
            <v>UN</v>
          </cell>
          <cell r="D1351">
            <v>22.88</v>
          </cell>
        </row>
        <row r="1352">
          <cell r="A1352">
            <v>9070020</v>
          </cell>
          <cell r="B1352" t="str">
            <v>RECOLOCAÇÃO DE SUPORTE-ISOLADOR TIPO ROLDANA</v>
          </cell>
          <cell r="C1352" t="str">
            <v>UN</v>
          </cell>
          <cell r="D1352">
            <v>17.16</v>
          </cell>
        </row>
        <row r="1353">
          <cell r="A1353">
            <v>9071000</v>
          </cell>
          <cell r="B1353" t="str">
            <v>RECOLOCAÇÕES - CAIXAS E QUADROS</v>
          </cell>
          <cell r="C1353" t="str">
            <v>.</v>
          </cell>
          <cell r="D1353" t="str">
            <v>.</v>
          </cell>
        </row>
        <row r="1354">
          <cell r="A1354">
            <v>9071010</v>
          </cell>
          <cell r="B1354" t="str">
            <v>RECOLOCAÇÃO DE BARRAMENTOS EM QUADROS ELÉTRICOS</v>
          </cell>
          <cell r="C1354" t="str">
            <v>M</v>
          </cell>
          <cell r="D1354">
            <v>57.19</v>
          </cell>
        </row>
        <row r="1355">
          <cell r="A1355">
            <v>9071011</v>
          </cell>
          <cell r="B1355" t="str">
            <v>RECOLOCAÇÃO DE ISOLADORES EM QUADROS ELÉTRICOS</v>
          </cell>
          <cell r="C1355" t="str">
            <v>UN</v>
          </cell>
          <cell r="D1355">
            <v>14.3</v>
          </cell>
        </row>
        <row r="1356">
          <cell r="A1356">
            <v>9071015</v>
          </cell>
          <cell r="B1356" t="str">
            <v>RECOLOCAÇÃO DE DISJUNTOR AUTOMÁTICO UNIPOLAR ATÉ 50A</v>
          </cell>
          <cell r="C1356" t="str">
            <v>UN</v>
          </cell>
          <cell r="D1356">
            <v>28.6</v>
          </cell>
        </row>
        <row r="1357">
          <cell r="A1357">
            <v>9071016</v>
          </cell>
          <cell r="B1357" t="str">
            <v>RECOLOCAÇÃO DE DISJUNTOR AUTOMÁTICO BIPOLAR ATÉ 50A</v>
          </cell>
          <cell r="C1357" t="str">
            <v>UN</v>
          </cell>
          <cell r="D1357">
            <v>45.75</v>
          </cell>
        </row>
        <row r="1358">
          <cell r="A1358">
            <v>9071017</v>
          </cell>
          <cell r="B1358" t="str">
            <v>RECOLOCAÇÃO DE DISJUNTOR AUTOMÁTICO TRIPOLAR ATÉ 50A</v>
          </cell>
          <cell r="C1358" t="str">
            <v>UN</v>
          </cell>
          <cell r="D1358">
            <v>85.79</v>
          </cell>
        </row>
        <row r="1359">
          <cell r="A1359">
            <v>9071025</v>
          </cell>
          <cell r="B1359" t="str">
            <v>RECOLOCAÇÃO DE CAIXA PARA FUSÍVEL OU TOMADA, INSTALADA EM PERFILADOS</v>
          </cell>
          <cell r="C1359" t="str">
            <v>UN</v>
          </cell>
          <cell r="D1359">
            <v>28.6</v>
          </cell>
        </row>
        <row r="1360">
          <cell r="A1360">
            <v>9071026</v>
          </cell>
          <cell r="B1360" t="str">
            <v>RECOLOCAÇÃO DE QUADRO DE DISTRIBUIÇÃO OU CAIXA DE PASSAGEM</v>
          </cell>
          <cell r="C1360" t="str">
            <v>M2</v>
          </cell>
          <cell r="D1360">
            <v>347.06</v>
          </cell>
        </row>
        <row r="1361">
          <cell r="A1361">
            <v>9071030</v>
          </cell>
          <cell r="B1361" t="str">
            <v>RECOLOCAÇÃO DE FECHADURA DE QUADRO DE DISTRIBUIÇÃO OU CAIXA DE PASSAGEM</v>
          </cell>
          <cell r="C1361" t="str">
            <v>UN</v>
          </cell>
          <cell r="D1361">
            <v>14.3</v>
          </cell>
        </row>
        <row r="1362">
          <cell r="A1362">
            <v>9071032</v>
          </cell>
          <cell r="B1362" t="str">
            <v>RECOLOCAÇÃO DE DISJUNTOR AUTOMÁTICO TIPO "QUICK-LAG"</v>
          </cell>
          <cell r="C1362" t="str">
            <v>UN</v>
          </cell>
          <cell r="D1362">
            <v>17.16</v>
          </cell>
        </row>
        <row r="1363">
          <cell r="A1363">
            <v>9071034</v>
          </cell>
          <cell r="B1363" t="str">
            <v>RECOLOCAÇÃO DE BASE EM CHAPA DE FERRO, PARA DISJUNTOR TIPO "QUICK-LAG"</v>
          </cell>
          <cell r="C1363" t="str">
            <v>UN</v>
          </cell>
          <cell r="D1363">
            <v>57.19</v>
          </cell>
        </row>
        <row r="1364">
          <cell r="A1364">
            <v>9071035</v>
          </cell>
          <cell r="B1364" t="str">
            <v>RECOLOCAÇÃO DE CAPACITOR PARA CORREÇÃO DE FATOR DE POTÊNCIA</v>
          </cell>
          <cell r="C1364" t="str">
            <v>UN</v>
          </cell>
          <cell r="D1364">
            <v>660.04</v>
          </cell>
        </row>
        <row r="1365">
          <cell r="A1365">
            <v>9071037</v>
          </cell>
          <cell r="B1365" t="str">
            <v>RECOLOCAÇÃO DE CHAVE SECCIONADA OU BASE PARA FUSÍVEL TIPO NH-UNIPOLAR</v>
          </cell>
          <cell r="C1365" t="str">
            <v>UN</v>
          </cell>
          <cell r="D1365">
            <v>40.03</v>
          </cell>
        </row>
        <row r="1366">
          <cell r="A1366">
            <v>9071038</v>
          </cell>
          <cell r="B1366" t="str">
            <v>RECOLOCAÇÃO DE CHAVE SECCIONADA OU BASE PARA FUSÍVEL TIPO NH-TRIPOLAR</v>
          </cell>
          <cell r="C1366" t="str">
            <v>UN</v>
          </cell>
          <cell r="D1366">
            <v>57.19</v>
          </cell>
        </row>
        <row r="1367">
          <cell r="A1367">
            <v>9071039</v>
          </cell>
          <cell r="B1367" t="str">
            <v>RECOLOCAÇÃO DE BASE DE FUSÍVEIS TIPO " DIAZED"</v>
          </cell>
          <cell r="C1367" t="str">
            <v>UN</v>
          </cell>
          <cell r="D1367">
            <v>28.6</v>
          </cell>
        </row>
        <row r="1368">
          <cell r="A1368">
            <v>9071040</v>
          </cell>
          <cell r="B1368" t="str">
            <v>RECOLOCAÇÃO DE BARRAMENTO DE COBRE</v>
          </cell>
          <cell r="C1368" t="str">
            <v>UN</v>
          </cell>
          <cell r="D1368">
            <v>28.6</v>
          </cell>
        </row>
        <row r="1369">
          <cell r="A1369">
            <v>9072000</v>
          </cell>
          <cell r="B1369" t="str">
            <v>RECOLOCAÇÕES - PONTOS E APARELHOS</v>
          </cell>
          <cell r="C1369" t="str">
            <v>.</v>
          </cell>
          <cell r="D1369" t="str">
            <v>.</v>
          </cell>
        </row>
        <row r="1370">
          <cell r="A1370">
            <v>9072001</v>
          </cell>
          <cell r="B1370" t="str">
            <v>RECOLOCAÇÃO DE SOQUETES EM LUMINÁRIAS</v>
          </cell>
          <cell r="C1370" t="str">
            <v>UN</v>
          </cell>
          <cell r="D1370">
            <v>17.16</v>
          </cell>
        </row>
        <row r="1371">
          <cell r="A1371">
            <v>9072002</v>
          </cell>
          <cell r="B1371" t="str">
            <v>RECOLOCAÇÃO DE REATOR EM LUMINÁRIA FLUORESCENTE</v>
          </cell>
          <cell r="C1371" t="str">
            <v>UN</v>
          </cell>
          <cell r="D1371">
            <v>37.18</v>
          </cell>
        </row>
        <row r="1372">
          <cell r="A1372">
            <v>9072003</v>
          </cell>
          <cell r="B1372" t="str">
            <v>RECOLOCAÇÃO DE LÂMPADA FLUORESCENTE</v>
          </cell>
          <cell r="C1372" t="str">
            <v>UN</v>
          </cell>
          <cell r="D1372">
            <v>2.41</v>
          </cell>
        </row>
        <row r="1373">
          <cell r="A1373">
            <v>9072004</v>
          </cell>
          <cell r="B1373" t="str">
            <v>RECOLOCAÇÃO DE LÂMPADA VAPOR DE MERCÚRIO, SÓDIO OU MISTA</v>
          </cell>
          <cell r="C1373" t="str">
            <v>UN</v>
          </cell>
          <cell r="D1373">
            <v>17.16</v>
          </cell>
        </row>
        <row r="1374">
          <cell r="A1374">
            <v>9072005</v>
          </cell>
          <cell r="B1374" t="str">
            <v>RECOLOCAÇÃO DE PLACA DIFUSORA PARA LÂMPADA FLUORESCENTE</v>
          </cell>
          <cell r="C1374" t="str">
            <v>UN</v>
          </cell>
          <cell r="D1374">
            <v>2.41</v>
          </cell>
        </row>
        <row r="1375">
          <cell r="A1375">
            <v>9072011</v>
          </cell>
          <cell r="B1375" t="str">
            <v>RECOLOCAÇÃO DE LUMINÁRIA INTERNA PARA LÂMPADA FLUORESCENTE</v>
          </cell>
          <cell r="C1375" t="str">
            <v>UN</v>
          </cell>
          <cell r="D1375">
            <v>85.79</v>
          </cell>
        </row>
        <row r="1376">
          <cell r="A1376">
            <v>9072012</v>
          </cell>
          <cell r="B1376" t="str">
            <v>RECOLOCAÇÃO DE LUMINÁRIA EXTERNA INSTALADA EM POSTE</v>
          </cell>
          <cell r="C1376" t="str">
            <v>UN</v>
          </cell>
          <cell r="D1376">
            <v>228.77</v>
          </cell>
        </row>
        <row r="1377">
          <cell r="A1377">
            <v>9072013</v>
          </cell>
          <cell r="B1377" t="str">
            <v>RECOLOCAÇÃO DE LUMINÁRIA EXTERNA INSTALADA EM BRAÇO DE FERRO</v>
          </cell>
          <cell r="C1377" t="str">
            <v>UN</v>
          </cell>
          <cell r="D1377">
            <v>114.39</v>
          </cell>
        </row>
        <row r="1378">
          <cell r="A1378">
            <v>9072014</v>
          </cell>
          <cell r="B1378" t="str">
            <v>RECOLOCAÇÃO DE LUMINÁRIA A PROVA DE TEMPO, GASES E VAPOR</v>
          </cell>
          <cell r="C1378" t="str">
            <v>UN</v>
          </cell>
          <cell r="D1378">
            <v>57.19</v>
          </cell>
        </row>
        <row r="1379">
          <cell r="A1379">
            <v>9072018</v>
          </cell>
          <cell r="B1379" t="str">
            <v>RECOLOCAÇÃO DE PROJETOR DE FACHADA</v>
          </cell>
          <cell r="C1379" t="str">
            <v>UN</v>
          </cell>
          <cell r="D1379">
            <v>57.19</v>
          </cell>
        </row>
        <row r="1380">
          <cell r="A1380">
            <v>9072019</v>
          </cell>
          <cell r="B1380" t="str">
            <v>RECOLOCAÇÃO DE PROJETOR DE JARDIM</v>
          </cell>
          <cell r="C1380" t="str">
            <v>UN</v>
          </cell>
          <cell r="D1380">
            <v>45.75</v>
          </cell>
        </row>
        <row r="1381">
          <cell r="A1381">
            <v>9072025</v>
          </cell>
          <cell r="B1381" t="str">
            <v>RECOLOCAÇÃO DE BRAÇO DE LUMINÁRIA</v>
          </cell>
          <cell r="C1381" t="str">
            <v>UN</v>
          </cell>
          <cell r="D1381">
            <v>57.19</v>
          </cell>
        </row>
        <row r="1382">
          <cell r="A1382">
            <v>9072030</v>
          </cell>
          <cell r="B1382" t="str">
            <v>RECOLOCAÇÃO DE LÂMPADAS LED</v>
          </cell>
          <cell r="C1382" t="str">
            <v>UN</v>
          </cell>
          <cell r="D1382">
            <v>12.01</v>
          </cell>
        </row>
        <row r="1383">
          <cell r="A1383">
            <v>9073000</v>
          </cell>
          <cell r="B1383" t="str">
            <v>RECOLOCAÇÕES - PÁRA-RAIOS E OUTROS</v>
          </cell>
          <cell r="C1383" t="str">
            <v>.</v>
          </cell>
          <cell r="D1383" t="str">
            <v>.</v>
          </cell>
        </row>
        <row r="1384">
          <cell r="A1384">
            <v>9073014</v>
          </cell>
          <cell r="B1384" t="str">
            <v>RECOLOCAÇÃO DE CORDOALHA DE COBRE NÚ</v>
          </cell>
          <cell r="C1384" t="str">
            <v>M</v>
          </cell>
          <cell r="D1384">
            <v>28.6</v>
          </cell>
        </row>
        <row r="1385">
          <cell r="A1385">
            <v>9073015</v>
          </cell>
          <cell r="B1385" t="str">
            <v>RECOLOCAÇÃO CORDOALHA DE COBRE NÚ PARA ATERRAMENTO</v>
          </cell>
          <cell r="C1385" t="str">
            <v>M</v>
          </cell>
          <cell r="D1385">
            <v>28.6</v>
          </cell>
        </row>
        <row r="1386">
          <cell r="A1386">
            <v>9073016</v>
          </cell>
          <cell r="B1386" t="str">
            <v>RECOLOCAÇÃO DE CONECTOR TIPO "SPLIT_BOLT"</v>
          </cell>
          <cell r="C1386" t="str">
            <v>UN</v>
          </cell>
          <cell r="D1386">
            <v>17.16</v>
          </cell>
        </row>
        <row r="1387">
          <cell r="A1387">
            <v>9073060</v>
          </cell>
          <cell r="B1387" t="str">
            <v>RECOLOCAÇÃO DE POSTE DE FERRO, INCLUSIVE BASE DE FIXAÇÃO</v>
          </cell>
          <cell r="C1387" t="str">
            <v>UN</v>
          </cell>
          <cell r="D1387">
            <v>431.26</v>
          </cell>
        </row>
        <row r="1388">
          <cell r="A1388">
            <v>9073061</v>
          </cell>
          <cell r="B1388" t="str">
            <v>RECOLOCAÇÃO DE POSTE DE FERRO ENGASTADO NO SOLO</v>
          </cell>
          <cell r="C1388" t="str">
            <v>UN</v>
          </cell>
          <cell r="D1388">
            <v>593.86</v>
          </cell>
        </row>
        <row r="1389">
          <cell r="A1389">
            <v>9073062</v>
          </cell>
          <cell r="B1389" t="str">
            <v>RECOLOCAÇÃO DE POSTE DE CONCRETO EM REDE DE ENERGIA</v>
          </cell>
          <cell r="C1389" t="str">
            <v>UN</v>
          </cell>
          <cell r="D1389">
            <v>695.73</v>
          </cell>
        </row>
        <row r="1390">
          <cell r="A1390">
            <v>9074000</v>
          </cell>
          <cell r="B1390" t="str">
            <v>RECOLOCAÇÕES - CABINES PRIMÁRIAS</v>
          </cell>
          <cell r="C1390" t="str">
            <v>.</v>
          </cell>
          <cell r="D1390" t="str">
            <v>.</v>
          </cell>
        </row>
        <row r="1391">
          <cell r="A1391">
            <v>9074001</v>
          </cell>
          <cell r="B1391" t="str">
            <v>RECOLOCAÇÃO DE ISOLADOR TIPO DISCO INCLUSIVE GANCHO DE SUSTENTAÇÃO</v>
          </cell>
          <cell r="C1391" t="str">
            <v>UN</v>
          </cell>
          <cell r="D1391">
            <v>11.44</v>
          </cell>
        </row>
        <row r="1392">
          <cell r="A1392">
            <v>9074002</v>
          </cell>
          <cell r="B1392" t="str">
            <v>RECOLOCAÇÃO DE ISOLADOR TIPO CASTANHA INCLUSIVE GANCHO DE SUSTENTAÇÃO</v>
          </cell>
          <cell r="C1392" t="str">
            <v>UN</v>
          </cell>
          <cell r="D1392">
            <v>11.44</v>
          </cell>
        </row>
        <row r="1393">
          <cell r="A1393">
            <v>9074003</v>
          </cell>
          <cell r="B1393" t="str">
            <v>RECOLOCAÇÃO DE ISOLADOR TIPO PINO PARA A.T. INCLUSIVE PINO</v>
          </cell>
          <cell r="C1393" t="str">
            <v>UN</v>
          </cell>
          <cell r="D1393">
            <v>37.18</v>
          </cell>
        </row>
        <row r="1394">
          <cell r="A1394">
            <v>9074004</v>
          </cell>
          <cell r="B1394" t="str">
            <v>RECOLOCAÇÃO DE ISOLADOR TIPO PEDESTAL PARA A.T.</v>
          </cell>
          <cell r="C1394" t="str">
            <v>UN</v>
          </cell>
          <cell r="D1394">
            <v>34.32</v>
          </cell>
        </row>
        <row r="1395">
          <cell r="A1395">
            <v>9074005</v>
          </cell>
          <cell r="B1395" t="str">
            <v>RECOLOCAÇÃO DE CRUZETA DE MADEIRA</v>
          </cell>
          <cell r="C1395" t="str">
            <v>UN</v>
          </cell>
          <cell r="D1395">
            <v>162.59</v>
          </cell>
        </row>
        <row r="1396">
          <cell r="A1396">
            <v>9074006</v>
          </cell>
          <cell r="B1396" t="str">
            <v>RECOLOCAÇÃO DE BUCHA DE PASSAGEM INTERNA/EXTERNA PARA A.T.</v>
          </cell>
          <cell r="C1396" t="str">
            <v>UN</v>
          </cell>
          <cell r="D1396">
            <v>28.6</v>
          </cell>
        </row>
        <row r="1397">
          <cell r="A1397">
            <v>9074007</v>
          </cell>
          <cell r="B1397" t="str">
            <v>RECOLOCAÇÃO DE CHAPA DE FERRO PARA BUCHA DE PASSAGEM</v>
          </cell>
          <cell r="C1397" t="str">
            <v>UN</v>
          </cell>
          <cell r="D1397">
            <v>28.6</v>
          </cell>
        </row>
        <row r="1398">
          <cell r="A1398">
            <v>9074008</v>
          </cell>
          <cell r="B1398" t="str">
            <v>RECOLOCAÇÃO DE VERGALHÃO DE COBRE 3/8"</v>
          </cell>
          <cell r="C1398" t="str">
            <v>M</v>
          </cell>
          <cell r="D1398">
            <v>22.88</v>
          </cell>
        </row>
        <row r="1399">
          <cell r="A1399">
            <v>9074009</v>
          </cell>
          <cell r="B1399" t="str">
            <v>RECOLOCAÇÃO DE TERMINAL OU CONECTOR PARA VERGALHÃO DE COBRE</v>
          </cell>
          <cell r="C1399" t="str">
            <v>UN</v>
          </cell>
          <cell r="D1399">
            <v>11.44</v>
          </cell>
        </row>
        <row r="1400">
          <cell r="A1400">
            <v>9074010</v>
          </cell>
          <cell r="B1400" t="str">
            <v>RECOLOCAÇÃO DE CHAVE SECCIONADORA TRIPOLAR CLASSE 15KV</v>
          </cell>
          <cell r="C1400" t="str">
            <v>UN</v>
          </cell>
          <cell r="D1400">
            <v>270.41000000000003</v>
          </cell>
        </row>
        <row r="1401">
          <cell r="A1401">
            <v>9074011</v>
          </cell>
          <cell r="B1401" t="str">
            <v>RECOLOCAÇÃO DE TRANSFORMADOR DE POTENCIAL</v>
          </cell>
          <cell r="C1401" t="str">
            <v>UN</v>
          </cell>
          <cell r="D1401">
            <v>97.21</v>
          </cell>
        </row>
        <row r="1402">
          <cell r="A1402">
            <v>9074012</v>
          </cell>
          <cell r="B1402" t="str">
            <v>RECOLOCAÇÃO DE DISJUNTOR A.T. DE VOLUME NORMAL OU REDUZIDO DE ÓLEO</v>
          </cell>
          <cell r="C1402" t="str">
            <v>UN</v>
          </cell>
          <cell r="D1402">
            <v>510.58</v>
          </cell>
        </row>
        <row r="1403">
          <cell r="A1403">
            <v>9074013</v>
          </cell>
          <cell r="B1403" t="str">
            <v>RECOLOCAÇÃO DE TRANSFORMADOR DE POTÊNCIA CLASSE 15KV</v>
          </cell>
          <cell r="C1403" t="str">
            <v>UN</v>
          </cell>
          <cell r="D1403">
            <v>862.53</v>
          </cell>
        </row>
        <row r="1404">
          <cell r="A1404">
            <v>9074014</v>
          </cell>
          <cell r="B1404" t="str">
            <v>RECOLOCAÇÃO DE CHAVE FUSÍVEL TIPO MATHEUS</v>
          </cell>
          <cell r="C1404" t="str">
            <v>UN</v>
          </cell>
          <cell r="D1404">
            <v>80.95</v>
          </cell>
        </row>
        <row r="1405">
          <cell r="A1405">
            <v>9074015</v>
          </cell>
          <cell r="B1405" t="str">
            <v>RECOLOCAÇÃO DE SUPORTE DE TRANSFORMADOR EM POSTE</v>
          </cell>
          <cell r="C1405" t="str">
            <v>UN</v>
          </cell>
          <cell r="D1405">
            <v>162.59</v>
          </cell>
        </row>
        <row r="1406">
          <cell r="A1406">
            <v>9074016</v>
          </cell>
          <cell r="B1406" t="str">
            <v>RECOLOCAÇÃO DE CABO DE A.T. EM LINHA AÉREA ATÉ 35MM2</v>
          </cell>
          <cell r="C1406" t="str">
            <v>M</v>
          </cell>
          <cell r="D1406">
            <v>17.16</v>
          </cell>
        </row>
        <row r="1407">
          <cell r="A1407">
            <v>9074017</v>
          </cell>
          <cell r="B1407" t="str">
            <v>RECOLOCAÇÃO DE PÁRA-RAIO TIPO CRISTAL VALVE 15KV</v>
          </cell>
          <cell r="C1407" t="str">
            <v>UN</v>
          </cell>
          <cell r="D1407">
            <v>277.19</v>
          </cell>
        </row>
        <row r="1408">
          <cell r="A1408">
            <v>9074018</v>
          </cell>
          <cell r="B1408" t="str">
            <v>RECOLOCAÇÃO DE CONTATORES E RELÊS EM GERAL</v>
          </cell>
          <cell r="C1408" t="str">
            <v>UN</v>
          </cell>
          <cell r="D1408">
            <v>339</v>
          </cell>
        </row>
        <row r="1409">
          <cell r="A1409">
            <v>9074023</v>
          </cell>
          <cell r="B1409" t="str">
            <v>RECOLOCAÇÃO DE FUSÍVEL EM ALTA TENSÃO TIPO "HH"</v>
          </cell>
          <cell r="C1409" t="str">
            <v>UN</v>
          </cell>
          <cell r="D1409">
            <v>28.6</v>
          </cell>
        </row>
        <row r="1410">
          <cell r="A1410">
            <v>9074024</v>
          </cell>
          <cell r="B1410" t="str">
            <v>RECOLOCAÇÃO DE ELO FUSÍVEL EM CHAVE TIPO MATHEUS</v>
          </cell>
          <cell r="C1410" t="str">
            <v>UN</v>
          </cell>
          <cell r="D1410">
            <v>17.16</v>
          </cell>
        </row>
        <row r="1411">
          <cell r="A1411">
            <v>9080000</v>
          </cell>
          <cell r="B1411" t="str">
            <v>SERVIÇOS PARCIAIS - ENTRADA E DISTRIBUIÇÃO</v>
          </cell>
          <cell r="C1411" t="str">
            <v>.</v>
          </cell>
          <cell r="D1411" t="str">
            <v>.</v>
          </cell>
        </row>
        <row r="1412">
          <cell r="A1412">
            <v>9080003</v>
          </cell>
          <cell r="B1412" t="str">
            <v>POSTE DE ENTRADA DE ENERGIA, DUPLO "T" - 7,5M/200DAN</v>
          </cell>
          <cell r="C1412" t="str">
            <v>UN</v>
          </cell>
          <cell r="D1412">
            <v>1430.31</v>
          </cell>
        </row>
        <row r="1413">
          <cell r="A1413">
            <v>9080004</v>
          </cell>
          <cell r="B1413" t="str">
            <v>POSTE DE ENTRADA DE ENERGIA, DUPLO "T" - 7,5M/300DAN</v>
          </cell>
          <cell r="C1413" t="str">
            <v>UN</v>
          </cell>
          <cell r="D1413">
            <v>1533.87</v>
          </cell>
        </row>
        <row r="1414">
          <cell r="A1414">
            <v>9080011</v>
          </cell>
          <cell r="B1414" t="str">
            <v>FORNECIMENTO E INSTALAÇÃO DE POSTE EM CONCRETO COM ALTURA LIVRE DE 18M, 1000DAN, ENGASTADO</v>
          </cell>
          <cell r="C1414" t="str">
            <v>UN</v>
          </cell>
          <cell r="D1414">
            <v>14155.4</v>
          </cell>
        </row>
        <row r="1415">
          <cell r="A1415">
            <v>9080018</v>
          </cell>
          <cell r="B1415" t="str">
            <v>TERMINAL OU CONECTOR DE PRESSÃO - PARA FIO ATÉ 6MM2</v>
          </cell>
          <cell r="C1415" t="str">
            <v>UN</v>
          </cell>
          <cell r="D1415">
            <v>20.81</v>
          </cell>
        </row>
        <row r="1416">
          <cell r="A1416">
            <v>9080019</v>
          </cell>
          <cell r="B1416" t="str">
            <v>TERMINAL OU CONECTOR DE PRESSÃO - PARA CABO 10MM2</v>
          </cell>
          <cell r="C1416" t="str">
            <v>UN</v>
          </cell>
          <cell r="D1416">
            <v>25.34</v>
          </cell>
        </row>
        <row r="1417">
          <cell r="A1417">
            <v>9080020</v>
          </cell>
          <cell r="B1417" t="str">
            <v>TERMINAL OU CONECTOR DE PRESSÃO - PARA CABO 16MM2</v>
          </cell>
          <cell r="C1417" t="str">
            <v>UN</v>
          </cell>
          <cell r="D1417">
            <v>27.17</v>
          </cell>
        </row>
        <row r="1418">
          <cell r="A1418">
            <v>9080021</v>
          </cell>
          <cell r="B1418" t="str">
            <v>TERMINAL OU CONECTOR DE PRESSÃO - PARA CABO 25MM2</v>
          </cell>
          <cell r="C1418" t="str">
            <v>UN</v>
          </cell>
          <cell r="D1418">
            <v>26.79</v>
          </cell>
        </row>
        <row r="1419">
          <cell r="A1419">
            <v>9080022</v>
          </cell>
          <cell r="B1419" t="str">
            <v>TERMINAL OU CONECTOR DE PRESSÃO - PARA CABO 35MM2</v>
          </cell>
          <cell r="C1419" t="str">
            <v>UN</v>
          </cell>
          <cell r="D1419">
            <v>27.45</v>
          </cell>
        </row>
        <row r="1420">
          <cell r="A1420">
            <v>9080023</v>
          </cell>
          <cell r="B1420" t="str">
            <v>TERMINAL OU CONECTOR DE PRESSÃO - PARA CABO 50MM2</v>
          </cell>
          <cell r="C1420" t="str">
            <v>UN</v>
          </cell>
          <cell r="D1420">
            <v>38.700000000000003</v>
          </cell>
        </row>
        <row r="1421">
          <cell r="A1421">
            <v>9080024</v>
          </cell>
          <cell r="B1421" t="str">
            <v>TERMINAL OU CONECTOR DE PRESSÃO - PARA CABO 70MM2</v>
          </cell>
          <cell r="C1421" t="str">
            <v>UN</v>
          </cell>
          <cell r="D1421">
            <v>38.840000000000003</v>
          </cell>
        </row>
        <row r="1422">
          <cell r="A1422">
            <v>9080025</v>
          </cell>
          <cell r="B1422" t="str">
            <v>TERMINAL OU CONECTOR DE PRESSÃO - PARA CABO 95MM2</v>
          </cell>
          <cell r="C1422" t="str">
            <v>UN</v>
          </cell>
          <cell r="D1422">
            <v>45.69</v>
          </cell>
        </row>
        <row r="1423">
          <cell r="A1423">
            <v>9080026</v>
          </cell>
          <cell r="B1423" t="str">
            <v>TERMINAL OU CONECTOR DE PRESSÃO - PARA CABO 120MM2</v>
          </cell>
          <cell r="C1423" t="str">
            <v>UN</v>
          </cell>
          <cell r="D1423">
            <v>60.77</v>
          </cell>
        </row>
        <row r="1424">
          <cell r="A1424">
            <v>9080027</v>
          </cell>
          <cell r="B1424" t="str">
            <v>TERMINAL OU CONECTOR DE PRESSÃO - PARA CABO 150MM2</v>
          </cell>
          <cell r="C1424" t="str">
            <v>UN</v>
          </cell>
          <cell r="D1424">
            <v>61.71</v>
          </cell>
        </row>
        <row r="1425">
          <cell r="A1425">
            <v>9080028</v>
          </cell>
          <cell r="B1425" t="str">
            <v>TERMINAL OU CONECTOR DE PRESSÃO - PARA CABO 185MM2</v>
          </cell>
          <cell r="C1425" t="str">
            <v>UN</v>
          </cell>
          <cell r="D1425">
            <v>71.260000000000005</v>
          </cell>
        </row>
        <row r="1426">
          <cell r="A1426">
            <v>9080029</v>
          </cell>
          <cell r="B1426" t="str">
            <v>TERMINAL OU CONECTOR DE PRESSÃO - PARA CABO 240MM2</v>
          </cell>
          <cell r="C1426" t="str">
            <v>UN</v>
          </cell>
          <cell r="D1426">
            <v>74.89</v>
          </cell>
        </row>
        <row r="1427">
          <cell r="A1427">
            <v>9080030</v>
          </cell>
          <cell r="B1427" t="str">
            <v>TERMINAL OU CONECTOR DE PRESSÃO - PARA CABO 300MM2</v>
          </cell>
          <cell r="C1427" t="str">
            <v>UN</v>
          </cell>
          <cell r="D1427">
            <v>91.69</v>
          </cell>
        </row>
        <row r="1428">
          <cell r="A1428">
            <v>9082000</v>
          </cell>
          <cell r="B1428" t="str">
            <v>SERVIÇOS PARCIAIS - PONTOS E APARELHOS</v>
          </cell>
          <cell r="C1428" t="str">
            <v>.</v>
          </cell>
          <cell r="D1428" t="str">
            <v>.</v>
          </cell>
        </row>
        <row r="1429">
          <cell r="A1429">
            <v>9082001</v>
          </cell>
          <cell r="B1429" t="str">
            <v>INTERRUPTOR SIMPLES - 1 TECLA</v>
          </cell>
          <cell r="C1429" t="str">
            <v>UN</v>
          </cell>
          <cell r="D1429">
            <v>19.62</v>
          </cell>
        </row>
        <row r="1430">
          <cell r="A1430">
            <v>9082002</v>
          </cell>
          <cell r="B1430" t="str">
            <v>INTERRUPTOR SIMPLES - 2 TECLAS</v>
          </cell>
          <cell r="C1430" t="str">
            <v>UN</v>
          </cell>
          <cell r="D1430">
            <v>36.69</v>
          </cell>
        </row>
        <row r="1431">
          <cell r="A1431">
            <v>9082003</v>
          </cell>
          <cell r="B1431" t="str">
            <v>INTERRUPTOR SIMPLES - 3 TECLAS</v>
          </cell>
          <cell r="C1431" t="str">
            <v>UN</v>
          </cell>
          <cell r="D1431">
            <v>42.68</v>
          </cell>
        </row>
        <row r="1432">
          <cell r="A1432">
            <v>9082004</v>
          </cell>
          <cell r="B1432" t="str">
            <v>INTERRUPTOR SIMPLES BIPOLAR - 1 TECLA</v>
          </cell>
          <cell r="C1432" t="str">
            <v>UN</v>
          </cell>
          <cell r="D1432">
            <v>48.41</v>
          </cell>
        </row>
        <row r="1433">
          <cell r="A1433">
            <v>9082005</v>
          </cell>
          <cell r="B1433" t="str">
            <v>INTERRUPTOR PARALELO - 1 TECLA</v>
          </cell>
          <cell r="C1433" t="str">
            <v>UN</v>
          </cell>
          <cell r="D1433">
            <v>21.53</v>
          </cell>
        </row>
        <row r="1434">
          <cell r="A1434">
            <v>9082006</v>
          </cell>
          <cell r="B1434" t="str">
            <v>ESPELHO PLÁSTICO - 3"X3"</v>
          </cell>
          <cell r="C1434" t="str">
            <v>UN</v>
          </cell>
          <cell r="D1434">
            <v>4.68</v>
          </cell>
        </row>
        <row r="1435">
          <cell r="A1435">
            <v>9082007</v>
          </cell>
          <cell r="B1435" t="str">
            <v>ESPELHO PLÁSTICO - 4"X2"</v>
          </cell>
          <cell r="C1435" t="str">
            <v>UN</v>
          </cell>
          <cell r="D1435">
            <v>6.59</v>
          </cell>
        </row>
        <row r="1436">
          <cell r="A1436">
            <v>9082008</v>
          </cell>
          <cell r="B1436" t="str">
            <v>ESPELHO PLÁSTICO - 4"X4"</v>
          </cell>
          <cell r="C1436" t="str">
            <v>UN</v>
          </cell>
          <cell r="D1436">
            <v>12.09</v>
          </cell>
        </row>
        <row r="1437">
          <cell r="A1437">
            <v>9082010</v>
          </cell>
          <cell r="B1437" t="str">
            <v>TOMADA SIMPLES DE EMBUTIR - 110/220V</v>
          </cell>
          <cell r="C1437" t="str">
            <v>UN</v>
          </cell>
          <cell r="D1437">
            <v>22.68</v>
          </cell>
        </row>
        <row r="1438">
          <cell r="A1438">
            <v>9082012</v>
          </cell>
          <cell r="B1438" t="str">
            <v>TOMADA SIMPLES DE EMBUTIR - PARA PISO</v>
          </cell>
          <cell r="C1438" t="str">
            <v>UN</v>
          </cell>
          <cell r="D1438">
            <v>61.56</v>
          </cell>
        </row>
        <row r="1439">
          <cell r="A1439">
            <v>9082013</v>
          </cell>
          <cell r="B1439" t="str">
            <v>TOMADA 3P+T 30A - 440V</v>
          </cell>
          <cell r="C1439" t="str">
            <v>UN</v>
          </cell>
          <cell r="D1439">
            <v>135.83000000000001</v>
          </cell>
        </row>
        <row r="1440">
          <cell r="A1440">
            <v>9082014</v>
          </cell>
          <cell r="B1440" t="str">
            <v>TOMADA 3P+T 32A - 600/690V TIPO INDUSTRIAL</v>
          </cell>
          <cell r="C1440" t="str">
            <v>UN</v>
          </cell>
          <cell r="D1440">
            <v>143.31</v>
          </cell>
        </row>
        <row r="1441">
          <cell r="A1441">
            <v>9082015</v>
          </cell>
          <cell r="B1441" t="str">
            <v>TOMADA 3P+T 63A - 600/690V TIPO INDUSTRIAL</v>
          </cell>
          <cell r="C1441" t="str">
            <v>UN</v>
          </cell>
          <cell r="D1441">
            <v>444.3</v>
          </cell>
        </row>
        <row r="1442">
          <cell r="A1442">
            <v>9082016</v>
          </cell>
          <cell r="B1442" t="str">
            <v>BOTÃO PARA CAMPAINHA - USO AO TEMPO</v>
          </cell>
          <cell r="C1442" t="str">
            <v>UN</v>
          </cell>
          <cell r="D1442">
            <v>25.8</v>
          </cell>
        </row>
        <row r="1443">
          <cell r="A1443">
            <v>9082017</v>
          </cell>
          <cell r="B1443" t="str">
            <v>CIGARRA DE SOBREPOR, TIPO COLEGIAL</v>
          </cell>
          <cell r="C1443" t="str">
            <v>UN</v>
          </cell>
          <cell r="D1443">
            <v>122.78</v>
          </cell>
        </row>
        <row r="1444">
          <cell r="A1444">
            <v>9082018</v>
          </cell>
          <cell r="B1444" t="str">
            <v>TOMADA SIMPLES, 2P+T, 20A</v>
          </cell>
          <cell r="C1444" t="str">
            <v>UN</v>
          </cell>
          <cell r="D1444">
            <v>22.68</v>
          </cell>
        </row>
        <row r="1445">
          <cell r="A1445">
            <v>9082022</v>
          </cell>
          <cell r="B1445" t="str">
            <v>SOQUETE ANTIVIBRATÓRIO PARA LÂMPADA FLUORESCENTE SEM PORTA-STARTER</v>
          </cell>
          <cell r="C1445" t="str">
            <v>UN</v>
          </cell>
          <cell r="D1445">
            <v>22.98</v>
          </cell>
        </row>
        <row r="1446">
          <cell r="A1446">
            <v>9082025</v>
          </cell>
          <cell r="B1446" t="str">
            <v>IGNITOR PARA PARTIDA LÂMPADA VAPOR SÓDIO ALTA PRESSÃO ATÉ 400W</v>
          </cell>
          <cell r="C1446" t="str">
            <v>UN</v>
          </cell>
          <cell r="D1446">
            <v>41.84</v>
          </cell>
        </row>
        <row r="1447">
          <cell r="A1447">
            <v>9082034</v>
          </cell>
          <cell r="B1447" t="str">
            <v>REATOR DUPLO PARA LÂMPADA FLUORESCENTE PARTIDA RÁPIDA, ALTO F.POTÊNCIA - 110-220V/2X20W</v>
          </cell>
          <cell r="C1447" t="str">
            <v>UN</v>
          </cell>
          <cell r="D1447">
            <v>135.19999999999999</v>
          </cell>
        </row>
        <row r="1448">
          <cell r="A1448">
            <v>9082044</v>
          </cell>
          <cell r="B1448" t="str">
            <v>REATOR PARA LÂMPADA VAPOR DE SÓDIO ALTA PRESSÃO - 220V/70W</v>
          </cell>
          <cell r="C1448" t="str">
            <v>UN</v>
          </cell>
          <cell r="D1448">
            <v>133.86000000000001</v>
          </cell>
        </row>
        <row r="1449">
          <cell r="A1449">
            <v>9082045</v>
          </cell>
          <cell r="B1449" t="str">
            <v>REATOR PARA LÂMPADA VAPOR DE SÓDIO ALTA PRESSÃO - 220V/150W</v>
          </cell>
          <cell r="C1449" t="str">
            <v>UN</v>
          </cell>
          <cell r="D1449">
            <v>153.52000000000001</v>
          </cell>
        </row>
        <row r="1450">
          <cell r="A1450">
            <v>9082046</v>
          </cell>
          <cell r="B1450" t="str">
            <v>REATOR PARA LÂMPADA VAPOR DE SÓDIO ALTA PRESSÃO - 220V/250W</v>
          </cell>
          <cell r="C1450" t="str">
            <v>UN</v>
          </cell>
          <cell r="D1450">
            <v>198.72</v>
          </cell>
        </row>
        <row r="1451">
          <cell r="A1451">
            <v>9082047</v>
          </cell>
          <cell r="B1451" t="str">
            <v>REATOR PARA LÂMPADA VAPOR DE SÓDIO ALTA PRESSÃO - 220V/400W</v>
          </cell>
          <cell r="C1451" t="str">
            <v>UN</v>
          </cell>
          <cell r="D1451">
            <v>226.88</v>
          </cell>
        </row>
        <row r="1452">
          <cell r="A1452">
            <v>9082048</v>
          </cell>
          <cell r="B1452" t="str">
            <v>INVERSOR FOTOVOLTÁICO SAÍDA TRIFÁSICA - 15 KW - ENTRADA ATÉ 1000 VCC - EFICIÊNCIA MÍNIMA 95%</v>
          </cell>
          <cell r="C1452" t="str">
            <v>UN</v>
          </cell>
          <cell r="D1452">
            <v>21843.61</v>
          </cell>
        </row>
        <row r="1453">
          <cell r="A1453">
            <v>9082049</v>
          </cell>
          <cell r="B1453" t="str">
            <v>INVERSOR FOTOVOLTÁICO SAÍDA TRIFÁSICA - 10 KW -  ENTRADA ATÉ 600 VCC - EFICIÊNCIA MÍNIMA 95%</v>
          </cell>
          <cell r="C1453" t="str">
            <v>UN</v>
          </cell>
          <cell r="D1453">
            <v>12141.43</v>
          </cell>
        </row>
        <row r="1454">
          <cell r="A1454">
            <v>9082055</v>
          </cell>
          <cell r="B1454" t="str">
            <v>LÂMPADA FLUORESCENTE - 20W</v>
          </cell>
          <cell r="C1454" t="str">
            <v>UN</v>
          </cell>
          <cell r="D1454">
            <v>14.06</v>
          </cell>
        </row>
        <row r="1455">
          <cell r="A1455">
            <v>9082060</v>
          </cell>
          <cell r="B1455" t="str">
            <v>LÂMPADA FLUORESCENTE - 110W TIPO HO</v>
          </cell>
          <cell r="C1455" t="str">
            <v>UN</v>
          </cell>
          <cell r="D1455">
            <v>61.95</v>
          </cell>
        </row>
        <row r="1456">
          <cell r="A1456">
            <v>9082066</v>
          </cell>
          <cell r="B1456" t="str">
            <v>LÂMPADA VAPOR DE SÓDIO ALTA PRESSÃO - 70W</v>
          </cell>
          <cell r="C1456" t="str">
            <v>UN</v>
          </cell>
          <cell r="D1456">
            <v>72.489999999999995</v>
          </cell>
        </row>
        <row r="1457">
          <cell r="A1457">
            <v>9082067</v>
          </cell>
          <cell r="B1457" t="str">
            <v>LÂMPADA VAPOR DE SÓDIO ALTA PRESSÃO - 150W</v>
          </cell>
          <cell r="C1457" t="str">
            <v>UN</v>
          </cell>
          <cell r="D1457">
            <v>67.97</v>
          </cell>
        </row>
        <row r="1458">
          <cell r="A1458">
            <v>9082068</v>
          </cell>
          <cell r="B1458" t="str">
            <v>LÂMPADA VAPOR DE SÓDIO ALTA PRESSÃO - 250W</v>
          </cell>
          <cell r="C1458" t="str">
            <v>UN</v>
          </cell>
          <cell r="D1458">
            <v>104.06</v>
          </cell>
        </row>
        <row r="1459">
          <cell r="A1459">
            <v>9082069</v>
          </cell>
          <cell r="B1459" t="str">
            <v>LÂMPADA VAPOR DE SÓDIO ALTA PRESSÃO - 400W</v>
          </cell>
          <cell r="C1459" t="str">
            <v>UN</v>
          </cell>
          <cell r="D1459">
            <v>100.9</v>
          </cell>
        </row>
        <row r="1460">
          <cell r="A1460">
            <v>9082075</v>
          </cell>
          <cell r="B1460" t="str">
            <v>LÂMPADA DE HALOGÊNIO - 110V/220V/300W</v>
          </cell>
          <cell r="C1460" t="str">
            <v>UN</v>
          </cell>
          <cell r="D1460">
            <v>27.89</v>
          </cell>
        </row>
        <row r="1461">
          <cell r="A1461">
            <v>9082077</v>
          </cell>
          <cell r="B1461" t="str">
            <v>LÂMPADA DE HALOGÊNIO - 220V/1000W</v>
          </cell>
          <cell r="C1461" t="str">
            <v>UN</v>
          </cell>
          <cell r="D1461">
            <v>97.67</v>
          </cell>
        </row>
        <row r="1462">
          <cell r="A1462">
            <v>9082078</v>
          </cell>
          <cell r="B1462" t="str">
            <v>LÂMPADA DE LED (BULBO) SOQUETE E-27/ E-40 - 40W</v>
          </cell>
          <cell r="C1462" t="str">
            <v>UN</v>
          </cell>
          <cell r="D1462">
            <v>71.349999999999994</v>
          </cell>
        </row>
        <row r="1463">
          <cell r="A1463">
            <v>9082079</v>
          </cell>
          <cell r="B1463" t="str">
            <v>LÂMPADA DE LED (BULBO) SOQUETE E-27/ E-40 - 70W</v>
          </cell>
          <cell r="C1463" t="str">
            <v>UN</v>
          </cell>
          <cell r="D1463">
            <v>105.27</v>
          </cell>
        </row>
        <row r="1464">
          <cell r="A1464">
            <v>9082080</v>
          </cell>
          <cell r="B1464" t="str">
            <v>LÂMPADA DE LED TUBULAR T8 - 9/10W</v>
          </cell>
          <cell r="C1464" t="str">
            <v>UN</v>
          </cell>
          <cell r="D1464">
            <v>15.17</v>
          </cell>
        </row>
        <row r="1465">
          <cell r="A1465">
            <v>9082081</v>
          </cell>
          <cell r="B1465" t="str">
            <v>LÂMPADA DE LED TUBULAR T8 - 18/20W</v>
          </cell>
          <cell r="C1465" t="str">
            <v>UN</v>
          </cell>
          <cell r="D1465">
            <v>23.48</v>
          </cell>
        </row>
        <row r="1466">
          <cell r="A1466">
            <v>9082083</v>
          </cell>
          <cell r="B1466" t="str">
            <v>LÂMPADA DE LED BULBO 10W - SOQUETE E-27</v>
          </cell>
          <cell r="C1466" t="str">
            <v>UN</v>
          </cell>
          <cell r="D1466">
            <v>16</v>
          </cell>
        </row>
        <row r="1467">
          <cell r="A1467">
            <v>9082084</v>
          </cell>
          <cell r="B1467" t="str">
            <v>MÓDULO FOTOVOLTÁICO (PAINEL) POLICRISTALINO - 270 W - TENSÃO MÁX. 1000 VCC - EFICIÊNCIA MÍN. 15%</v>
          </cell>
          <cell r="C1467" t="str">
            <v>UN</v>
          </cell>
          <cell r="D1467">
            <v>1088.9000000000001</v>
          </cell>
        </row>
        <row r="1468">
          <cell r="A1468">
            <v>9082085</v>
          </cell>
          <cell r="B1468" t="str">
            <v>LÂMPADA DE LED (BULBO) SOQUETE E-27/E-40 - 100W</v>
          </cell>
          <cell r="C1468" t="str">
            <v>UN</v>
          </cell>
          <cell r="D1468">
            <v>148.32</v>
          </cell>
        </row>
        <row r="1469">
          <cell r="A1469">
            <v>9082086</v>
          </cell>
          <cell r="B1469" t="str">
            <v>LÂMPADA DE LED (BULBO) SOQUETE E-27/E-40 - 150W</v>
          </cell>
          <cell r="C1469" t="str">
            <v>UN</v>
          </cell>
          <cell r="D1469">
            <v>206.76</v>
          </cell>
        </row>
        <row r="1470">
          <cell r="A1470">
            <v>9082091</v>
          </cell>
          <cell r="B1470" t="str">
            <v>PLUG 3P+T 30A - 440V</v>
          </cell>
          <cell r="C1470" t="str">
            <v>UN</v>
          </cell>
          <cell r="D1470">
            <v>197.97</v>
          </cell>
        </row>
        <row r="1471">
          <cell r="A1471">
            <v>9082092</v>
          </cell>
          <cell r="B1471" t="str">
            <v>PLUG 3P+T 32A - 600/690V - TIPO INDUSTRIAL</v>
          </cell>
          <cell r="C1471" t="str">
            <v>UN</v>
          </cell>
          <cell r="D1471">
            <v>232.75</v>
          </cell>
        </row>
        <row r="1472">
          <cell r="A1472">
            <v>9082093</v>
          </cell>
          <cell r="B1472" t="str">
            <v>PLUG 3P+T 63A - 600/690V - TIPO INDUSTRIAL</v>
          </cell>
          <cell r="C1472" t="str">
            <v>UN</v>
          </cell>
          <cell r="D1472">
            <v>571.95000000000005</v>
          </cell>
        </row>
        <row r="1473">
          <cell r="A1473">
            <v>9082094</v>
          </cell>
          <cell r="B1473" t="str">
            <v>PLUG P/ TOMADA ATÉ 20A (2P+T, 20A - 250V)</v>
          </cell>
          <cell r="C1473" t="str">
            <v>UN</v>
          </cell>
          <cell r="D1473">
            <v>28.38</v>
          </cell>
        </row>
        <row r="1474">
          <cell r="A1474">
            <v>9082095</v>
          </cell>
          <cell r="B1474" t="str">
            <v>PLUG PARA TELEFONE - PADRÃO RJ11</v>
          </cell>
          <cell r="C1474" t="str">
            <v>UN</v>
          </cell>
          <cell r="D1474">
            <v>12.11</v>
          </cell>
        </row>
        <row r="1475">
          <cell r="A1475">
            <v>9082096</v>
          </cell>
          <cell r="B1475" t="str">
            <v>INTERRUPTOR COM VARIADOR DE LUMINOSIDADE 110/ 220 V - 127V/ 500W</v>
          </cell>
          <cell r="C1475" t="str">
            <v>UN</v>
          </cell>
          <cell r="D1475">
            <v>297.3</v>
          </cell>
        </row>
        <row r="1476">
          <cell r="A1476">
            <v>9082097</v>
          </cell>
          <cell r="B1476" t="str">
            <v>INTERRUPTOR PARALELO BIPOLAR 1 TECLA</v>
          </cell>
          <cell r="C1476" t="str">
            <v>UN</v>
          </cell>
          <cell r="D1476">
            <v>64.37</v>
          </cell>
        </row>
        <row r="1477">
          <cell r="A1477">
            <v>9083000</v>
          </cell>
          <cell r="B1477" t="str">
            <v>SERVIÇOS PARCIAIS - PÁRA-RAIOS E OUTROS</v>
          </cell>
          <cell r="C1477" t="str">
            <v>.</v>
          </cell>
          <cell r="D1477" t="str">
            <v>.</v>
          </cell>
        </row>
        <row r="1478">
          <cell r="A1478">
            <v>9083020</v>
          </cell>
          <cell r="B1478" t="str">
            <v>COLOCAÇÃO DE ARAME GUIA #14 DE AÇO GALVANIZADO EM ELETRODUTO</v>
          </cell>
          <cell r="C1478" t="str">
            <v>M</v>
          </cell>
          <cell r="D1478">
            <v>3.35</v>
          </cell>
        </row>
        <row r="1479">
          <cell r="A1479">
            <v>9083021</v>
          </cell>
          <cell r="B1479" t="str">
            <v>SENSOR DE PRESENÇA COM FOTOCÉLULA, TENSÃO 127/220 V (BIVOLT)</v>
          </cell>
          <cell r="C1479" t="str">
            <v>UN</v>
          </cell>
          <cell r="D1479">
            <v>61.01</v>
          </cell>
        </row>
        <row r="1480">
          <cell r="A1480">
            <v>9083051</v>
          </cell>
          <cell r="B1480" t="str">
            <v>FOTOCELULA SOLAR-RELÊ FOTOELÉTRICO CAPACIDADE - 1000W</v>
          </cell>
          <cell r="C1480" t="str">
            <v>UN</v>
          </cell>
          <cell r="D1480">
            <v>126.95</v>
          </cell>
        </row>
        <row r="1481">
          <cell r="A1481">
            <v>9083055</v>
          </cell>
          <cell r="B1481" t="str">
            <v>BASE E ESTAIS PARA HASTE DE PÁRA-RAIOS</v>
          </cell>
          <cell r="C1481" t="str">
            <v>UN</v>
          </cell>
          <cell r="D1481">
            <v>254.95</v>
          </cell>
        </row>
        <row r="1482">
          <cell r="A1482">
            <v>9083056</v>
          </cell>
          <cell r="B1482" t="str">
            <v>CAPTOR TIPO TERMINAL AÉREO, H=600 MM OU BANDEIRA MÓVEL, GALVANIZADO</v>
          </cell>
          <cell r="C1482" t="str">
            <v>UN</v>
          </cell>
          <cell r="D1482">
            <v>29.56</v>
          </cell>
        </row>
        <row r="1483">
          <cell r="A1483">
            <v>9083057</v>
          </cell>
          <cell r="B1483" t="str">
            <v>TERMINAL AÉREO EM AÇO GALVANIZADO COM BASE DE FIXAÇÃO H=30CM</v>
          </cell>
          <cell r="C1483" t="str">
            <v>UN</v>
          </cell>
          <cell r="D1483">
            <v>39.14</v>
          </cell>
        </row>
        <row r="1484">
          <cell r="A1484">
            <v>9083058</v>
          </cell>
          <cell r="B1484" t="str">
            <v>SUPORTE PARA FIXAÇÃO DE CABO EM TELHA ONDULADA</v>
          </cell>
          <cell r="C1484" t="str">
            <v>UN</v>
          </cell>
          <cell r="D1484">
            <v>71.069999999999993</v>
          </cell>
        </row>
        <row r="1485">
          <cell r="A1485">
            <v>9083062</v>
          </cell>
          <cell r="B1485" t="str">
            <v>CRUZETA DE FERRO GALVANIZADO PARA 3 PROJETORES</v>
          </cell>
          <cell r="C1485" t="str">
            <v>UN</v>
          </cell>
          <cell r="D1485">
            <v>347.32</v>
          </cell>
        </row>
        <row r="1486">
          <cell r="A1486">
            <v>9083063</v>
          </cell>
          <cell r="B1486" t="str">
            <v>BRAÇO P/ LUMINÁRIA EM TUBO FERRO GALVANIZADO 1"X1M</v>
          </cell>
          <cell r="C1486" t="str">
            <v>UN</v>
          </cell>
          <cell r="D1486">
            <v>160.96</v>
          </cell>
        </row>
        <row r="1487">
          <cell r="A1487">
            <v>9083065</v>
          </cell>
          <cell r="B1487" t="str">
            <v>POSTE DE AÇO GALVANIZADO, TIPO RETO FLANGEADO H=5M</v>
          </cell>
          <cell r="C1487" t="str">
            <v>UN</v>
          </cell>
          <cell r="D1487">
            <v>1300.82</v>
          </cell>
        </row>
        <row r="1488">
          <cell r="A1488">
            <v>9083066</v>
          </cell>
          <cell r="B1488" t="str">
            <v>POSTE DE AÇO GALVANIZADO, TIPO RETO FLANGEADO H=7M</v>
          </cell>
          <cell r="C1488" t="str">
            <v>UN</v>
          </cell>
          <cell r="D1488">
            <v>1666.86</v>
          </cell>
        </row>
        <row r="1489">
          <cell r="A1489">
            <v>9083070</v>
          </cell>
          <cell r="B1489" t="str">
            <v>POSTE DE AÇO GALVANIZADO, TIPO CURVO SIMPLES  H=7M</v>
          </cell>
          <cell r="C1489" t="str">
            <v>UN</v>
          </cell>
          <cell r="D1489">
            <v>1596.45</v>
          </cell>
        </row>
        <row r="1490">
          <cell r="A1490">
            <v>9083071</v>
          </cell>
          <cell r="B1490" t="str">
            <v>POSTE DE AÇO GALVANIZADO, TIPO CURVO DUPLO H=7M</v>
          </cell>
          <cell r="C1490" t="str">
            <v>UN</v>
          </cell>
          <cell r="D1490">
            <v>1842.65</v>
          </cell>
        </row>
        <row r="1491">
          <cell r="A1491">
            <v>9083072</v>
          </cell>
          <cell r="B1491" t="str">
            <v>POSTE DE AÇO GALVANIZADO, TIPO RETO H=9M</v>
          </cell>
          <cell r="C1491" t="str">
            <v>UN</v>
          </cell>
          <cell r="D1491">
            <v>2169.37</v>
          </cell>
        </row>
        <row r="1492">
          <cell r="A1492">
            <v>9083074</v>
          </cell>
          <cell r="B1492" t="str">
            <v>POSTE DE AÇO GALVANIZADO, TIPO RETO H=10M</v>
          </cell>
          <cell r="C1492" t="str">
            <v>UN</v>
          </cell>
          <cell r="D1492">
            <v>2384.8000000000002</v>
          </cell>
        </row>
        <row r="1493">
          <cell r="A1493">
            <v>9083076</v>
          </cell>
          <cell r="B1493" t="str">
            <v>CONECTOR TIPO PRENSA CABO EM ALUMÍNIO - 3/8"</v>
          </cell>
          <cell r="C1493" t="str">
            <v>UN</v>
          </cell>
          <cell r="D1493">
            <v>22.41</v>
          </cell>
        </row>
        <row r="1494">
          <cell r="A1494">
            <v>9083077</v>
          </cell>
          <cell r="B1494" t="str">
            <v>CONECTOR TIPO PRENSA-CABO EM ALUMÍNIO - 1/2"</v>
          </cell>
          <cell r="C1494" t="str">
            <v>UN</v>
          </cell>
          <cell r="D1494">
            <v>23.9</v>
          </cell>
        </row>
        <row r="1495">
          <cell r="A1495">
            <v>9083078</v>
          </cell>
          <cell r="B1495" t="str">
            <v>CONECTOR TIPO PRENSA-CABO EM ALUMÍNIO - 3/4"</v>
          </cell>
          <cell r="C1495" t="str">
            <v>UN</v>
          </cell>
          <cell r="D1495">
            <v>28.7</v>
          </cell>
        </row>
        <row r="1496">
          <cell r="A1496">
            <v>9083079</v>
          </cell>
          <cell r="B1496" t="str">
            <v>CONECTOR TIPO PRENSA-CABO EM ALUMÍNIO - 1"</v>
          </cell>
          <cell r="C1496" t="str">
            <v>UN</v>
          </cell>
          <cell r="D1496">
            <v>32.270000000000003</v>
          </cell>
        </row>
        <row r="1497">
          <cell r="A1497">
            <v>9083082</v>
          </cell>
          <cell r="B1497" t="str">
            <v>SUPORTE SIMPLES COM ROLDANA, PARA DESCIDA DE PÁRA-RAIOS</v>
          </cell>
          <cell r="C1497" t="str">
            <v>UN</v>
          </cell>
          <cell r="D1497">
            <v>63.61</v>
          </cell>
        </row>
        <row r="1498">
          <cell r="A1498">
            <v>9083083</v>
          </cell>
          <cell r="B1498" t="str">
            <v>CONECTOR TIPO "SPLIT-BOLT" - PARA CABO DE 16MM2</v>
          </cell>
          <cell r="C1498" t="str">
            <v>UN</v>
          </cell>
          <cell r="D1498">
            <v>19.329999999999998</v>
          </cell>
        </row>
        <row r="1499">
          <cell r="A1499">
            <v>9083085</v>
          </cell>
          <cell r="B1499" t="str">
            <v>CONECTOR TIPO "SPLIT-BOLT" - PARA CABO DE 35MM2</v>
          </cell>
          <cell r="C1499" t="str">
            <v>UN</v>
          </cell>
          <cell r="D1499">
            <v>22.07</v>
          </cell>
        </row>
        <row r="1500">
          <cell r="A1500">
            <v>9083090</v>
          </cell>
          <cell r="B1500" t="str">
            <v>HASTE "COPPERWELD"- 5/8"X3,OOM</v>
          </cell>
          <cell r="C1500" t="str">
            <v>UN</v>
          </cell>
          <cell r="D1500">
            <v>274.88</v>
          </cell>
        </row>
        <row r="1501">
          <cell r="A1501">
            <v>9083091</v>
          </cell>
          <cell r="B1501" t="str">
            <v>CONECTOR PARA HASTE "COPPERWELD"</v>
          </cell>
          <cell r="C1501" t="str">
            <v>UN</v>
          </cell>
          <cell r="D1501">
            <v>59.58</v>
          </cell>
        </row>
        <row r="1502">
          <cell r="A1502">
            <v>9083095</v>
          </cell>
          <cell r="B1502" t="str">
            <v>CONECTOR TIPO "SPLIT-BOLT" - PARA CABO DE 300,0MM2</v>
          </cell>
          <cell r="C1502" t="str">
            <v>UN</v>
          </cell>
          <cell r="D1502">
            <v>181.62</v>
          </cell>
        </row>
        <row r="1503">
          <cell r="A1503">
            <v>9083097</v>
          </cell>
          <cell r="B1503" t="str">
            <v>HASTE "COPPERWELD " - 3/4"X3,00M</v>
          </cell>
          <cell r="C1503" t="str">
            <v>UN</v>
          </cell>
          <cell r="D1503">
            <v>370.92</v>
          </cell>
        </row>
        <row r="1504">
          <cell r="A1504">
            <v>9084000</v>
          </cell>
          <cell r="B1504" t="str">
            <v>SERVIÇOS PARCIAIS - ELETROFERRAGENS E ACESSÓRIOS</v>
          </cell>
          <cell r="C1504" t="str">
            <v>.</v>
          </cell>
          <cell r="D1504" t="str">
            <v>.</v>
          </cell>
        </row>
        <row r="1505">
          <cell r="A1505">
            <v>9084001</v>
          </cell>
          <cell r="B1505" t="str">
            <v>BUCHA E ARRUELA RÍGIDA PESADA EM ZAMAK - 1/2"</v>
          </cell>
          <cell r="C1505" t="str">
            <v>UN</v>
          </cell>
          <cell r="D1505">
            <v>12.34</v>
          </cell>
        </row>
        <row r="1506">
          <cell r="A1506">
            <v>9084002</v>
          </cell>
          <cell r="B1506" t="str">
            <v>BUCHA E ARRUELA RÍGIDA PESADA EM ZAMAK - 3/4"</v>
          </cell>
          <cell r="C1506" t="str">
            <v>UN</v>
          </cell>
          <cell r="D1506">
            <v>12.49</v>
          </cell>
        </row>
        <row r="1507">
          <cell r="A1507">
            <v>9084011</v>
          </cell>
          <cell r="B1507" t="str">
            <v>BRAÇADEIRA DE AÇO GALVANIZADO - 1/2"</v>
          </cell>
          <cell r="C1507" t="str">
            <v>UN</v>
          </cell>
          <cell r="D1507">
            <v>9.67</v>
          </cell>
        </row>
        <row r="1508">
          <cell r="A1508">
            <v>9084018</v>
          </cell>
          <cell r="B1508" t="str">
            <v>BRAÇADEIRA DE AÇO GALVANIZADO - 3"</v>
          </cell>
          <cell r="C1508" t="str">
            <v>UN</v>
          </cell>
          <cell r="D1508">
            <v>20.41</v>
          </cell>
        </row>
        <row r="1509">
          <cell r="A1509">
            <v>9084021</v>
          </cell>
          <cell r="B1509" t="str">
            <v>SUPORTE P/ PERFILADO 100X38MM GE</v>
          </cell>
          <cell r="C1509" t="str">
            <v>UN</v>
          </cell>
          <cell r="D1509">
            <v>13.08</v>
          </cell>
        </row>
        <row r="1510">
          <cell r="A1510">
            <v>9084023</v>
          </cell>
          <cell r="B1510" t="str">
            <v>SUPORTE CURTO PARA LUMINÁRIA 100X38MM GE</v>
          </cell>
          <cell r="C1510" t="str">
            <v>UN</v>
          </cell>
          <cell r="D1510">
            <v>16.07</v>
          </cell>
        </row>
        <row r="1511">
          <cell r="A1511">
            <v>9084024</v>
          </cell>
          <cell r="B1511" t="str">
            <v>SUPORTE LONGO PARA LUMINÁRIA 165X38MM GE</v>
          </cell>
          <cell r="C1511" t="str">
            <v>UN</v>
          </cell>
          <cell r="D1511">
            <v>16.98</v>
          </cell>
        </row>
        <row r="1512">
          <cell r="A1512">
            <v>9084025</v>
          </cell>
          <cell r="B1512" t="str">
            <v>EMENDA INTERNA P/ PERFILADO 38X38 "1" GE</v>
          </cell>
          <cell r="C1512" t="str">
            <v>UN</v>
          </cell>
          <cell r="D1512">
            <v>13.77</v>
          </cell>
        </row>
        <row r="1513">
          <cell r="A1513">
            <v>9084027</v>
          </cell>
          <cell r="B1513" t="str">
            <v>EMENDA INTERNA P/ PEFILADO 38X38 "T" GE</v>
          </cell>
          <cell r="C1513" t="str">
            <v>UN</v>
          </cell>
          <cell r="D1513">
            <v>21.36</v>
          </cell>
        </row>
        <row r="1514">
          <cell r="A1514">
            <v>9084036</v>
          </cell>
          <cell r="B1514" t="str">
            <v>CAIXA DE DERIVAÇÃO P/ PERFILADO 38X38 TP "C" GE - CHAPA 14</v>
          </cell>
          <cell r="C1514" t="str">
            <v>UN</v>
          </cell>
          <cell r="D1514">
            <v>28.26</v>
          </cell>
        </row>
        <row r="1515">
          <cell r="A1515">
            <v>9084037</v>
          </cell>
          <cell r="B1515" t="str">
            <v>CAIXA DE DERIVAÇÃO P/ PERFILADO 38X38 TP "L" GE - CHAPA 14</v>
          </cell>
          <cell r="C1515" t="str">
            <v>UN</v>
          </cell>
          <cell r="D1515">
            <v>28.26</v>
          </cell>
        </row>
        <row r="1516">
          <cell r="A1516">
            <v>9084040</v>
          </cell>
          <cell r="B1516" t="str">
            <v>CAIXA DE DERIVAÇÃO P/ PERFILADO 38X76 TP "E" GE - CHAPA 14</v>
          </cell>
          <cell r="C1516" t="str">
            <v>UN</v>
          </cell>
          <cell r="D1516">
            <v>49.76</v>
          </cell>
        </row>
        <row r="1517">
          <cell r="A1517">
            <v>9084041</v>
          </cell>
          <cell r="B1517" t="str">
            <v>CAIXA DE DERIVAÇÃO P/ PERFILADO 38X76 TP "C" GE - CHAPA 14</v>
          </cell>
          <cell r="C1517" t="str">
            <v>UN</v>
          </cell>
          <cell r="D1517">
            <v>43.12</v>
          </cell>
        </row>
        <row r="1518">
          <cell r="A1518">
            <v>9084042</v>
          </cell>
          <cell r="B1518" t="str">
            <v>CAIXA DE DERIVAÇÃO P/ PERFILADO 38X76 TP "L" GE - CHAPA 14</v>
          </cell>
          <cell r="C1518" t="str">
            <v>UN</v>
          </cell>
          <cell r="D1518">
            <v>42.47</v>
          </cell>
        </row>
        <row r="1519">
          <cell r="A1519">
            <v>9084043</v>
          </cell>
          <cell r="B1519" t="str">
            <v>CAIXA DE DERIVAÇÃO P/ PERFILADO 38X76 TP "T" GE - CHAPA 14</v>
          </cell>
          <cell r="C1519" t="str">
            <v>UN</v>
          </cell>
          <cell r="D1519">
            <v>101.89</v>
          </cell>
        </row>
        <row r="1520">
          <cell r="A1520">
            <v>9084045</v>
          </cell>
          <cell r="B1520" t="str">
            <v>CAIXA EM ALUMÍNIO P/ TOMADA FIXAÇÃO EM PERFILADO</v>
          </cell>
          <cell r="C1520" t="str">
            <v>UN</v>
          </cell>
          <cell r="D1520">
            <v>50.08</v>
          </cell>
        </row>
        <row r="1521">
          <cell r="A1521">
            <v>9084057</v>
          </cell>
          <cell r="B1521" t="str">
            <v>SAÍDA PARA ELETRODUTO EM PERFILADO 3/4" GE</v>
          </cell>
          <cell r="C1521" t="str">
            <v>UN</v>
          </cell>
          <cell r="D1521">
            <v>7.6</v>
          </cell>
        </row>
        <row r="1522">
          <cell r="A1522">
            <v>9084062</v>
          </cell>
          <cell r="B1522" t="str">
            <v>VERGALHÃO DE AÇO C/ ROSCA TOTAL 5/16" GE</v>
          </cell>
          <cell r="C1522" t="str">
            <v>M</v>
          </cell>
          <cell r="D1522">
            <v>52.66</v>
          </cell>
        </row>
        <row r="1523">
          <cell r="A1523">
            <v>9085000</v>
          </cell>
          <cell r="B1523" t="str">
            <v>REATORES</v>
          </cell>
          <cell r="C1523" t="str">
            <v>.</v>
          </cell>
          <cell r="D1523" t="str">
            <v>.</v>
          </cell>
        </row>
        <row r="1524">
          <cell r="A1524">
            <v>9085010</v>
          </cell>
          <cell r="B1524" t="str">
            <v>REATOR PARA LÂMPADA VAPOR METÁLICO - 70W/ 220V</v>
          </cell>
          <cell r="C1524" t="str">
            <v>UN</v>
          </cell>
          <cell r="D1524">
            <v>148.88999999999999</v>
          </cell>
        </row>
        <row r="1525">
          <cell r="A1525">
            <v>9085012</v>
          </cell>
          <cell r="B1525" t="str">
            <v>REATOR PARA LÂMPADA VAPOR METÁLICO - 150W/ 220V</v>
          </cell>
          <cell r="C1525" t="str">
            <v>UN</v>
          </cell>
          <cell r="D1525">
            <v>150.05000000000001</v>
          </cell>
        </row>
        <row r="1526">
          <cell r="A1526">
            <v>9085013</v>
          </cell>
          <cell r="B1526" t="str">
            <v>REATOR DE LÂMPADA VAPOR METÁLICO - 250W/ 220V</v>
          </cell>
          <cell r="C1526" t="str">
            <v>UN</v>
          </cell>
          <cell r="D1526">
            <v>212.16</v>
          </cell>
        </row>
        <row r="1527">
          <cell r="A1527">
            <v>9085014</v>
          </cell>
          <cell r="B1527" t="str">
            <v>REATOR PARA LÂMPADA VAPOR METÁLICO - 400W/ 220V</v>
          </cell>
          <cell r="C1527" t="str">
            <v>UN</v>
          </cell>
          <cell r="D1527">
            <v>234.91</v>
          </cell>
        </row>
        <row r="1528">
          <cell r="A1528">
            <v>9085027</v>
          </cell>
          <cell r="B1528" t="str">
            <v>REATOR ELETRÔNICO AFP 127V P/ LÂMPADA FLUORESCENTE - 1 X 28W</v>
          </cell>
          <cell r="C1528" t="str">
            <v>UN</v>
          </cell>
          <cell r="D1528">
            <v>160.65</v>
          </cell>
        </row>
        <row r="1529">
          <cell r="A1529">
            <v>9085029</v>
          </cell>
          <cell r="B1529" t="str">
            <v>REATOR ELETRÔNICO AFP 127V P/ LÂMPADA FLUORESCENTE - 2 X 28W</v>
          </cell>
          <cell r="C1529" t="str">
            <v>UN</v>
          </cell>
          <cell r="D1529">
            <v>189.25</v>
          </cell>
        </row>
        <row r="1530">
          <cell r="A1530">
            <v>9085032</v>
          </cell>
          <cell r="B1530" t="str">
            <v>REATOR ELETRÔNICO FLUORESCENTE DUPLO AFP - 2X16W - 127/220V</v>
          </cell>
          <cell r="C1530" t="str">
            <v>UN</v>
          </cell>
          <cell r="D1530">
            <v>99.42</v>
          </cell>
        </row>
        <row r="1531">
          <cell r="A1531">
            <v>9085033</v>
          </cell>
          <cell r="B1531" t="str">
            <v>REATOR ELETRÔNICO FLUORESCENTE DUPLO AFP - 2X32W - 127/220V</v>
          </cell>
          <cell r="C1531" t="str">
            <v>UN</v>
          </cell>
          <cell r="D1531">
            <v>143.11000000000001</v>
          </cell>
        </row>
        <row r="1532">
          <cell r="A1532">
            <v>9085040</v>
          </cell>
          <cell r="B1532" t="str">
            <v>REATOR ELETRÔNICO FLUORESCENTE SIMPLES AFP 1X54W - 220V</v>
          </cell>
          <cell r="C1532" t="str">
            <v>UN</v>
          </cell>
          <cell r="D1532">
            <v>175.23</v>
          </cell>
        </row>
        <row r="1533">
          <cell r="A1533">
            <v>9085041</v>
          </cell>
          <cell r="B1533" t="str">
            <v>REATOR ELETRÔNICO FLUORESCENTE DUPLO AFP 2X54W - 220V</v>
          </cell>
          <cell r="C1533" t="str">
            <v>UN</v>
          </cell>
          <cell r="D1533">
            <v>205.26</v>
          </cell>
        </row>
        <row r="1534">
          <cell r="A1534">
            <v>9085060</v>
          </cell>
          <cell r="B1534" t="str">
            <v>LÂMPADA VAPOR METÁLICO - 70W</v>
          </cell>
          <cell r="C1534" t="str">
            <v>UN</v>
          </cell>
          <cell r="D1534">
            <v>56.67</v>
          </cell>
        </row>
        <row r="1535">
          <cell r="A1535">
            <v>9085061</v>
          </cell>
          <cell r="B1535" t="str">
            <v>LÂMPADA VAPOR METÁLICO - 150W</v>
          </cell>
          <cell r="C1535" t="str">
            <v>UN</v>
          </cell>
          <cell r="D1535">
            <v>40.78</v>
          </cell>
        </row>
        <row r="1536">
          <cell r="A1536">
            <v>9085062</v>
          </cell>
          <cell r="B1536" t="str">
            <v>LÂMPADA VAPOR METÁLICO - 250W</v>
          </cell>
          <cell r="C1536" t="str">
            <v>UN</v>
          </cell>
          <cell r="D1536">
            <v>145.21</v>
          </cell>
        </row>
        <row r="1537">
          <cell r="A1537">
            <v>9085063</v>
          </cell>
          <cell r="B1537" t="str">
            <v>LÂMPADA VAPOR METÁLICO - 400W</v>
          </cell>
          <cell r="C1537" t="str">
            <v>UN</v>
          </cell>
          <cell r="D1537">
            <v>125.2</v>
          </cell>
        </row>
        <row r="1538">
          <cell r="A1538">
            <v>9085073</v>
          </cell>
          <cell r="B1538" t="str">
            <v>LÂMPADA COMPACTA MINI-FLUORESCENTE COM REATOR E SOQUETE INCORPORADOS - 25W</v>
          </cell>
          <cell r="C1538" t="str">
            <v>UN</v>
          </cell>
          <cell r="D1538">
            <v>17.53</v>
          </cell>
        </row>
        <row r="1539">
          <cell r="A1539">
            <v>9085079</v>
          </cell>
          <cell r="B1539" t="str">
            <v>LÂMPADA FLUORESCENTE - 14W</v>
          </cell>
          <cell r="C1539" t="str">
            <v>UN</v>
          </cell>
          <cell r="D1539">
            <v>18.579999999999998</v>
          </cell>
        </row>
        <row r="1540">
          <cell r="A1540">
            <v>9085080</v>
          </cell>
          <cell r="B1540" t="str">
            <v>LÂMPADA FLUORESCENTE 16W</v>
          </cell>
          <cell r="C1540" t="str">
            <v>UN</v>
          </cell>
          <cell r="D1540">
            <v>17.899999999999999</v>
          </cell>
        </row>
        <row r="1541">
          <cell r="A1541">
            <v>9085081</v>
          </cell>
          <cell r="B1541" t="str">
            <v>LÂMPADA FLUORESCENTE 32W</v>
          </cell>
          <cell r="C1541" t="str">
            <v>UN</v>
          </cell>
          <cell r="D1541">
            <v>31.27</v>
          </cell>
        </row>
        <row r="1542">
          <cell r="A1542">
            <v>9085082</v>
          </cell>
          <cell r="B1542" t="str">
            <v>LÂMPADA FLUORESCENTE - 28W</v>
          </cell>
          <cell r="C1542" t="str">
            <v>UN</v>
          </cell>
          <cell r="D1542">
            <v>23.19</v>
          </cell>
        </row>
        <row r="1543">
          <cell r="A1543">
            <v>9086000</v>
          </cell>
          <cell r="B1543" t="str">
            <v>TOMADAS</v>
          </cell>
          <cell r="C1543" t="str">
            <v>.</v>
          </cell>
          <cell r="D1543" t="str">
            <v>.</v>
          </cell>
        </row>
        <row r="1544">
          <cell r="A1544">
            <v>9086010</v>
          </cell>
          <cell r="B1544" t="str">
            <v>TOMADA RJ 45 PARA INFORMÁTICA COM PLACA</v>
          </cell>
          <cell r="C1544" t="str">
            <v>UN</v>
          </cell>
          <cell r="D1544">
            <v>87.33</v>
          </cell>
        </row>
        <row r="1545">
          <cell r="A1545">
            <v>9086011</v>
          </cell>
          <cell r="B1545" t="str">
            <v>TOMADA PARA TELEFONE PADRÃO RJ11 COM PLACA/ ESPELHO</v>
          </cell>
          <cell r="C1545" t="str">
            <v>UN</v>
          </cell>
          <cell r="D1545">
            <v>22.15</v>
          </cell>
        </row>
        <row r="1546">
          <cell r="A1546">
            <v>9090000</v>
          </cell>
          <cell r="B1546" t="str">
            <v>REDE LÓGICA</v>
          </cell>
          <cell r="C1546" t="str">
            <v>.</v>
          </cell>
          <cell r="D1546" t="str">
            <v>.</v>
          </cell>
        </row>
        <row r="1547">
          <cell r="A1547">
            <v>9090002</v>
          </cell>
          <cell r="B1547" t="str">
            <v>CERTIFICAÇÃO DE REDE LÓGICA - ATÉ 50 PONTOS</v>
          </cell>
          <cell r="C1547" t="str">
            <v>GL</v>
          </cell>
          <cell r="D1547">
            <v>2025.4</v>
          </cell>
        </row>
        <row r="1548">
          <cell r="A1548">
            <v>9090003</v>
          </cell>
          <cell r="B1548" t="str">
            <v>CERTIFICAÇÃO DE REDE LÓGICA - EXCEDENTE 50 PONTOS</v>
          </cell>
          <cell r="C1548" t="str">
            <v>PTO</v>
          </cell>
          <cell r="D1548">
            <v>35.08</v>
          </cell>
        </row>
        <row r="1549">
          <cell r="A1549">
            <v>9090011</v>
          </cell>
          <cell r="B1549" t="str">
            <v>RACK 8U'S COM VENTILAÇÃO, BANDEJA FIXA E RÉGUA DE TOMADAS - INSTALADO</v>
          </cell>
          <cell r="C1549" t="str">
            <v>UN</v>
          </cell>
          <cell r="D1549">
            <v>798.32</v>
          </cell>
        </row>
        <row r="1550">
          <cell r="A1550">
            <v>9090015</v>
          </cell>
          <cell r="B1550" t="str">
            <v>PATCH PAINEL - 24 PORTAS - INSTALADO</v>
          </cell>
          <cell r="C1550" t="str">
            <v>UN</v>
          </cell>
          <cell r="D1550">
            <v>432.31</v>
          </cell>
        </row>
        <row r="1551">
          <cell r="A1551">
            <v>9090017</v>
          </cell>
          <cell r="B1551" t="str">
            <v>SWITCH - 24 PORTAS - INSTALADO</v>
          </cell>
          <cell r="C1551" t="str">
            <v>UN</v>
          </cell>
          <cell r="D1551">
            <v>461.18</v>
          </cell>
        </row>
        <row r="1552">
          <cell r="A1552">
            <v>9090021</v>
          </cell>
          <cell r="B1552" t="str">
            <v>GUIA ORGANIZADORA DE CABOS 19" - 1V - INSTALADA</v>
          </cell>
          <cell r="C1552" t="str">
            <v>UN</v>
          </cell>
          <cell r="D1552">
            <v>21.56</v>
          </cell>
        </row>
        <row r="1553">
          <cell r="A1553">
            <v>9090031</v>
          </cell>
          <cell r="B1553" t="str">
            <v>PATCH CORD RJ45 - 1,5M</v>
          </cell>
          <cell r="C1553" t="str">
            <v>UN</v>
          </cell>
          <cell r="D1553">
            <v>15.91</v>
          </cell>
        </row>
        <row r="1554">
          <cell r="A1554">
            <v>9090033</v>
          </cell>
          <cell r="B1554" t="str">
            <v>PATCH CORD RJ45 - 2,5M</v>
          </cell>
          <cell r="C1554" t="str">
            <v>UN</v>
          </cell>
          <cell r="D1554">
            <v>25.52</v>
          </cell>
        </row>
        <row r="1555">
          <cell r="A1555">
            <v>9090038</v>
          </cell>
          <cell r="B1555" t="str">
            <v>CABO UTP - CATEGORIA 4 E 5 PARES</v>
          </cell>
          <cell r="C1555" t="str">
            <v>M</v>
          </cell>
          <cell r="D1555">
            <v>4.37</v>
          </cell>
        </row>
        <row r="1556">
          <cell r="A1556">
            <v>9090040</v>
          </cell>
          <cell r="B1556" t="str">
            <v>CABO UTP - CAT 6</v>
          </cell>
          <cell r="C1556" t="str">
            <v>M</v>
          </cell>
          <cell r="D1556">
            <v>5.74</v>
          </cell>
        </row>
        <row r="1557">
          <cell r="A1557">
            <v>9090041</v>
          </cell>
          <cell r="B1557" t="str">
            <v>CRIMPAGEM DE CABOS</v>
          </cell>
          <cell r="C1557" t="str">
            <v>UN</v>
          </cell>
          <cell r="D1557">
            <v>47.04</v>
          </cell>
        </row>
        <row r="1558">
          <cell r="A1558">
            <v>10000000</v>
          </cell>
          <cell r="B1558" t="str">
            <v>INST.HIDRO-SANITARIAS</v>
          </cell>
        </row>
        <row r="1559">
          <cell r="A1559">
            <v>10001000</v>
          </cell>
          <cell r="B1559" t="str">
            <v>ALIMENTAÇÃO PREDIAL DE ÁGUA E GÁS</v>
          </cell>
          <cell r="C1559" t="str">
            <v>.</v>
          </cell>
          <cell r="D1559" t="str">
            <v>.</v>
          </cell>
        </row>
        <row r="1560">
          <cell r="A1560">
            <v>10001001</v>
          </cell>
          <cell r="B1560" t="str">
            <v>CAVALETE DE ENTRADA - 3/4"</v>
          </cell>
          <cell r="C1560" t="str">
            <v>UN</v>
          </cell>
          <cell r="D1560">
            <v>326.18</v>
          </cell>
        </row>
        <row r="1561">
          <cell r="A1561">
            <v>10001002</v>
          </cell>
          <cell r="B1561" t="str">
            <v>CAVALETE DE ENTRADA - 1"</v>
          </cell>
          <cell r="C1561" t="str">
            <v>UN</v>
          </cell>
          <cell r="D1561">
            <v>354.39</v>
          </cell>
        </row>
        <row r="1562">
          <cell r="A1562">
            <v>10001004</v>
          </cell>
          <cell r="B1562" t="str">
            <v>CAVALETE DE ENTRADA - 1 1/2"</v>
          </cell>
          <cell r="C1562" t="str">
            <v>UN</v>
          </cell>
          <cell r="D1562">
            <v>462.85</v>
          </cell>
        </row>
        <row r="1563">
          <cell r="A1563">
            <v>10001010</v>
          </cell>
          <cell r="B1563" t="str">
            <v>HIDRÔMETRO UNIJATO, DN 1/2", VAZÃO NOMINAL DE 1,5 M3/H, RELOJOARIA INCLINADA E CLASSE B</v>
          </cell>
          <cell r="C1563" t="str">
            <v>UN</v>
          </cell>
          <cell r="D1563">
            <v>97.91</v>
          </cell>
        </row>
        <row r="1564">
          <cell r="A1564">
            <v>10001011</v>
          </cell>
          <cell r="B1564" t="str">
            <v>HIDRÔMETRO MULTIJATO, DN 1 1/2", VAZÃO NOMINAL DE 20 M3/H, RELOJOARIA INCLINADA E CLASSE B</v>
          </cell>
          <cell r="C1564" t="str">
            <v>UN</v>
          </cell>
          <cell r="D1564">
            <v>572.47</v>
          </cell>
        </row>
        <row r="1565">
          <cell r="A1565">
            <v>10001012</v>
          </cell>
          <cell r="B1565" t="str">
            <v>HIDRÔMETRO UNIJATO, DN 3/4", VAZÃO NOMINAL DE 5 M3/H, RELOJOARIA INCLINADA E CLASSE B</v>
          </cell>
          <cell r="C1565" t="str">
            <v>UN</v>
          </cell>
          <cell r="D1565">
            <v>105.97</v>
          </cell>
        </row>
        <row r="1566">
          <cell r="A1566">
            <v>10001019</v>
          </cell>
          <cell r="B1566" t="str">
            <v>ABRIGO PARA CAVALETE ENTRADA, D=3/4" OU 1" EM ALVENARIA REVESTIDA</v>
          </cell>
          <cell r="C1566" t="str">
            <v>UN</v>
          </cell>
          <cell r="D1566">
            <v>548.96</v>
          </cell>
        </row>
        <row r="1567">
          <cell r="A1567">
            <v>10001020</v>
          </cell>
          <cell r="B1567" t="str">
            <v>ABRIGO PARA CAVALETE ENTRADA, D=1 1/4", D=1 1/2"OU 2" EM ALVENARIA REVESTIDA</v>
          </cell>
          <cell r="C1567" t="str">
            <v>UN</v>
          </cell>
          <cell r="D1567">
            <v>1332.73</v>
          </cell>
        </row>
        <row r="1568">
          <cell r="A1568">
            <v>10001095</v>
          </cell>
          <cell r="B1568" t="str">
            <v>PROTEÇÃO ANTICORROSIVA PARA TUBULAÇÃO ENTERRADA</v>
          </cell>
          <cell r="C1568" t="str">
            <v>M</v>
          </cell>
          <cell r="D1568">
            <v>3.43</v>
          </cell>
        </row>
        <row r="1569">
          <cell r="A1569">
            <v>10001098</v>
          </cell>
          <cell r="B1569" t="str">
            <v>ENVELOPAMENTO DE TUBULAÇÃO ENTERRADA, COM CONCRETO</v>
          </cell>
          <cell r="C1569" t="str">
            <v>M</v>
          </cell>
          <cell r="D1569">
            <v>40.58</v>
          </cell>
        </row>
        <row r="1570">
          <cell r="A1570">
            <v>10001102</v>
          </cell>
          <cell r="B1570" t="str">
            <v>CAVALETE DE ENTRADA QUÁDRUPLO GALVANIZADO - 3/4"</v>
          </cell>
          <cell r="C1570" t="str">
            <v>UN</v>
          </cell>
          <cell r="D1570">
            <v>665.65</v>
          </cell>
        </row>
        <row r="1571">
          <cell r="A1571">
            <v>10001103</v>
          </cell>
          <cell r="B1571" t="str">
            <v>CAVALETE DE ENTRADA SEXTUPLO GALVANIZADO - 3/4"</v>
          </cell>
          <cell r="C1571" t="str">
            <v>UN</v>
          </cell>
          <cell r="D1571">
            <v>943.5</v>
          </cell>
        </row>
        <row r="1572">
          <cell r="A1572">
            <v>10002000</v>
          </cell>
          <cell r="B1572" t="str">
            <v>RESERVAÇÃO DE ÁGUA</v>
          </cell>
          <cell r="C1572" t="str">
            <v>.</v>
          </cell>
          <cell r="D1572" t="str">
            <v>.</v>
          </cell>
        </row>
        <row r="1573">
          <cell r="A1573">
            <v>10002009</v>
          </cell>
          <cell r="B1573" t="str">
            <v>RESERVATÓRIO DE FIBRA DE VIDRO - CAPACIDADE 1000L</v>
          </cell>
          <cell r="C1573" t="str">
            <v>UN</v>
          </cell>
          <cell r="D1573">
            <v>1703.32</v>
          </cell>
        </row>
        <row r="1574">
          <cell r="A1574">
            <v>10002010</v>
          </cell>
          <cell r="B1574" t="str">
            <v>CAIXA D'ÁGUA DE FIBRA DE VIDRO - 1500 LITROS</v>
          </cell>
          <cell r="C1574" t="str">
            <v>UN</v>
          </cell>
          <cell r="D1574">
            <v>2116.3000000000002</v>
          </cell>
        </row>
        <row r="1575">
          <cell r="A1575">
            <v>10002014</v>
          </cell>
          <cell r="B1575" t="str">
            <v>CAIXA D'ÁGUA DE POLIETILENO 5000 LITROS</v>
          </cell>
          <cell r="C1575" t="str">
            <v>UN</v>
          </cell>
          <cell r="D1575">
            <v>3762.49</v>
          </cell>
        </row>
        <row r="1576">
          <cell r="A1576">
            <v>10002015</v>
          </cell>
          <cell r="B1576" t="str">
            <v>CAIXA D'ÁGUA DE POLIETILENO 10.000 LITROS</v>
          </cell>
          <cell r="C1576" t="str">
            <v>UN</v>
          </cell>
          <cell r="D1576">
            <v>6165.79</v>
          </cell>
        </row>
        <row r="1577">
          <cell r="A1577">
            <v>10002016</v>
          </cell>
          <cell r="B1577" t="str">
            <v>CAIXA D'ÁGUA DE POLIETILENO 15.000 LITROS</v>
          </cell>
          <cell r="C1577" t="str">
            <v>UN</v>
          </cell>
          <cell r="D1577">
            <v>9171.49</v>
          </cell>
        </row>
        <row r="1578">
          <cell r="A1578">
            <v>10002017</v>
          </cell>
          <cell r="B1578" t="str">
            <v>RESERVATÓRIO  DE POLIETILENO 310 LITROS</v>
          </cell>
          <cell r="C1578" t="str">
            <v>UN</v>
          </cell>
          <cell r="D1578">
            <v>764.81</v>
          </cell>
        </row>
        <row r="1579">
          <cell r="A1579">
            <v>10002018</v>
          </cell>
          <cell r="B1579" t="str">
            <v>RESERVATÓRIO  DE POLIETILENO 500 LITROS</v>
          </cell>
          <cell r="C1579" t="str">
            <v>UN</v>
          </cell>
          <cell r="D1579">
            <v>801.58</v>
          </cell>
        </row>
        <row r="1580">
          <cell r="A1580">
            <v>10002019</v>
          </cell>
          <cell r="B1580" t="str">
            <v xml:space="preserve"> RESERVATÓRIO  DE POLIETILENO 1.000 LITROS</v>
          </cell>
          <cell r="C1580" t="str">
            <v>UN</v>
          </cell>
          <cell r="D1580">
            <v>989.04</v>
          </cell>
        </row>
        <row r="1581">
          <cell r="A1581">
            <v>10002029</v>
          </cell>
          <cell r="B1581" t="str">
            <v xml:space="preserve"> RESERVATÓRIO  DE POLIETILENO 2.000 LITROS</v>
          </cell>
          <cell r="C1581" t="str">
            <v>UN</v>
          </cell>
          <cell r="D1581">
            <v>2178.86</v>
          </cell>
        </row>
        <row r="1582">
          <cell r="A1582">
            <v>10002030</v>
          </cell>
          <cell r="B1582" t="str">
            <v>ANÉIS PRÉ-MOLDADOS EM CONCRETO ARMADO P/ RESERVATÓRIO DE ÁGUA D=2,50M</v>
          </cell>
          <cell r="C1582" t="str">
            <v>UN</v>
          </cell>
          <cell r="D1582">
            <v>7095.92</v>
          </cell>
        </row>
        <row r="1583">
          <cell r="A1583">
            <v>10002031</v>
          </cell>
          <cell r="B1583" t="str">
            <v>RESERVATÓRIO  DE POLIETILENO 2.500 LITROS</v>
          </cell>
          <cell r="C1583" t="str">
            <v>UN</v>
          </cell>
          <cell r="D1583">
            <v>3192.07</v>
          </cell>
        </row>
        <row r="1584">
          <cell r="A1584">
            <v>10002040</v>
          </cell>
          <cell r="B1584" t="str">
            <v>LAJE PRÉ-MOLDADA D=2,50M E=8CM PARA RESERVATÓRIO</v>
          </cell>
          <cell r="C1584" t="str">
            <v>UN</v>
          </cell>
          <cell r="D1584">
            <v>3497.52</v>
          </cell>
        </row>
        <row r="1585">
          <cell r="A1585">
            <v>10002041</v>
          </cell>
          <cell r="B1585" t="str">
            <v>LAJE PRÉ-MOLDADA D=2,50M E=15CM PARA RESERVATÓRIO</v>
          </cell>
          <cell r="C1585" t="str">
            <v>UN</v>
          </cell>
          <cell r="D1585">
            <v>5117.45</v>
          </cell>
        </row>
        <row r="1586">
          <cell r="A1586">
            <v>10002051</v>
          </cell>
          <cell r="B1586" t="str">
            <v>TUBO DE AÇO GALVANIZADO, CLASSE LEVE I (LINHA ÁGUA) - 3/4"</v>
          </cell>
          <cell r="C1586" t="str">
            <v>M</v>
          </cell>
          <cell r="D1586">
            <v>77.709999999999994</v>
          </cell>
        </row>
        <row r="1587">
          <cell r="A1587">
            <v>10002052</v>
          </cell>
          <cell r="B1587" t="str">
            <v>TUBO DE AÇO GALVANIZADO, CLASSE LEVE I (LINHA ÁGUA) - 1"</v>
          </cell>
          <cell r="C1587" t="str">
            <v>M</v>
          </cell>
          <cell r="D1587">
            <v>103.02</v>
          </cell>
        </row>
        <row r="1588">
          <cell r="A1588">
            <v>10002054</v>
          </cell>
          <cell r="B1588" t="str">
            <v>TUBO DE AÇO GALVANIZADO, CLASSE LEVE I (LINHA ÁGUA) - 1 1/2"</v>
          </cell>
          <cell r="C1588" t="str">
            <v>M</v>
          </cell>
          <cell r="D1588">
            <v>142.06</v>
          </cell>
        </row>
        <row r="1589">
          <cell r="A1589">
            <v>10002055</v>
          </cell>
          <cell r="B1589" t="str">
            <v>TUBO DE AÇO GALVANIZADO, CLASSE LEVE I (LINHA ÁGUA) - 2"</v>
          </cell>
          <cell r="C1589" t="str">
            <v>M</v>
          </cell>
          <cell r="D1589">
            <v>170.38</v>
          </cell>
        </row>
        <row r="1590">
          <cell r="A1590">
            <v>10002061</v>
          </cell>
          <cell r="B1590" t="str">
            <v>TUBO DE PVC RÍGIDO, SOLDÁVEL (LINHA ÁGUA) - 25MM (3/4")</v>
          </cell>
          <cell r="C1590" t="str">
            <v>M</v>
          </cell>
          <cell r="D1590">
            <v>15.2</v>
          </cell>
        </row>
        <row r="1591">
          <cell r="A1591">
            <v>10002062</v>
          </cell>
          <cell r="B1591" t="str">
            <v>TUBO DE PVC RÍGIDO, SOLDÁVEL (LINHA ÁGUA) - 32MM (1")</v>
          </cell>
          <cell r="C1591" t="str">
            <v>M</v>
          </cell>
          <cell r="D1591">
            <v>23.4</v>
          </cell>
        </row>
        <row r="1592">
          <cell r="A1592">
            <v>10002064</v>
          </cell>
          <cell r="B1592" t="str">
            <v>TUBO DE PVC RÍGIDO, SOLDÁVEL (LINHA ÁGUA) - 50MM (1 1/2")</v>
          </cell>
          <cell r="C1592" t="str">
            <v>M</v>
          </cell>
          <cell r="D1592">
            <v>43.33</v>
          </cell>
        </row>
        <row r="1593">
          <cell r="A1593">
            <v>10002065</v>
          </cell>
          <cell r="B1593" t="str">
            <v>TUBO DE PVC RÍGIDO, SOLDÁVEL (LINHA ÁGUA) - 60MM (2")</v>
          </cell>
          <cell r="C1593" t="str">
            <v>M</v>
          </cell>
          <cell r="D1593">
            <v>76.59</v>
          </cell>
        </row>
        <row r="1594">
          <cell r="A1594">
            <v>10002081</v>
          </cell>
          <cell r="B1594" t="str">
            <v>REGISTRO DE GAVETA, METAL AMARELO - 3/4"</v>
          </cell>
          <cell r="C1594" t="str">
            <v>UN</v>
          </cell>
          <cell r="D1594">
            <v>73.400000000000006</v>
          </cell>
        </row>
        <row r="1595">
          <cell r="A1595">
            <v>10002082</v>
          </cell>
          <cell r="B1595" t="str">
            <v>REGISTRO DE GAVETA, METAL AMARELO - 1"</v>
          </cell>
          <cell r="C1595" t="str">
            <v>UN</v>
          </cell>
          <cell r="D1595">
            <v>84.86</v>
          </cell>
        </row>
        <row r="1596">
          <cell r="A1596">
            <v>10002084</v>
          </cell>
          <cell r="B1596" t="str">
            <v>REGISTRO DE GAVETA, METAL AMARELO - 1 1/2"</v>
          </cell>
          <cell r="C1596" t="str">
            <v>UN</v>
          </cell>
          <cell r="D1596">
            <v>155.84</v>
          </cell>
        </row>
        <row r="1597">
          <cell r="A1597">
            <v>10002085</v>
          </cell>
          <cell r="B1597" t="str">
            <v>REGISTRO DE GAVETA, METAL AMARELO - 2"</v>
          </cell>
          <cell r="C1597" t="str">
            <v>UN</v>
          </cell>
          <cell r="D1597">
            <v>188.21</v>
          </cell>
        </row>
        <row r="1598">
          <cell r="A1598">
            <v>10002091</v>
          </cell>
          <cell r="B1598" t="str">
            <v>TORNEIRA DE BÓIA, DE LATÃO - 3/4"</v>
          </cell>
          <cell r="C1598" t="str">
            <v>UN</v>
          </cell>
          <cell r="D1598">
            <v>105.67</v>
          </cell>
        </row>
        <row r="1599">
          <cell r="A1599">
            <v>10002092</v>
          </cell>
          <cell r="B1599" t="str">
            <v>TORNEIRA DE BÓIA, DE LATÃO - 1"</v>
          </cell>
          <cell r="C1599" t="str">
            <v>UN</v>
          </cell>
          <cell r="D1599">
            <v>139.29</v>
          </cell>
        </row>
        <row r="1600">
          <cell r="A1600">
            <v>10002094</v>
          </cell>
          <cell r="B1600" t="str">
            <v>TORNEIRA DE BÓIA, DE LATÃO - 1 1/2"</v>
          </cell>
          <cell r="C1600" t="str">
            <v>UN</v>
          </cell>
          <cell r="D1600">
            <v>267.23</v>
          </cell>
        </row>
        <row r="1601">
          <cell r="A1601">
            <v>10002095</v>
          </cell>
          <cell r="B1601" t="str">
            <v>TORNEIRA DE BÓIA, DE LATÃO - 2"</v>
          </cell>
          <cell r="C1601" t="str">
            <v>UN</v>
          </cell>
          <cell r="D1601">
            <v>342.49</v>
          </cell>
        </row>
        <row r="1602">
          <cell r="A1602">
            <v>10003000</v>
          </cell>
          <cell r="B1602" t="str">
            <v>INSTALAÇÃO ELEVATÓRIA</v>
          </cell>
          <cell r="C1602" t="str">
            <v>.</v>
          </cell>
          <cell r="D1602" t="str">
            <v>.</v>
          </cell>
        </row>
        <row r="1603">
          <cell r="A1603">
            <v>10003003</v>
          </cell>
          <cell r="B1603" t="str">
            <v>CONJUNTO MOTOR-BOMBA - ATÉ 1/2HP</v>
          </cell>
          <cell r="C1603" t="str">
            <v>UN</v>
          </cell>
          <cell r="D1603">
            <v>1864.79</v>
          </cell>
        </row>
        <row r="1604">
          <cell r="A1604">
            <v>10003004</v>
          </cell>
          <cell r="B1604" t="str">
            <v>CONJUNTO MOTOR-BOMBA - ATÉ 3/4HP</v>
          </cell>
          <cell r="C1604" t="str">
            <v>UN</v>
          </cell>
          <cell r="D1604">
            <v>2205.4</v>
          </cell>
        </row>
        <row r="1605">
          <cell r="A1605">
            <v>10003005</v>
          </cell>
          <cell r="B1605" t="str">
            <v>CONJUNTO MOTOR-BOMBA - ATÉ 1HP</v>
          </cell>
          <cell r="C1605" t="str">
            <v>UN</v>
          </cell>
          <cell r="D1605">
            <v>2236.36</v>
          </cell>
        </row>
        <row r="1606">
          <cell r="A1606">
            <v>10003006</v>
          </cell>
          <cell r="B1606" t="str">
            <v>CONJUNTO MOTOR-BOMBA - ATÉ 2HP</v>
          </cell>
          <cell r="C1606" t="str">
            <v>UN</v>
          </cell>
          <cell r="D1606">
            <v>2908.45</v>
          </cell>
        </row>
        <row r="1607">
          <cell r="A1607">
            <v>10003007</v>
          </cell>
          <cell r="B1607" t="str">
            <v>CONJUNTO MOTOR-BOMBA - ATÉ 3HP</v>
          </cell>
          <cell r="C1607" t="str">
            <v>UN</v>
          </cell>
          <cell r="D1607">
            <v>3087.63</v>
          </cell>
        </row>
        <row r="1608">
          <cell r="A1608">
            <v>10003008</v>
          </cell>
          <cell r="B1608" t="str">
            <v>CONJUNTO MOTOR-BOMBA - ATÉ 4HP</v>
          </cell>
          <cell r="C1608" t="str">
            <v>UN</v>
          </cell>
          <cell r="D1608">
            <v>4036.03</v>
          </cell>
        </row>
        <row r="1609">
          <cell r="A1609">
            <v>10003009</v>
          </cell>
          <cell r="B1609" t="str">
            <v>CONJUNTO MOTOR-BOMBA - ATÉ 5HP</v>
          </cell>
          <cell r="C1609" t="str">
            <v>UN</v>
          </cell>
          <cell r="D1609">
            <v>4743.09</v>
          </cell>
        </row>
        <row r="1610">
          <cell r="A1610">
            <v>10003010</v>
          </cell>
          <cell r="B1610" t="str">
            <v>CONJUNTO MOTOR-BOMBA 80M3/H, 20MCA, 7,5CV, 3500RPM, 220/380V, TRIFÁSICO</v>
          </cell>
          <cell r="C1610" t="str">
            <v>UN</v>
          </cell>
          <cell r="D1610">
            <v>10003.08</v>
          </cell>
        </row>
        <row r="1611">
          <cell r="A1611">
            <v>10003011</v>
          </cell>
          <cell r="B1611" t="str">
            <v>CONJUNTO MOTOR-BOMBA 112M3/H, 20MCA, 10CV, 3500RPM, 220/380V, TRIFÁSICO</v>
          </cell>
          <cell r="C1611" t="str">
            <v>UN</v>
          </cell>
          <cell r="D1611">
            <v>8829.7999999999993</v>
          </cell>
        </row>
        <row r="1612">
          <cell r="A1612">
            <v>10003012</v>
          </cell>
          <cell r="B1612" t="str">
            <v>CONJUNTO MOTOR-BOMBA 160M3/H, 20MCA, 15CV, 1750RPM, 220/380V, TRIFÁSICO</v>
          </cell>
          <cell r="C1612" t="str">
            <v>UN</v>
          </cell>
          <cell r="D1612">
            <v>12472.1</v>
          </cell>
        </row>
        <row r="1613">
          <cell r="A1613">
            <v>10003013</v>
          </cell>
          <cell r="B1613" t="str">
            <v>CONJUNTO MOTOR-BOMBA 240M3/H, 20MCA, 20CV, 1750RPM, 220/380V, TRIFÁSICO</v>
          </cell>
          <cell r="C1613" t="str">
            <v>UN</v>
          </cell>
          <cell r="D1613">
            <v>17191.47</v>
          </cell>
        </row>
        <row r="1614">
          <cell r="A1614">
            <v>10003014</v>
          </cell>
          <cell r="B1614" t="str">
            <v>CONJUNTO MOTOR-BOMBA 270M3/H, 20MCA, 25CV, 1750RPM, 220/380V, TRIFÁSICO</v>
          </cell>
          <cell r="C1614" t="str">
            <v>UN</v>
          </cell>
          <cell r="D1614">
            <v>22538.89</v>
          </cell>
        </row>
        <row r="1615">
          <cell r="A1615">
            <v>10003042</v>
          </cell>
          <cell r="B1615" t="str">
            <v>TUBO DE AÇO-CARBONO GALVANIZADO, CL.MÉDIA (DIN2440) - 1" (RECALQUE)</v>
          </cell>
          <cell r="C1615" t="str">
            <v>M</v>
          </cell>
          <cell r="D1615">
            <v>116.88</v>
          </cell>
        </row>
        <row r="1616">
          <cell r="A1616">
            <v>10003044</v>
          </cell>
          <cell r="B1616" t="str">
            <v>TUBO DE AÇO-CARBONO GALVANIZADO, CL.MÉDIA (DIN2440) - 1 1/2" (SUCÇÃO)</v>
          </cell>
          <cell r="C1616" t="str">
            <v>M</v>
          </cell>
          <cell r="D1616">
            <v>162.27000000000001</v>
          </cell>
        </row>
        <row r="1617">
          <cell r="A1617">
            <v>10003052</v>
          </cell>
          <cell r="B1617" t="str">
            <v>REGISTRO DE GAVETA, METAL AMARELO - 1"</v>
          </cell>
          <cell r="C1617" t="str">
            <v>UN</v>
          </cell>
          <cell r="D1617">
            <v>84.86</v>
          </cell>
        </row>
        <row r="1618">
          <cell r="A1618">
            <v>10003054</v>
          </cell>
          <cell r="B1618" t="str">
            <v>REGISTRO DE GAVETA, METAL AMARELO - 1 1/2"</v>
          </cell>
          <cell r="C1618" t="str">
            <v>UN</v>
          </cell>
          <cell r="D1618">
            <v>155.84</v>
          </cell>
        </row>
        <row r="1619">
          <cell r="A1619">
            <v>10003062</v>
          </cell>
          <cell r="B1619" t="str">
            <v>VÁLVULA DE RETENÇÃO HORIZONTAL - 1"</v>
          </cell>
          <cell r="C1619" t="str">
            <v>UN</v>
          </cell>
          <cell r="D1619">
            <v>150.97</v>
          </cell>
        </row>
        <row r="1620">
          <cell r="A1620">
            <v>10003064</v>
          </cell>
          <cell r="B1620" t="str">
            <v>VÁLVULA DE RETENÇÃO HORIZONTAL - 1 1/2"</v>
          </cell>
          <cell r="C1620" t="str">
            <v>UN</v>
          </cell>
          <cell r="D1620">
            <v>270.39999999999998</v>
          </cell>
        </row>
        <row r="1621">
          <cell r="A1621">
            <v>10003065</v>
          </cell>
          <cell r="B1621" t="str">
            <v>VÁLVULA DE RETENÇÃO HORIZONTAL - 2"</v>
          </cell>
          <cell r="C1621" t="str">
            <v>UN</v>
          </cell>
          <cell r="D1621">
            <v>364.26</v>
          </cell>
        </row>
        <row r="1622">
          <cell r="A1622">
            <v>10003066</v>
          </cell>
          <cell r="B1622" t="str">
            <v>VÁLVULA DE RETENÇÃO HORIZONTAL - 2 1/2"</v>
          </cell>
          <cell r="C1622" t="str">
            <v>UN</v>
          </cell>
          <cell r="D1622">
            <v>620.62</v>
          </cell>
        </row>
        <row r="1623">
          <cell r="A1623">
            <v>10003067</v>
          </cell>
          <cell r="B1623" t="str">
            <v>VÁLVULA DE RETENÇÃO HORIZONTAL - 3"</v>
          </cell>
          <cell r="C1623" t="str">
            <v>UN</v>
          </cell>
          <cell r="D1623">
            <v>742.74</v>
          </cell>
        </row>
        <row r="1624">
          <cell r="A1624">
            <v>10003068</v>
          </cell>
          <cell r="B1624" t="str">
            <v>VÁLVULA DE RETENÇÃO HORIZONTAL - 4"</v>
          </cell>
          <cell r="C1624" t="str">
            <v>UN</v>
          </cell>
          <cell r="D1624">
            <v>1243.3800000000001</v>
          </cell>
        </row>
        <row r="1625">
          <cell r="A1625">
            <v>10003072</v>
          </cell>
          <cell r="B1625" t="str">
            <v>VÁLVULA DE RETENÇÃO VERTICAL - 1"</v>
          </cell>
          <cell r="C1625" t="str">
            <v>UN</v>
          </cell>
          <cell r="D1625">
            <v>97.93</v>
          </cell>
        </row>
        <row r="1626">
          <cell r="A1626">
            <v>10003073</v>
          </cell>
          <cell r="B1626" t="str">
            <v>VÁLVULA DE RETENÇÃO VERTICAL - 1 1/4"</v>
          </cell>
          <cell r="C1626" t="str">
            <v>UN</v>
          </cell>
          <cell r="D1626">
            <v>186.7</v>
          </cell>
        </row>
        <row r="1627">
          <cell r="A1627">
            <v>10003074</v>
          </cell>
          <cell r="B1627" t="str">
            <v>VÁLVULA DE RETENÇÃO VERTICAL - 1 1/2"</v>
          </cell>
          <cell r="C1627" t="str">
            <v>UN</v>
          </cell>
          <cell r="D1627">
            <v>201.65</v>
          </cell>
        </row>
        <row r="1628">
          <cell r="A1628">
            <v>10003075</v>
          </cell>
          <cell r="B1628" t="str">
            <v>VÁLVULA DE RETENÇÃO VERTICAL - 2"</v>
          </cell>
          <cell r="C1628" t="str">
            <v>UN</v>
          </cell>
          <cell r="D1628">
            <v>264.2</v>
          </cell>
        </row>
        <row r="1629">
          <cell r="A1629">
            <v>10003076</v>
          </cell>
          <cell r="B1629" t="str">
            <v>VÁLVULA DE RETENÇÃO VERTICAL - 2 1/2"</v>
          </cell>
          <cell r="C1629" t="str">
            <v>UN</v>
          </cell>
          <cell r="D1629">
            <v>448.01</v>
          </cell>
        </row>
        <row r="1630">
          <cell r="A1630">
            <v>10003077</v>
          </cell>
          <cell r="B1630" t="str">
            <v>VÁLVULA DE RETENÇÃO VERTICAL - 3"</v>
          </cell>
          <cell r="C1630" t="str">
            <v>UN</v>
          </cell>
          <cell r="D1630">
            <v>585.27</v>
          </cell>
        </row>
        <row r="1631">
          <cell r="A1631">
            <v>10003078</v>
          </cell>
          <cell r="B1631" t="str">
            <v>VÁLVULA DE RETENÇÃO VERTICAL - 4"</v>
          </cell>
          <cell r="C1631" t="str">
            <v>UN</v>
          </cell>
          <cell r="D1631">
            <v>996.22</v>
          </cell>
        </row>
        <row r="1632">
          <cell r="A1632">
            <v>10004000</v>
          </cell>
          <cell r="B1632" t="str">
            <v>REDE DE ÁGUA FRIA - TUBULAÇÃO</v>
          </cell>
          <cell r="C1632" t="str">
            <v>.</v>
          </cell>
          <cell r="D1632" t="str">
            <v>.</v>
          </cell>
        </row>
        <row r="1633">
          <cell r="A1633">
            <v>10004002</v>
          </cell>
          <cell r="B1633" t="str">
            <v>TUBO DE AÇO GALVANIZADO, CLASSE LEVE I (LINHA ÁGUA) - 3/4"</v>
          </cell>
          <cell r="C1633" t="str">
            <v>M</v>
          </cell>
          <cell r="D1633">
            <v>77.709999999999994</v>
          </cell>
        </row>
        <row r="1634">
          <cell r="A1634">
            <v>10004003</v>
          </cell>
          <cell r="B1634" t="str">
            <v>TUBO DE AÇO GALVANIZADO, CLASSE LEVE I (LINHA ÁGUA) - 1"</v>
          </cell>
          <cell r="C1634" t="str">
            <v>M</v>
          </cell>
          <cell r="D1634">
            <v>103.02</v>
          </cell>
        </row>
        <row r="1635">
          <cell r="A1635">
            <v>10004004</v>
          </cell>
          <cell r="B1635" t="str">
            <v>TUBO DE AÇO GALVANIZADO, CLASSE LEVE I (LINHA ÁGUA) - 1 1/4"</v>
          </cell>
          <cell r="C1635" t="str">
            <v>M</v>
          </cell>
          <cell r="D1635">
            <v>120.45</v>
          </cell>
        </row>
        <row r="1636">
          <cell r="A1636">
            <v>10004005</v>
          </cell>
          <cell r="B1636" t="str">
            <v>TUBO DE AÇO GALVANIZADO, CLASSE LEVE I (LINHA ÁGUA) - 1 1/2"</v>
          </cell>
          <cell r="C1636" t="str">
            <v>M</v>
          </cell>
          <cell r="D1636">
            <v>142.06</v>
          </cell>
        </row>
        <row r="1637">
          <cell r="A1637">
            <v>10004006</v>
          </cell>
          <cell r="B1637" t="str">
            <v>TUBO DE AÇO GALVANIZADO, CLASSE LEVE I (LINHA ÁGUA) - 2"</v>
          </cell>
          <cell r="C1637" t="str">
            <v>M</v>
          </cell>
          <cell r="D1637">
            <v>170.38</v>
          </cell>
        </row>
        <row r="1638">
          <cell r="A1638">
            <v>10004007</v>
          </cell>
          <cell r="B1638" t="str">
            <v>TUBO DE AÇO GALVANIZADO, CLASSE LEVE I (LINHA ÁGUA) - 2 1/2"</v>
          </cell>
          <cell r="C1638" t="str">
            <v>M</v>
          </cell>
          <cell r="D1638">
            <v>215.67</v>
          </cell>
        </row>
        <row r="1639">
          <cell r="A1639">
            <v>10004008</v>
          </cell>
          <cell r="B1639" t="str">
            <v>TUBO DE AÇO GALVANIZADO, CLASSE LEVE I (LINHA ÁGUA) - 3"</v>
          </cell>
          <cell r="C1639" t="str">
            <v>M</v>
          </cell>
          <cell r="D1639">
            <v>237.57</v>
          </cell>
        </row>
        <row r="1640">
          <cell r="A1640">
            <v>10004009</v>
          </cell>
          <cell r="B1640" t="str">
            <v>TUBO DE AÇO GALVANIZADO, CLASSE LEVE I (LINHA ÁGUA) - 4"</v>
          </cell>
          <cell r="C1640" t="str">
            <v>M</v>
          </cell>
          <cell r="D1640">
            <v>310.45</v>
          </cell>
        </row>
        <row r="1641">
          <cell r="A1641">
            <v>10004062</v>
          </cell>
          <cell r="B1641" t="str">
            <v>TUBO DE PVC RÍGIDO, SOLDÁVEL (LINHA ÁGUA) - 25MM (3/4")</v>
          </cell>
          <cell r="C1641" t="str">
            <v>M</v>
          </cell>
          <cell r="D1641">
            <v>27.82</v>
          </cell>
        </row>
        <row r="1642">
          <cell r="A1642">
            <v>10004063</v>
          </cell>
          <cell r="B1642" t="str">
            <v>TUBO DE PVC RÍGIDO, SOLDÁVEL (LINHA ÁGUA) - 32MM (1")</v>
          </cell>
          <cell r="C1642" t="str">
            <v>M</v>
          </cell>
          <cell r="D1642">
            <v>23.4</v>
          </cell>
        </row>
        <row r="1643">
          <cell r="A1643">
            <v>10004064</v>
          </cell>
          <cell r="B1643" t="str">
            <v>TUBO DE PVC RÍGIDO, SOLDÁVEL (LINHA ÁGUA) - 40MM (1 1/4")</v>
          </cell>
          <cell r="C1643" t="str">
            <v>M</v>
          </cell>
          <cell r="D1643">
            <v>48.97</v>
          </cell>
        </row>
        <row r="1644">
          <cell r="A1644">
            <v>10004065</v>
          </cell>
          <cell r="B1644" t="str">
            <v>TUBO DE PVC RÍGIDO, SOLDÁVEL (LINHA ÁGUA) - 50MM (1 1/2")</v>
          </cell>
          <cell r="C1644" t="str">
            <v>M</v>
          </cell>
          <cell r="D1644">
            <v>43.33</v>
          </cell>
        </row>
        <row r="1645">
          <cell r="A1645">
            <v>10004066</v>
          </cell>
          <cell r="B1645" t="str">
            <v>TUBO DE PVC RÍGIDO, SOLDÁVEL (LINHA ÁGUA) - 60MM (2")</v>
          </cell>
          <cell r="C1645" t="str">
            <v>M</v>
          </cell>
          <cell r="D1645">
            <v>76.59</v>
          </cell>
        </row>
        <row r="1646">
          <cell r="A1646">
            <v>10004067</v>
          </cell>
          <cell r="B1646" t="str">
            <v>TUBO DE PVC RÍGIDO, SOLDÁVEL (LINHA ÁGUA) - 75MM (2 1/2")</v>
          </cell>
          <cell r="C1646" t="str">
            <v>M</v>
          </cell>
          <cell r="D1646">
            <v>104.59</v>
          </cell>
        </row>
        <row r="1647">
          <cell r="A1647">
            <v>10004068</v>
          </cell>
          <cell r="B1647" t="str">
            <v>TUBO DE PVC RÍGIDO, SOLDÁVEL (LINHA ÁGUA) - 85MM (3")</v>
          </cell>
          <cell r="C1647" t="str">
            <v>M</v>
          </cell>
          <cell r="D1647">
            <v>79.900000000000006</v>
          </cell>
        </row>
        <row r="1648">
          <cell r="A1648">
            <v>10004069</v>
          </cell>
          <cell r="B1648" t="str">
            <v>TUBO DE PVC RÍGIDO, SOLDÁVEL (LINHA ÁGUA) - 110MM (4")</v>
          </cell>
          <cell r="C1648" t="str">
            <v>M</v>
          </cell>
          <cell r="D1648">
            <v>177.27</v>
          </cell>
        </row>
        <row r="1649">
          <cell r="A1649">
            <v>10004080</v>
          </cell>
          <cell r="B1649" t="str">
            <v>TUBO DE PVC PBA, CLASSE 15, COM ANEL - 50MM</v>
          </cell>
          <cell r="C1649" t="str">
            <v>M</v>
          </cell>
          <cell r="D1649">
            <v>58.74</v>
          </cell>
        </row>
        <row r="1650">
          <cell r="A1650">
            <v>10004081</v>
          </cell>
          <cell r="B1650" t="str">
            <v>TUBO DE PVC PBA, CLASSE 15, COM ANEL - 75MM</v>
          </cell>
          <cell r="C1650" t="str">
            <v>UN</v>
          </cell>
          <cell r="D1650">
            <v>72.569999999999993</v>
          </cell>
        </row>
        <row r="1651">
          <cell r="A1651">
            <v>10004082</v>
          </cell>
          <cell r="B1651" t="str">
            <v>TUBO DE PVC PBA, CLASSE 15, COM ANEL - 100MM</v>
          </cell>
          <cell r="C1651" t="str">
            <v>M</v>
          </cell>
          <cell r="D1651">
            <v>125.2</v>
          </cell>
        </row>
        <row r="1652">
          <cell r="A1652">
            <v>10004083</v>
          </cell>
          <cell r="B1652" t="str">
            <v>TUBO DE PVC PBA, CLASSE 20, COM ANEL - 50MM</v>
          </cell>
          <cell r="C1652" t="str">
            <v>M</v>
          </cell>
          <cell r="D1652">
            <v>58.22</v>
          </cell>
        </row>
        <row r="1653">
          <cell r="A1653">
            <v>10004084</v>
          </cell>
          <cell r="B1653" t="str">
            <v>TUBO DE PVC PBA, CLASSE 20, COM ANEL - 75MM</v>
          </cell>
          <cell r="C1653" t="str">
            <v>M</v>
          </cell>
          <cell r="D1653">
            <v>98.11</v>
          </cell>
        </row>
        <row r="1654">
          <cell r="A1654">
            <v>10004085</v>
          </cell>
          <cell r="B1654" t="str">
            <v>TUBO DE PVC PBA, CLASSE 20, COM ANEL - 100MM</v>
          </cell>
          <cell r="C1654" t="str">
            <v>M</v>
          </cell>
          <cell r="D1654">
            <v>171.9</v>
          </cell>
        </row>
        <row r="1655">
          <cell r="A1655">
            <v>10004098</v>
          </cell>
          <cell r="B1655" t="str">
            <v>ENVELOPAMENTO DE TUBULAÇÃO ENTERRADA, COM CONCRETO</v>
          </cell>
          <cell r="C1655" t="str">
            <v>M</v>
          </cell>
          <cell r="D1655">
            <v>40.58</v>
          </cell>
        </row>
        <row r="1656">
          <cell r="A1656">
            <v>10005000</v>
          </cell>
          <cell r="B1656" t="str">
            <v>REDE DE ÁGUA FRIA - ACESSÓRIOS</v>
          </cell>
          <cell r="C1656" t="str">
            <v>.</v>
          </cell>
          <cell r="D1656" t="str">
            <v>.</v>
          </cell>
        </row>
        <row r="1657">
          <cell r="A1657">
            <v>10005002</v>
          </cell>
          <cell r="B1657" t="str">
            <v>REGISTRO DE GAVETA, METAL AMARELO - 3/4"</v>
          </cell>
          <cell r="C1657" t="str">
            <v>UN</v>
          </cell>
          <cell r="D1657">
            <v>73.400000000000006</v>
          </cell>
        </row>
        <row r="1658">
          <cell r="A1658">
            <v>10005003</v>
          </cell>
          <cell r="B1658" t="str">
            <v xml:space="preserve"> REGISTRO DE GAVETA, METAL AMARELO - 1"</v>
          </cell>
          <cell r="C1658" t="str">
            <v>UN</v>
          </cell>
          <cell r="D1658">
            <v>84.86</v>
          </cell>
        </row>
        <row r="1659">
          <cell r="A1659">
            <v>10005004</v>
          </cell>
          <cell r="B1659" t="str">
            <v>REGISTRO DE GAVETA, METAL AMARELO - 1 1/4"</v>
          </cell>
          <cell r="C1659" t="str">
            <v>UN</v>
          </cell>
          <cell r="D1659">
            <v>130.56</v>
          </cell>
        </row>
        <row r="1660">
          <cell r="A1660">
            <v>10005005</v>
          </cell>
          <cell r="B1660" t="str">
            <v>REGISTRO DE GAVETA, METAL AMARELO - 1 1/2"</v>
          </cell>
          <cell r="C1660" t="str">
            <v>UN</v>
          </cell>
          <cell r="D1660">
            <v>155.84</v>
          </cell>
        </row>
        <row r="1661">
          <cell r="A1661">
            <v>10005006</v>
          </cell>
          <cell r="B1661" t="str">
            <v>REGISTRO DE GAVETA, METAL AMARELO - 2"</v>
          </cell>
          <cell r="C1661" t="str">
            <v>UN</v>
          </cell>
          <cell r="D1661">
            <v>188.21</v>
          </cell>
        </row>
        <row r="1662">
          <cell r="A1662">
            <v>10005007</v>
          </cell>
          <cell r="B1662" t="str">
            <v>REGISTRO DE GAVETA, METAL AMARELO - 2 1/2"</v>
          </cell>
          <cell r="C1662" t="str">
            <v>UN</v>
          </cell>
          <cell r="D1662">
            <v>421.87</v>
          </cell>
        </row>
        <row r="1663">
          <cell r="A1663">
            <v>10005008</v>
          </cell>
          <cell r="B1663" t="str">
            <v>REGISTRO DE GAVETA, METAL AMARELO - 3"</v>
          </cell>
          <cell r="C1663" t="str">
            <v>UN</v>
          </cell>
          <cell r="D1663">
            <v>661.76</v>
          </cell>
        </row>
        <row r="1664">
          <cell r="A1664">
            <v>10005009</v>
          </cell>
          <cell r="B1664" t="str">
            <v>REGISTRO DE GAVETA, METAL AMARELO - 4"</v>
          </cell>
          <cell r="C1664" t="str">
            <v>UN</v>
          </cell>
          <cell r="D1664">
            <v>1094.92</v>
          </cell>
        </row>
        <row r="1665">
          <cell r="A1665">
            <v>10005031</v>
          </cell>
          <cell r="B1665" t="str">
            <v>REGISTRO DE GAVETA, METAL CROMADO - 3/4"</v>
          </cell>
          <cell r="C1665" t="str">
            <v>UN</v>
          </cell>
          <cell r="D1665">
            <v>111.59</v>
          </cell>
        </row>
        <row r="1666">
          <cell r="A1666">
            <v>10005032</v>
          </cell>
          <cell r="B1666" t="str">
            <v>REGISTRO DE GAVETA, METAL CROMADO - 1"</v>
          </cell>
          <cell r="C1666" t="str">
            <v>UN</v>
          </cell>
          <cell r="D1666">
            <v>116.66</v>
          </cell>
        </row>
        <row r="1667">
          <cell r="A1667">
            <v>10005033</v>
          </cell>
          <cell r="B1667" t="str">
            <v>REGISTRO DE GAVETA, METAL CROMADO - 1 1/4"</v>
          </cell>
          <cell r="C1667" t="str">
            <v>UN</v>
          </cell>
          <cell r="D1667">
            <v>208.29</v>
          </cell>
        </row>
        <row r="1668">
          <cell r="A1668">
            <v>10005034</v>
          </cell>
          <cell r="B1668" t="str">
            <v>REGISTRO DE GAVETA, METAL CROMADO - 1 1/2"</v>
          </cell>
          <cell r="C1668" t="str">
            <v>UN</v>
          </cell>
          <cell r="D1668">
            <v>215.59</v>
          </cell>
        </row>
        <row r="1669">
          <cell r="A1669">
            <v>10005040</v>
          </cell>
          <cell r="B1669" t="str">
            <v>REGISTRO DE PRESSÃO, METAL AMARELO - 1/2"</v>
          </cell>
          <cell r="C1669" t="str">
            <v>UN</v>
          </cell>
          <cell r="D1669">
            <v>95.23</v>
          </cell>
        </row>
        <row r="1670">
          <cell r="A1670">
            <v>10005041</v>
          </cell>
          <cell r="B1670" t="str">
            <v>REGISTRO DE PRESSÃO, METAL AMARELO - 3/4"</v>
          </cell>
          <cell r="C1670" t="str">
            <v>UN</v>
          </cell>
          <cell r="D1670">
            <v>75.62</v>
          </cell>
        </row>
        <row r="1671">
          <cell r="A1671">
            <v>10005051</v>
          </cell>
          <cell r="B1671" t="str">
            <v>REGISTRO DE PRESSÃO, METAL CROMADO - 3/4"</v>
          </cell>
          <cell r="C1671" t="str">
            <v>UN</v>
          </cell>
          <cell r="D1671">
            <v>96.12</v>
          </cell>
        </row>
        <row r="1672">
          <cell r="A1672">
            <v>10005060</v>
          </cell>
          <cell r="B1672" t="str">
            <v>REGISTRO GLOBO COM ADAPTADOR E TAMPA - 2 1/2"</v>
          </cell>
          <cell r="C1672" t="str">
            <v>UN</v>
          </cell>
          <cell r="D1672">
            <v>490.99</v>
          </cell>
        </row>
        <row r="1673">
          <cell r="A1673">
            <v>10006000</v>
          </cell>
          <cell r="B1673" t="str">
            <v>REDE DE ÁGUA QUENTE</v>
          </cell>
          <cell r="C1673" t="str">
            <v>.</v>
          </cell>
          <cell r="D1673" t="str">
            <v>.</v>
          </cell>
        </row>
        <row r="1674">
          <cell r="A1674">
            <v>10006020</v>
          </cell>
          <cell r="B1674" t="str">
            <v>TUBO DE COBRE SEM COSTURA, CLASSE EL - 1/2"</v>
          </cell>
          <cell r="C1674" t="str">
            <v>M</v>
          </cell>
          <cell r="D1674">
            <v>63.76</v>
          </cell>
        </row>
        <row r="1675">
          <cell r="A1675">
            <v>10006021</v>
          </cell>
          <cell r="B1675" t="str">
            <v>TUBO DE COBRE SEM COSTURA, CLASSE EL - 3/4"</v>
          </cell>
          <cell r="C1675" t="str">
            <v>M</v>
          </cell>
          <cell r="D1675">
            <v>92.89</v>
          </cell>
        </row>
        <row r="1676">
          <cell r="A1676">
            <v>10006022</v>
          </cell>
          <cell r="B1676" t="str">
            <v>TUBO DE COBRE SEM COSTURA, CLASSE EL - 1"</v>
          </cell>
          <cell r="C1676" t="str">
            <v>M</v>
          </cell>
          <cell r="D1676">
            <v>116.43</v>
          </cell>
        </row>
        <row r="1677">
          <cell r="A1677">
            <v>10006023</v>
          </cell>
          <cell r="B1677" t="str">
            <v>TUBO DE COBRE SEM COSTURA, CLASSE EL - 1 1/4"</v>
          </cell>
          <cell r="C1677" t="str">
            <v>M</v>
          </cell>
          <cell r="D1677">
            <v>193.85</v>
          </cell>
        </row>
        <row r="1678">
          <cell r="A1678">
            <v>10006024</v>
          </cell>
          <cell r="B1678" t="str">
            <v>TUBO DE COBRE SEM COSTURA, CLASSE EL - 1 1/2"</v>
          </cell>
          <cell r="C1678" t="str">
            <v>M</v>
          </cell>
          <cell r="D1678">
            <v>258.83</v>
          </cell>
        </row>
        <row r="1679">
          <cell r="A1679">
            <v>10006026</v>
          </cell>
          <cell r="B1679" t="str">
            <v>TUBO DE COBRE SEM COSTURA, CLASSE A - 1/2"</v>
          </cell>
          <cell r="C1679" t="str">
            <v>M</v>
          </cell>
          <cell r="D1679">
            <v>80.81</v>
          </cell>
        </row>
        <row r="1680">
          <cell r="A1680">
            <v>10006027</v>
          </cell>
          <cell r="B1680" t="str">
            <v>TUBO DE COBRE SEM COSTURA, CLASSE A 3/4"</v>
          </cell>
          <cell r="C1680" t="str">
            <v>M</v>
          </cell>
          <cell r="D1680">
            <v>126.31</v>
          </cell>
        </row>
        <row r="1681">
          <cell r="A1681">
            <v>10006028</v>
          </cell>
          <cell r="B1681" t="str">
            <v>TUBO DE COBRE SEM COSTURA, CLASSE A 1"</v>
          </cell>
          <cell r="C1681" t="str">
            <v>M</v>
          </cell>
          <cell r="D1681">
            <v>160.21</v>
          </cell>
        </row>
        <row r="1682">
          <cell r="A1682">
            <v>10006029</v>
          </cell>
          <cell r="B1682" t="str">
            <v>TUBO DE COBRE SEM COSTURA, CLASSE A 1 1/4"</v>
          </cell>
          <cell r="C1682" t="str">
            <v>M</v>
          </cell>
          <cell r="D1682">
            <v>246.31</v>
          </cell>
        </row>
        <row r="1683">
          <cell r="A1683">
            <v>10006030</v>
          </cell>
          <cell r="B1683" t="str">
            <v>TUBO DE COBRE SEM COSTURA, CLASSE A 1 1/2"</v>
          </cell>
          <cell r="C1683" t="str">
            <v>M</v>
          </cell>
          <cell r="D1683">
            <v>299.33999999999997</v>
          </cell>
        </row>
        <row r="1684">
          <cell r="A1684">
            <v>10006031</v>
          </cell>
          <cell r="B1684" t="str">
            <v>TUBO DE COBRE SEM COSTURA, CLASSE A - 2"</v>
          </cell>
          <cell r="C1684" t="str">
            <v>M</v>
          </cell>
          <cell r="D1684">
            <v>265.69</v>
          </cell>
        </row>
        <row r="1685">
          <cell r="A1685">
            <v>10006032</v>
          </cell>
          <cell r="B1685" t="str">
            <v>TUBO DE COBRE SEM COSTURA, CLASSE A - 2 1/2"</v>
          </cell>
          <cell r="C1685" t="str">
            <v>M</v>
          </cell>
          <cell r="D1685">
            <v>343.42</v>
          </cell>
        </row>
        <row r="1686">
          <cell r="A1686">
            <v>10006034</v>
          </cell>
          <cell r="B1686" t="str">
            <v>TUBO DE COBRE SEM COSTURA, CLASSE A - 3 1/8"</v>
          </cell>
          <cell r="C1686" t="str">
            <v>M</v>
          </cell>
          <cell r="D1686">
            <v>492.35</v>
          </cell>
        </row>
        <row r="1687">
          <cell r="A1687">
            <v>10006035</v>
          </cell>
          <cell r="B1687" t="str">
            <v>TUBO DE COBRE SEM COSTURA, CLASSE E - 2"</v>
          </cell>
          <cell r="C1687" t="str">
            <v>M</v>
          </cell>
          <cell r="D1687">
            <v>210.83</v>
          </cell>
        </row>
        <row r="1688">
          <cell r="A1688">
            <v>10006036</v>
          </cell>
          <cell r="B1688" t="str">
            <v>TUBO DE COBRE SEM COSTURA, CLASSE E - 2 1/2"</v>
          </cell>
          <cell r="C1688" t="str">
            <v>M</v>
          </cell>
          <cell r="D1688">
            <v>271.29000000000002</v>
          </cell>
        </row>
        <row r="1689">
          <cell r="A1689">
            <v>10006038</v>
          </cell>
          <cell r="B1689" t="str">
            <v>TUBO DE COBRE SEM COSTURA, CLASSE E - 3 1/8"</v>
          </cell>
          <cell r="C1689" t="str">
            <v>M</v>
          </cell>
          <cell r="D1689">
            <v>1352.95</v>
          </cell>
        </row>
        <row r="1690">
          <cell r="A1690">
            <v>10006054</v>
          </cell>
          <cell r="B1690" t="str">
            <v>REGISTRO DE GAVETA, METAL AMARELO - 1 1/2"</v>
          </cell>
          <cell r="C1690" t="str">
            <v>UN</v>
          </cell>
          <cell r="D1690">
            <v>155.84</v>
          </cell>
        </row>
        <row r="1691">
          <cell r="A1691">
            <v>10007000</v>
          </cell>
          <cell r="B1691" t="str">
            <v>REDE DE GÁS</v>
          </cell>
          <cell r="C1691" t="str">
            <v>.</v>
          </cell>
          <cell r="D1691" t="str">
            <v>.</v>
          </cell>
        </row>
        <row r="1692">
          <cell r="A1692">
            <v>10007011</v>
          </cell>
          <cell r="B1692" t="str">
            <v>TUBO PRETO DE AÇO-CARBONO, CLASSE SCH-40 - 3/4"</v>
          </cell>
          <cell r="C1692" t="str">
            <v>M</v>
          </cell>
          <cell r="D1692">
            <v>69.959999999999994</v>
          </cell>
        </row>
        <row r="1693">
          <cell r="A1693">
            <v>10007012</v>
          </cell>
          <cell r="B1693" t="str">
            <v>TUBO PRETO DE AÇO-CARBONO, CLASSE SCH-40 - 1"</v>
          </cell>
          <cell r="C1693" t="str">
            <v>M</v>
          </cell>
          <cell r="D1693">
            <v>100.33</v>
          </cell>
        </row>
        <row r="1694">
          <cell r="A1694">
            <v>10007013</v>
          </cell>
          <cell r="B1694" t="str">
            <v>TUBO PRETO DE AÇO-CARBONO, CLASSE SCH-40 - 1 1/4"</v>
          </cell>
          <cell r="C1694" t="str">
            <v>M</v>
          </cell>
          <cell r="D1694">
            <v>119.44</v>
          </cell>
        </row>
        <row r="1695">
          <cell r="A1695">
            <v>10007014</v>
          </cell>
          <cell r="B1695" t="str">
            <v>TUBO PRETO DE AÇO-CARBONO, CLASSE SCH-40 - 1 1/2"</v>
          </cell>
          <cell r="C1695" t="str">
            <v>M</v>
          </cell>
          <cell r="D1695">
            <v>140.02000000000001</v>
          </cell>
        </row>
        <row r="1696">
          <cell r="A1696">
            <v>10007020</v>
          </cell>
          <cell r="B1696" t="str">
            <v>VÁLVULA ESFÉRICA MONOBLOCO EM LATÃO, 3/4" NPT</v>
          </cell>
          <cell r="C1696" t="str">
            <v>UN</v>
          </cell>
          <cell r="D1696">
            <v>81.64</v>
          </cell>
        </row>
        <row r="1697">
          <cell r="A1697">
            <v>10007060</v>
          </cell>
          <cell r="B1697" t="str">
            <v>ABRIGO PARA GÁS EM BLOCO DE CONCRETO APARENTE PARA 2 BOTIJÕES</v>
          </cell>
          <cell r="C1697" t="str">
            <v>UN</v>
          </cell>
          <cell r="D1697">
            <v>693.12</v>
          </cell>
        </row>
        <row r="1698">
          <cell r="A1698">
            <v>10007062</v>
          </cell>
          <cell r="B1698" t="str">
            <v>ABRIGO PARA GÁS EM ALVENARIA REVESTIDA PARA 2 BOTIJÕES</v>
          </cell>
          <cell r="C1698" t="str">
            <v>UN</v>
          </cell>
          <cell r="D1698">
            <v>897.76</v>
          </cell>
        </row>
        <row r="1699">
          <cell r="A1699">
            <v>10007063</v>
          </cell>
          <cell r="B1699" t="str">
            <v>ABRIGO PARA GÁS EM BLOCOS DE CONCRETO APARENTE PARA 2 CILINDROS</v>
          </cell>
          <cell r="C1699" t="str">
            <v>UN</v>
          </cell>
          <cell r="D1699">
            <v>1691.81</v>
          </cell>
        </row>
        <row r="1700">
          <cell r="A1700">
            <v>10007064</v>
          </cell>
          <cell r="B1700" t="str">
            <v>ABRIGO PARA GÁS EM BLOCO DE CONCRETO APARENTE PARA 4 CILINDROS</v>
          </cell>
          <cell r="C1700" t="str">
            <v>UN</v>
          </cell>
          <cell r="D1700">
            <v>2196.5300000000002</v>
          </cell>
        </row>
        <row r="1701">
          <cell r="A1701">
            <v>10007065</v>
          </cell>
          <cell r="B1701" t="str">
            <v>ABRIGO PARA GÁS EM BLOCO DE CONCRETO APARENTE PARA 6 CILINDROS</v>
          </cell>
          <cell r="C1701" t="str">
            <v>UN</v>
          </cell>
          <cell r="D1701">
            <v>2797.99</v>
          </cell>
        </row>
        <row r="1702">
          <cell r="A1702">
            <v>10007067</v>
          </cell>
          <cell r="B1702" t="str">
            <v>ABRIGO PARA GÁS EM TIJOLO APARENTE PARA 4 CILINDROS</v>
          </cell>
          <cell r="C1702" t="str">
            <v>UN</v>
          </cell>
          <cell r="D1702">
            <v>2574.7399999999998</v>
          </cell>
        </row>
        <row r="1703">
          <cell r="A1703">
            <v>10007068</v>
          </cell>
          <cell r="B1703" t="str">
            <v>ABRIGO PARA GÁS EM TIJOLO APARENTE PARA 6 CILINDROS</v>
          </cell>
          <cell r="C1703" t="str">
            <v>UN</v>
          </cell>
          <cell r="D1703">
            <v>3257.09</v>
          </cell>
        </row>
        <row r="1704">
          <cell r="A1704">
            <v>10007069</v>
          </cell>
          <cell r="B1704" t="str">
            <v>ABRIGO PARA GÁS EM ALVENARIA REVESTIDA PARA 2 CILINDROS</v>
          </cell>
          <cell r="C1704" t="str">
            <v>UN</v>
          </cell>
          <cell r="D1704">
            <v>2057.69</v>
          </cell>
        </row>
        <row r="1705">
          <cell r="A1705">
            <v>10007070</v>
          </cell>
          <cell r="B1705" t="str">
            <v>ABRIGO PARA GÁS EM ALVENARIA REVESTIDA PARA 4 CILINDROS</v>
          </cell>
          <cell r="C1705" t="str">
            <v>UN</v>
          </cell>
          <cell r="D1705">
            <v>2629.99</v>
          </cell>
        </row>
        <row r="1706">
          <cell r="A1706">
            <v>10007071</v>
          </cell>
          <cell r="B1706" t="str">
            <v>ABRIGO PARA GÁS EM ALVENARIA REVESTIDA PARA 6 CILINDROS</v>
          </cell>
          <cell r="C1706" t="str">
            <v>UN</v>
          </cell>
          <cell r="D1706">
            <v>3312.07</v>
          </cell>
        </row>
        <row r="1707">
          <cell r="A1707">
            <v>10007080</v>
          </cell>
          <cell r="B1707" t="str">
            <v>INSTALAÇÃO PARA 2 BOTIJÕES GLP 13KG, EXCLUSIVE ABRIGO</v>
          </cell>
          <cell r="C1707" t="str">
            <v>UN</v>
          </cell>
          <cell r="D1707">
            <v>17.57</v>
          </cell>
        </row>
        <row r="1708">
          <cell r="A1708">
            <v>10007081</v>
          </cell>
          <cell r="B1708" t="str">
            <v>INSTALAÇÃO PARA 2 CILINDROS GLP 45 KG, EXCLUSIVE ABRIGO</v>
          </cell>
          <cell r="C1708" t="str">
            <v>UN</v>
          </cell>
          <cell r="D1708">
            <v>834.49</v>
          </cell>
        </row>
        <row r="1709">
          <cell r="A1709">
            <v>10007082</v>
          </cell>
          <cell r="B1709" t="str">
            <v>INSTALAÇÃO PARA 4 CILINDRO GLP 45KG, EXCLUSIVE ABRIGO</v>
          </cell>
          <cell r="C1709" t="str">
            <v>UN</v>
          </cell>
          <cell r="D1709">
            <v>1004.47</v>
          </cell>
        </row>
        <row r="1710">
          <cell r="A1710">
            <v>10007083</v>
          </cell>
          <cell r="B1710" t="str">
            <v>INSTALAÇÃO PARA 6 CILINDROS GLP 45KG, EXCLUSIVE ABRIGO</v>
          </cell>
          <cell r="C1710" t="str">
            <v>UN</v>
          </cell>
          <cell r="D1710">
            <v>1147.1600000000001</v>
          </cell>
        </row>
        <row r="1711">
          <cell r="A1711">
            <v>10007085</v>
          </cell>
          <cell r="B1711" t="str">
            <v>BOTIJÃO DE GÁS DE 13KG COM CARGA</v>
          </cell>
          <cell r="C1711" t="str">
            <v>UN</v>
          </cell>
          <cell r="D1711">
            <v>345.7</v>
          </cell>
        </row>
        <row r="1712">
          <cell r="A1712">
            <v>10007086</v>
          </cell>
          <cell r="B1712" t="str">
            <v>CILINDRO DE G.L.P. DE 45KG COM CARGA</v>
          </cell>
          <cell r="C1712" t="str">
            <v>UN</v>
          </cell>
          <cell r="D1712">
            <v>1048.75</v>
          </cell>
        </row>
        <row r="1713">
          <cell r="A1713">
            <v>10007090</v>
          </cell>
          <cell r="B1713" t="str">
            <v>CAIXA COM COLETOR DE ÁGUA (SIFÃO) PARA REDE DE GÁS</v>
          </cell>
          <cell r="C1713" t="str">
            <v>UN</v>
          </cell>
          <cell r="D1713">
            <v>198.96</v>
          </cell>
        </row>
        <row r="1714">
          <cell r="A1714">
            <v>10007095</v>
          </cell>
          <cell r="B1714" t="str">
            <v>PROTEÇÃO ANTICORROSIVA PARA TUBULAÇÃO ENTERRADA</v>
          </cell>
          <cell r="C1714" t="str">
            <v>M</v>
          </cell>
          <cell r="D1714">
            <v>3.43</v>
          </cell>
        </row>
        <row r="1715">
          <cell r="A1715">
            <v>10007098</v>
          </cell>
          <cell r="B1715" t="str">
            <v>ENVELOPAMENTO DE TUBULAÇÃO ENTERRADA, COM CONCRETO</v>
          </cell>
          <cell r="C1715" t="str">
            <v>M</v>
          </cell>
          <cell r="D1715">
            <v>40.58</v>
          </cell>
        </row>
        <row r="1716">
          <cell r="A1716">
            <v>10008000</v>
          </cell>
          <cell r="B1716" t="str">
            <v>REDE DE PREVENÇÃO E COMBATE A INCÊNDIOS</v>
          </cell>
          <cell r="C1716" t="str">
            <v>.</v>
          </cell>
          <cell r="D1716" t="str">
            <v>.</v>
          </cell>
        </row>
        <row r="1717">
          <cell r="A1717">
            <v>10008002</v>
          </cell>
          <cell r="B1717" t="str">
            <v>TUBO DE AÇO-CARBONO GALVANIZADO, CLASSE MÉDIA (DIN2440) - 2 1/2"</v>
          </cell>
          <cell r="C1717" t="str">
            <v>M</v>
          </cell>
          <cell r="D1717">
            <v>240.6</v>
          </cell>
        </row>
        <row r="1718">
          <cell r="A1718">
            <v>10008003</v>
          </cell>
          <cell r="B1718" t="str">
            <v>TUBO DE AÇO-CARBONO GALVANIZADO, CLASSE MÉDIA (DIN2440) - 3"</v>
          </cell>
          <cell r="C1718" t="str">
            <v>M</v>
          </cell>
          <cell r="D1718">
            <v>267.38</v>
          </cell>
        </row>
        <row r="1719">
          <cell r="A1719">
            <v>10008005</v>
          </cell>
          <cell r="B1719" t="str">
            <v>TUBO DE AÇO-CARBONO GALVANIZADO, CLASSE MÉDIA (DIN2440) - 4"</v>
          </cell>
          <cell r="C1719" t="str">
            <v>M</v>
          </cell>
          <cell r="D1719">
            <v>352.32</v>
          </cell>
        </row>
        <row r="1720">
          <cell r="A1720">
            <v>10008006</v>
          </cell>
          <cell r="B1720" t="str">
            <v>TUBO DE AÇO-CARBONO GALVANIZADO, CLASSE MÉDIA (DIN2440) - 6"</v>
          </cell>
          <cell r="C1720" t="str">
            <v>M</v>
          </cell>
          <cell r="D1720">
            <v>558.4</v>
          </cell>
        </row>
        <row r="1721">
          <cell r="A1721">
            <v>10008031</v>
          </cell>
          <cell r="B1721" t="str">
            <v>REGISTRO DE GAVETA, METAL AMARELO - 2 1/2"</v>
          </cell>
          <cell r="C1721" t="str">
            <v>UN</v>
          </cell>
          <cell r="D1721">
            <v>421.87</v>
          </cell>
        </row>
        <row r="1722">
          <cell r="A1722">
            <v>10008032</v>
          </cell>
          <cell r="B1722" t="str">
            <v>REGISTRO DE GAVETA, METAL AMARELO - 3"</v>
          </cell>
          <cell r="C1722" t="str">
            <v>UN</v>
          </cell>
          <cell r="D1722">
            <v>661.76</v>
          </cell>
        </row>
        <row r="1723">
          <cell r="A1723">
            <v>10008034</v>
          </cell>
          <cell r="B1723" t="str">
            <v>REGISTRO DE GAVETA, METAL AMARELO - 4"</v>
          </cell>
          <cell r="C1723" t="str">
            <v>UN</v>
          </cell>
          <cell r="D1723">
            <v>1094.92</v>
          </cell>
        </row>
        <row r="1724">
          <cell r="A1724">
            <v>10008049</v>
          </cell>
          <cell r="B1724" t="str">
            <v>ENVELOPAMENTO DE TUBULAÇÃO ENTERRADA, COM CONCRETO</v>
          </cell>
          <cell r="C1724" t="str">
            <v>M</v>
          </cell>
          <cell r="D1724">
            <v>40.58</v>
          </cell>
        </row>
        <row r="1725">
          <cell r="A1725">
            <v>10008050</v>
          </cell>
          <cell r="B1725" t="str">
            <v>RECALQUE DE PASSEIO COM UNIÃO ENGATE RÁPIDO - REGISTRO TIPO GLOBO 2 1/2"</v>
          </cell>
          <cell r="C1725" t="str">
            <v>UN</v>
          </cell>
          <cell r="D1725">
            <v>858.7</v>
          </cell>
        </row>
        <row r="1726">
          <cell r="A1726">
            <v>10008055</v>
          </cell>
          <cell r="B1726" t="str">
            <v>HIDRANTE COM UNIÃO DE ENGATE RÁPIDO - REGISTRO TIPO GLOBO 2 1/2"</v>
          </cell>
          <cell r="C1726" t="str">
            <v>UN</v>
          </cell>
          <cell r="D1726">
            <v>428.11</v>
          </cell>
        </row>
        <row r="1727">
          <cell r="A1727">
            <v>10008060</v>
          </cell>
          <cell r="B1727" t="str">
            <v>ABRIGO DE EMBUTIR PARA HIDRANTE E MANGUEIRA - CHAPA DE AÇO N.20</v>
          </cell>
          <cell r="C1727" t="str">
            <v>UN</v>
          </cell>
          <cell r="D1727">
            <v>607.34</v>
          </cell>
        </row>
        <row r="1728">
          <cell r="A1728">
            <v>10008065</v>
          </cell>
          <cell r="B1728" t="str">
            <v>MANGUEIRA DE INCÊNDIO COM UNIÃO DE ENGATE RÁPIDO, 15M - 1 1/2"</v>
          </cell>
          <cell r="C1728" t="str">
            <v>UN</v>
          </cell>
          <cell r="D1728">
            <v>378.97</v>
          </cell>
        </row>
        <row r="1729">
          <cell r="A1729">
            <v>10008068</v>
          </cell>
          <cell r="B1729" t="str">
            <v>MANGUEIRA DE INCÊNDIO COM UNIÃO DE ENGATE RÁPIDO, 30M - 1 1/2"</v>
          </cell>
          <cell r="C1729" t="str">
            <v>UN</v>
          </cell>
          <cell r="D1729">
            <v>643.29999999999995</v>
          </cell>
        </row>
        <row r="1730">
          <cell r="A1730">
            <v>10008072</v>
          </cell>
          <cell r="B1730" t="str">
            <v>MANGUEIRA DE INCÊNDIO COM UNIÃO DE ENGATE RÁPIDO, 30M - 2 1/2"</v>
          </cell>
          <cell r="C1730" t="str">
            <v>UN</v>
          </cell>
          <cell r="D1730">
            <v>941.87</v>
          </cell>
        </row>
        <row r="1731">
          <cell r="A1731">
            <v>10008073</v>
          </cell>
          <cell r="B1731" t="str">
            <v>ESGUICHO DE INCÊNDIO COM ENGATE RÁPIDO - 1 1/2"X1/2"</v>
          </cell>
          <cell r="C1731" t="str">
            <v>UN</v>
          </cell>
          <cell r="D1731">
            <v>75.430000000000007</v>
          </cell>
        </row>
        <row r="1732">
          <cell r="A1732">
            <v>10008080</v>
          </cell>
          <cell r="B1732" t="str">
            <v>EXTINTOR DE INCÊNDIO COM CARGA DE GÁS CARBÔNICO (CO2) - 4KG</v>
          </cell>
          <cell r="C1732" t="str">
            <v>UN</v>
          </cell>
          <cell r="D1732">
            <v>619.01</v>
          </cell>
        </row>
        <row r="1733">
          <cell r="A1733">
            <v>10008081</v>
          </cell>
          <cell r="B1733" t="str">
            <v>EXTINTOR DE INCÊNDIO COM CARGA DE GÁS CARBÔNICO (CO2) - 6KG</v>
          </cell>
          <cell r="C1733" t="str">
            <v>UN</v>
          </cell>
          <cell r="D1733">
            <v>715.35</v>
          </cell>
        </row>
        <row r="1734">
          <cell r="A1734">
            <v>10008082</v>
          </cell>
          <cell r="B1734" t="str">
            <v>EXTINTOR DE INCÊNDIO COM CARGA DE GÁS CARBÔNICO (CO2) - 10KG</v>
          </cell>
          <cell r="C1734" t="str">
            <v>UN</v>
          </cell>
          <cell r="D1734">
            <v>1551.63</v>
          </cell>
        </row>
        <row r="1735">
          <cell r="A1735">
            <v>10008085</v>
          </cell>
          <cell r="B1735" t="str">
            <v>EXTINTOR DE INCÊNDIO COM CARGA DE ÁGUA PRESSURIZADA - 10L</v>
          </cell>
          <cell r="C1735" t="str">
            <v>UN</v>
          </cell>
          <cell r="D1735">
            <v>232.22</v>
          </cell>
        </row>
        <row r="1736">
          <cell r="A1736">
            <v>10008088</v>
          </cell>
          <cell r="B1736" t="str">
            <v>EXTINTOR DE INCÊNDIO COM CARGA DE ESPUMA QUÍMICA - 9L</v>
          </cell>
          <cell r="C1736" t="str">
            <v>UN</v>
          </cell>
          <cell r="D1736">
            <v>777.89</v>
          </cell>
        </row>
        <row r="1737">
          <cell r="A1737">
            <v>10008090</v>
          </cell>
          <cell r="B1737" t="str">
            <v>EXTINTOR DE INCÊNDIO COM CARGA DE PÓ QUÍMICO SECO - 4KG</v>
          </cell>
          <cell r="C1737" t="str">
            <v>UN</v>
          </cell>
          <cell r="D1737">
            <v>211.11</v>
          </cell>
        </row>
        <row r="1738">
          <cell r="A1738">
            <v>10008092</v>
          </cell>
          <cell r="B1738" t="str">
            <v>EXTINTOR DE INCÊNDIO COM CARGA DE PÓ QUÍMICO SECO - 8KG</v>
          </cell>
          <cell r="C1738" t="str">
            <v>UN</v>
          </cell>
          <cell r="D1738">
            <v>286.66000000000003</v>
          </cell>
        </row>
        <row r="1739">
          <cell r="A1739">
            <v>10008093</v>
          </cell>
          <cell r="B1739" t="str">
            <v>EXTINTOR DE INCÊNDIO COM CARGA DE PÓ QUÍMICO SECO - 12KG</v>
          </cell>
          <cell r="C1739" t="str">
            <v>UN</v>
          </cell>
          <cell r="D1739">
            <v>326.92</v>
          </cell>
        </row>
        <row r="1740">
          <cell r="A1740">
            <v>10008095</v>
          </cell>
          <cell r="B1740" t="str">
            <v>SETA PARA HIDRANTE/EXTINTOR DE INCÊNDIO</v>
          </cell>
          <cell r="C1740" t="str">
            <v>UN</v>
          </cell>
          <cell r="D1740">
            <v>24.2</v>
          </cell>
        </row>
        <row r="1741">
          <cell r="A1741">
            <v>10008098</v>
          </cell>
          <cell r="B1741" t="str">
            <v>FORNECIMENTO E INSTALAÇÃO DE SPRINKLER COM RESPOSTA PADRÃO BULBO VERMELHO</v>
          </cell>
          <cell r="C1741" t="str">
            <v>UN</v>
          </cell>
          <cell r="D1741">
            <v>41.14</v>
          </cell>
        </row>
        <row r="1742">
          <cell r="A1742">
            <v>10009000</v>
          </cell>
          <cell r="B1742" t="str">
            <v>REDE DE ESGOTO SANITÁRIO - TUBULAÇÃO</v>
          </cell>
          <cell r="C1742" t="str">
            <v>.</v>
          </cell>
          <cell r="D1742" t="str">
            <v>.</v>
          </cell>
        </row>
        <row r="1743">
          <cell r="A1743">
            <v>10009010</v>
          </cell>
          <cell r="B1743" t="str">
            <v>TUBO DE FERRO FUNDIDO PARA ESGOTO, LINHA SMU - 50MM</v>
          </cell>
          <cell r="C1743" t="str">
            <v>M</v>
          </cell>
          <cell r="D1743">
            <v>354.61</v>
          </cell>
        </row>
        <row r="1744">
          <cell r="A1744">
            <v>10009011</v>
          </cell>
          <cell r="B1744" t="str">
            <v>TUBO DE FERRO FUNDIDO PARA ESGOTO, LINHA SMU - 75MM</v>
          </cell>
          <cell r="C1744" t="str">
            <v>M</v>
          </cell>
          <cell r="D1744">
            <v>441.91</v>
          </cell>
        </row>
        <row r="1745">
          <cell r="A1745">
            <v>10009012</v>
          </cell>
          <cell r="B1745" t="str">
            <v>TUBO DE FERRO FUNDIDO PARA ESGOTO, LINHA SMU - 100MM</v>
          </cell>
          <cell r="C1745" t="str">
            <v>M</v>
          </cell>
          <cell r="D1745">
            <v>526.12</v>
          </cell>
        </row>
        <row r="1746">
          <cell r="A1746">
            <v>10009013</v>
          </cell>
          <cell r="B1746" t="str">
            <v>TUBO DE FERRO FUNDIDO PARA ESGOTO, LINHA SMU - 150MM</v>
          </cell>
          <cell r="C1746" t="str">
            <v>M</v>
          </cell>
          <cell r="D1746">
            <v>617.58000000000004</v>
          </cell>
        </row>
        <row r="1747">
          <cell r="A1747">
            <v>10009030</v>
          </cell>
          <cell r="B1747" t="str">
            <v>TUBO DE PVC RÍGIDO, PONTA E BOLSA (LINHA ESGOTO) - 40MM (1 1/2")</v>
          </cell>
          <cell r="C1747" t="str">
            <v>M</v>
          </cell>
          <cell r="D1747">
            <v>26.89</v>
          </cell>
        </row>
        <row r="1748">
          <cell r="A1748">
            <v>10009031</v>
          </cell>
          <cell r="B1748" t="str">
            <v>TUBO DE PVC RÍGIDO, PONTA E BOLSA (LINHA ESGOTO) - 50MM (2")</v>
          </cell>
          <cell r="C1748" t="str">
            <v>M</v>
          </cell>
          <cell r="D1748">
            <v>35.76</v>
          </cell>
        </row>
        <row r="1749">
          <cell r="A1749">
            <v>10009032</v>
          </cell>
          <cell r="B1749" t="str">
            <v>TUBO DE PVC RÍGIDO, PONTA E BOLSA (LINHA ESGOTO) - 75MM (3")</v>
          </cell>
          <cell r="C1749" t="str">
            <v>M</v>
          </cell>
          <cell r="D1749">
            <v>69.09</v>
          </cell>
        </row>
        <row r="1750">
          <cell r="A1750">
            <v>10009033</v>
          </cell>
          <cell r="B1750" t="str">
            <v>TUBO DE PVC RÍGIDO, PONTA E BOLSA (LINHA ESGOTO) - 100MM (4")</v>
          </cell>
          <cell r="C1750" t="str">
            <v>M</v>
          </cell>
          <cell r="D1750">
            <v>48.59</v>
          </cell>
        </row>
        <row r="1751">
          <cell r="A1751">
            <v>10009034</v>
          </cell>
          <cell r="B1751" t="str">
            <v>TUBO DE PVC RÍGIDO, PONTA E BOLSA (LINHA ESGOTO) - 150MM (6")</v>
          </cell>
          <cell r="C1751" t="str">
            <v>M</v>
          </cell>
          <cell r="D1751">
            <v>115.66</v>
          </cell>
        </row>
        <row r="1752">
          <cell r="A1752">
            <v>10009035</v>
          </cell>
          <cell r="B1752" t="str">
            <v>TUBO DE PVC RÍGIDO, PONTA E BOLSA (LINHA ESGOTO) - 200MM (8")</v>
          </cell>
          <cell r="C1752" t="str">
            <v>M</v>
          </cell>
          <cell r="D1752">
            <v>166.62</v>
          </cell>
        </row>
        <row r="1753">
          <cell r="A1753">
            <v>10009098</v>
          </cell>
          <cell r="B1753" t="str">
            <v>ENVELOPAMENTO DE TUBULAÇÃO ENTERRADA, COM CONCRETO</v>
          </cell>
          <cell r="C1753" t="str">
            <v>M</v>
          </cell>
          <cell r="D1753">
            <v>40.58</v>
          </cell>
        </row>
        <row r="1754">
          <cell r="A1754">
            <v>10010000</v>
          </cell>
          <cell r="B1754" t="str">
            <v>REDE DE ESGOTO SANITÁRIO - ACESSÓRIOS</v>
          </cell>
          <cell r="C1754" t="str">
            <v>.</v>
          </cell>
          <cell r="D1754" t="str">
            <v>.</v>
          </cell>
        </row>
        <row r="1755">
          <cell r="A1755">
            <v>10010001</v>
          </cell>
          <cell r="B1755" t="str">
            <v>RALO SECO DE PVC RÍGIDO, COM SAÍDA SOLDADA DE 40MM - DIÂMETRO 100MM</v>
          </cell>
          <cell r="C1755" t="str">
            <v>UN</v>
          </cell>
          <cell r="D1755">
            <v>49.47</v>
          </cell>
        </row>
        <row r="1756">
          <cell r="A1756">
            <v>10010010</v>
          </cell>
          <cell r="B1756" t="str">
            <v>CAIXA SIFONADA DE PVC RÍGIDO - 100X150MM</v>
          </cell>
          <cell r="C1756" t="str">
            <v>UN</v>
          </cell>
          <cell r="D1756">
            <v>51.29</v>
          </cell>
        </row>
        <row r="1757">
          <cell r="A1757">
            <v>10010012</v>
          </cell>
          <cell r="B1757" t="str">
            <v>CAIXA SIFONADA DE PVC RÍGIDO - 150X150MM</v>
          </cell>
          <cell r="C1757" t="str">
            <v>UN</v>
          </cell>
          <cell r="D1757">
            <v>70.12</v>
          </cell>
        </row>
        <row r="1758">
          <cell r="A1758">
            <v>10010015</v>
          </cell>
          <cell r="B1758" t="str">
            <v>CAIXA SIFONADA DE PVC RÍGIDO 250X230X75MM</v>
          </cell>
          <cell r="C1758" t="str">
            <v>UN</v>
          </cell>
          <cell r="D1758">
            <v>113.25</v>
          </cell>
        </row>
        <row r="1759">
          <cell r="A1759">
            <v>10010035</v>
          </cell>
          <cell r="B1759" t="str">
            <v>RALO SECO DE FERRO FUNDIDO, COM SAÍDA VERTICAL (SMU) - DIÂMETRO 100MM</v>
          </cell>
          <cell r="C1759" t="str">
            <v>UN</v>
          </cell>
          <cell r="D1759">
            <v>153.54</v>
          </cell>
        </row>
        <row r="1760">
          <cell r="A1760">
            <v>10010036</v>
          </cell>
          <cell r="B1760" t="str">
            <v>CAIXA DE GORDURA COM CESTO DE LIMPEZA EM PVC 100MM - TIGRE OU SIMILAR</v>
          </cell>
          <cell r="C1760" t="str">
            <v>UN</v>
          </cell>
          <cell r="D1760">
            <v>428.72</v>
          </cell>
        </row>
        <row r="1761">
          <cell r="A1761">
            <v>10010059</v>
          </cell>
          <cell r="B1761" t="str">
            <v>CAIXA DE GORDURA, ALVENARIA DE TIJOLOS MACIÇOS COMUNS - 60X60CM</v>
          </cell>
          <cell r="C1761" t="str">
            <v>UN</v>
          </cell>
          <cell r="D1761">
            <v>394.43</v>
          </cell>
        </row>
        <row r="1762">
          <cell r="A1762">
            <v>10010060</v>
          </cell>
          <cell r="B1762" t="str">
            <v>FOSSA SÉPTICA EM ANÉIS DE CONCRETO, PARA 10 PESSOAS - 1,40 X 1,20M</v>
          </cell>
          <cell r="C1762" t="str">
            <v>UN</v>
          </cell>
          <cell r="D1762">
            <v>4349.28</v>
          </cell>
        </row>
        <row r="1763">
          <cell r="A1763">
            <v>10010061</v>
          </cell>
          <cell r="B1763" t="str">
            <v>FOSSA SÉPTICA EM ANÉIS DE CONCRETO, PARA 20 PESSOAS - 1,40 X 1,70M</v>
          </cell>
          <cell r="C1763" t="str">
            <v>UN</v>
          </cell>
          <cell r="D1763">
            <v>5468.32</v>
          </cell>
        </row>
        <row r="1764">
          <cell r="A1764">
            <v>10010064</v>
          </cell>
          <cell r="B1764" t="str">
            <v>FOSSA SÉPTICA EM ANÉIS DE CONCRETO, PARA 100 PESSOAS - 2,40 X 2,50M</v>
          </cell>
          <cell r="C1764" t="str">
            <v>UN</v>
          </cell>
          <cell r="D1764">
            <v>13756.26</v>
          </cell>
        </row>
        <row r="1765">
          <cell r="A1765">
            <v>10010066</v>
          </cell>
          <cell r="B1765" t="str">
            <v>FOSSA SÉPTICA EM ANÉIS DE CONCRETO, PARA 140 PESSOAS - 2,40 X 3,50M</v>
          </cell>
          <cell r="C1765" t="str">
            <v>UN</v>
          </cell>
          <cell r="D1765">
            <v>17939.03</v>
          </cell>
        </row>
        <row r="1766">
          <cell r="A1766">
            <v>10010070</v>
          </cell>
          <cell r="B1766" t="str">
            <v>SUMIDOURO, DIÂMETRO INTERNO 2,00M - POÇO ABSORVENTE</v>
          </cell>
          <cell r="C1766" t="str">
            <v>M</v>
          </cell>
          <cell r="D1766">
            <v>1223.56</v>
          </cell>
        </row>
        <row r="1767">
          <cell r="A1767">
            <v>10010071</v>
          </cell>
          <cell r="B1767" t="str">
            <v>SUMIDOURO, DIÂMETRO INTERNO 2,00M - TAMPÃO DE CONCRETO</v>
          </cell>
          <cell r="C1767" t="str">
            <v>UN</v>
          </cell>
          <cell r="D1767">
            <v>1306.1199999999999</v>
          </cell>
        </row>
        <row r="1768">
          <cell r="A1768">
            <v>10010081</v>
          </cell>
          <cell r="B1768" t="str">
            <v>FILTRO ANAERÓBICO D=3,00M H=2,00M</v>
          </cell>
          <cell r="C1768" t="str">
            <v>UN</v>
          </cell>
          <cell r="D1768">
            <v>19537.71</v>
          </cell>
        </row>
        <row r="1769">
          <cell r="A1769">
            <v>10010084</v>
          </cell>
          <cell r="B1769" t="str">
            <v>ANEL DE CONCRETO D=2,00 H=0,50M</v>
          </cell>
          <cell r="C1769" t="str">
            <v>UN</v>
          </cell>
          <cell r="D1769">
            <v>1328.11</v>
          </cell>
        </row>
        <row r="1770">
          <cell r="A1770">
            <v>10010085</v>
          </cell>
          <cell r="B1770" t="str">
            <v>ANEL DE CONCRETO D=3,00 H=0,50M</v>
          </cell>
          <cell r="C1770" t="str">
            <v>UN</v>
          </cell>
          <cell r="D1770">
            <v>2178.13</v>
          </cell>
        </row>
        <row r="1771">
          <cell r="A1771">
            <v>10010094</v>
          </cell>
          <cell r="B1771" t="str">
            <v>CAIXA DE LIGAÇÃO OU INSPEÇÃO - ESCAVAÇÃO E APILOAMENTO</v>
          </cell>
          <cell r="C1771" t="str">
            <v>M3</v>
          </cell>
          <cell r="D1771">
            <v>65.08</v>
          </cell>
        </row>
        <row r="1772">
          <cell r="A1772">
            <v>10010095</v>
          </cell>
          <cell r="B1772" t="str">
            <v>CAIXA DE LIGAÇÃO OU INSPEÇÃO - LASTRO DE CONCRETO (FUNDO)</v>
          </cell>
          <cell r="C1772" t="str">
            <v>M3</v>
          </cell>
          <cell r="D1772">
            <v>557.98</v>
          </cell>
        </row>
        <row r="1773">
          <cell r="A1773">
            <v>10010096</v>
          </cell>
          <cell r="B1773" t="str">
            <v>CAIXA DE LIGAÇÃO OU INSPEÇÃO - ALVENARIA DE 1/2 TIJOLO, REVESTIDA</v>
          </cell>
          <cell r="C1773" t="str">
            <v>M2</v>
          </cell>
          <cell r="D1773">
            <v>319.02999999999997</v>
          </cell>
        </row>
        <row r="1774">
          <cell r="A1774">
            <v>10010097</v>
          </cell>
          <cell r="B1774" t="str">
            <v>CAIXA DE LIGAÇÃO OU INSPEÇÃO - ALVENARIA DE 1 TIJOLO, REVESTIDA</v>
          </cell>
          <cell r="C1774" t="str">
            <v>M2</v>
          </cell>
          <cell r="D1774">
            <v>438.27</v>
          </cell>
        </row>
        <row r="1775">
          <cell r="A1775">
            <v>10010098</v>
          </cell>
          <cell r="B1775" t="str">
            <v>CAIXA DE LIGAÇÃO OU INSPEÇÃO - TAMPA DE CONCRETO</v>
          </cell>
          <cell r="C1775" t="str">
            <v>M2</v>
          </cell>
          <cell r="D1775">
            <v>259.11</v>
          </cell>
        </row>
        <row r="1776">
          <cell r="A1776">
            <v>10010101</v>
          </cell>
          <cell r="B1776" t="str">
            <v>INSTALAÇÃO DE TERMINAL DE VENTILAÇÃO - 100 MM</v>
          </cell>
          <cell r="C1776" t="str">
            <v>UN</v>
          </cell>
          <cell r="D1776">
            <v>41.53</v>
          </cell>
        </row>
        <row r="1777">
          <cell r="A1777">
            <v>10010102</v>
          </cell>
          <cell r="B1777" t="str">
            <v>INSTALAÇÃO DE TERMINAL DE VENTILAÇÃO - 75 MM</v>
          </cell>
          <cell r="C1777" t="str">
            <v>UN</v>
          </cell>
          <cell r="D1777">
            <v>38.94</v>
          </cell>
        </row>
        <row r="1778">
          <cell r="A1778">
            <v>10011000</v>
          </cell>
          <cell r="B1778" t="str">
            <v>REDE DE ÁGUAS PLUVIAIS - CAPTAÇÃO</v>
          </cell>
          <cell r="C1778" t="str">
            <v>.</v>
          </cell>
          <cell r="D1778" t="str">
            <v>.</v>
          </cell>
        </row>
        <row r="1779">
          <cell r="A1779">
            <v>10011001</v>
          </cell>
          <cell r="B1779" t="str">
            <v>CALHA EM CHAPA DE AÇO GALVANIZADO N.24 - DESENVOLVIMENTO 33CM</v>
          </cell>
          <cell r="C1779" t="str">
            <v>M</v>
          </cell>
          <cell r="D1779">
            <v>78.06</v>
          </cell>
        </row>
        <row r="1780">
          <cell r="A1780">
            <v>10011002</v>
          </cell>
          <cell r="B1780" t="str">
            <v>CALHA EM CHAPA DE AÇO GALVANIZADO N.24 - DESENVOLVIMENTO 50CM</v>
          </cell>
          <cell r="C1780" t="str">
            <v>M</v>
          </cell>
          <cell r="D1780">
            <v>120.98</v>
          </cell>
        </row>
        <row r="1781">
          <cell r="A1781">
            <v>10011003</v>
          </cell>
          <cell r="B1781" t="str">
            <v>CALHA EM CHAPA DE AÇO GALVANIZADO N.24 - DESENVOLVIMENTO 100CM</v>
          </cell>
          <cell r="C1781" t="str">
            <v>M</v>
          </cell>
          <cell r="D1781">
            <v>215.01</v>
          </cell>
        </row>
        <row r="1782">
          <cell r="A1782">
            <v>10011004</v>
          </cell>
          <cell r="B1782" t="str">
            <v>CALHA EM ALUMÍNIO - ESP. 0,8MM - DESENVOLVIMENTO 50CM</v>
          </cell>
          <cell r="C1782" t="str">
            <v>M</v>
          </cell>
          <cell r="D1782">
            <v>157.91</v>
          </cell>
        </row>
        <row r="1783">
          <cell r="A1783">
            <v>10011005</v>
          </cell>
          <cell r="B1783" t="str">
            <v>CALHA EM ALUMÍNIO - ESP. 0,8MM - DESENVOLVIMENTO 100CM</v>
          </cell>
          <cell r="C1783" t="str">
            <v>M</v>
          </cell>
          <cell r="D1783">
            <v>296.83999999999997</v>
          </cell>
        </row>
        <row r="1784">
          <cell r="A1784">
            <v>10011006</v>
          </cell>
          <cell r="B1784" t="str">
            <v>CALHA EM ALUMÍNIO ESP. 1,0MM - DESENVOLVIMENTO 50CM</v>
          </cell>
          <cell r="C1784" t="str">
            <v>M</v>
          </cell>
          <cell r="D1784">
            <v>177.83</v>
          </cell>
        </row>
        <row r="1785">
          <cell r="A1785">
            <v>10011007</v>
          </cell>
          <cell r="B1785" t="str">
            <v>CALHA EM ALUMÍNIO ESP. 1,0MM - DESENVOLVIMENTO 100CM</v>
          </cell>
          <cell r="C1785" t="str">
            <v>M</v>
          </cell>
          <cell r="D1785">
            <v>336.74</v>
          </cell>
        </row>
        <row r="1786">
          <cell r="A1786">
            <v>10011010</v>
          </cell>
          <cell r="B1786" t="str">
            <v>CALHA EM PVC COM 125 ≤ DIÂM. ≤ 150MM</v>
          </cell>
          <cell r="C1786" t="str">
            <v>M</v>
          </cell>
          <cell r="D1786">
            <v>106.6</v>
          </cell>
        </row>
        <row r="1787">
          <cell r="A1787">
            <v>10011030</v>
          </cell>
          <cell r="B1787" t="str">
            <v>RUFO EM CHAPA DE AÇO GALVANIZADO N.24 - DESENVOLVIMENTO 16CM</v>
          </cell>
          <cell r="C1787" t="str">
            <v>M</v>
          </cell>
          <cell r="D1787">
            <v>44.3</v>
          </cell>
        </row>
        <row r="1788">
          <cell r="A1788">
            <v>10011031</v>
          </cell>
          <cell r="B1788" t="str">
            <v>RUFO EM CHAPA DE AÇO GALVANIZADO N.24 - DESENVOLVIMENTO 25CM</v>
          </cell>
          <cell r="C1788" t="str">
            <v>M</v>
          </cell>
          <cell r="D1788">
            <v>50.36</v>
          </cell>
        </row>
        <row r="1789">
          <cell r="A1789">
            <v>10011032</v>
          </cell>
          <cell r="B1789" t="str">
            <v>RUFO EM CHAPA DE AÇO GALVANIZADO N.24 - DESENVOLVIMENTO 33CM</v>
          </cell>
          <cell r="C1789" t="str">
            <v>M</v>
          </cell>
          <cell r="D1789">
            <v>67.22</v>
          </cell>
        </row>
        <row r="1790">
          <cell r="A1790">
            <v>10011033</v>
          </cell>
          <cell r="B1790" t="str">
            <v>RUFO EM CHAPA DE AÇO GALVANIZADO N.24 - DESENVOLVIMENTO 50CM</v>
          </cell>
          <cell r="C1790" t="str">
            <v>M</v>
          </cell>
          <cell r="D1790">
            <v>102.57</v>
          </cell>
        </row>
        <row r="1791">
          <cell r="A1791">
            <v>10011034</v>
          </cell>
          <cell r="B1791" t="str">
            <v>RUFO EM CHAPA DE AÇO GALVANIZADO N.24 - DESENVOLVIMENTO 100CM</v>
          </cell>
          <cell r="C1791" t="str">
            <v>M</v>
          </cell>
          <cell r="D1791">
            <v>174.8</v>
          </cell>
        </row>
        <row r="1792">
          <cell r="A1792">
            <v>10011035</v>
          </cell>
          <cell r="B1792" t="str">
            <v>RUFO EM CHAPA DE AÇO GALVANIZADO N.24 - DESENVOLVIMENTO 130CM</v>
          </cell>
          <cell r="C1792" t="str">
            <v>M</v>
          </cell>
          <cell r="D1792">
            <v>281.45</v>
          </cell>
        </row>
        <row r="1793">
          <cell r="A1793">
            <v>10011036</v>
          </cell>
          <cell r="B1793" t="str">
            <v>RUFO EM CHAPA DE AÇO GALVANIZADO N.24 - DESENVOLVIMENTO 140 CM</v>
          </cell>
          <cell r="C1793" t="str">
            <v>M</v>
          </cell>
          <cell r="D1793">
            <v>283.76</v>
          </cell>
        </row>
        <row r="1794">
          <cell r="A1794">
            <v>10011070</v>
          </cell>
          <cell r="B1794" t="str">
            <v>CANALETA DE CONCRETO, TIPO GUIA E SARJETA - SECÇÃO 15X40CM</v>
          </cell>
          <cell r="C1794" t="str">
            <v>M</v>
          </cell>
          <cell r="D1794">
            <v>111.77</v>
          </cell>
        </row>
        <row r="1795">
          <cell r="A1795">
            <v>10011071</v>
          </cell>
          <cell r="B1795" t="str">
            <v>CANALETA DE CONCRETO, TIPO GUIA E SARJETA - SECÇÃO 15X50CM</v>
          </cell>
          <cell r="C1795" t="str">
            <v>M</v>
          </cell>
          <cell r="D1795">
            <v>123.65</v>
          </cell>
        </row>
        <row r="1796">
          <cell r="A1796">
            <v>10011072</v>
          </cell>
          <cell r="B1796" t="str">
            <v>CANALETA DE CONCRETO DE A.P.P/TAMPA/GRELHA DE CONCRETO OU FERRO L=30CM</v>
          </cell>
          <cell r="C1796" t="str">
            <v>M</v>
          </cell>
          <cell r="D1796">
            <v>114.22</v>
          </cell>
        </row>
        <row r="1797">
          <cell r="A1797">
            <v>10011073</v>
          </cell>
          <cell r="B1797" t="str">
            <v>CANALETA DE CONCRETO DE A.P.P/TAMPA/GRELHA DE CONCRETO OU FERRO L=40CM</v>
          </cell>
          <cell r="C1797" t="str">
            <v>M</v>
          </cell>
          <cell r="D1797">
            <v>123.64</v>
          </cell>
        </row>
        <row r="1798">
          <cell r="A1798">
            <v>10011076</v>
          </cell>
          <cell r="B1798" t="str">
            <v>CANALETA MEIA CANA EM CONCRETO D=30CM</v>
          </cell>
          <cell r="C1798" t="str">
            <v>M</v>
          </cell>
          <cell r="D1798">
            <v>69.37</v>
          </cell>
        </row>
        <row r="1799">
          <cell r="A1799">
            <v>10011077</v>
          </cell>
          <cell r="B1799" t="str">
            <v>CANALETA MEIA CANA EM CONCRETO D=40CM</v>
          </cell>
          <cell r="C1799" t="str">
            <v>M</v>
          </cell>
          <cell r="D1799">
            <v>119.89</v>
          </cell>
        </row>
        <row r="1800">
          <cell r="A1800">
            <v>10011085</v>
          </cell>
          <cell r="B1800" t="str">
            <v>CANALETA DE ALVENARIA PARA GRELHA DE FERRO  L=20CM</v>
          </cell>
          <cell r="C1800" t="str">
            <v>M</v>
          </cell>
          <cell r="D1800">
            <v>87.14</v>
          </cell>
        </row>
        <row r="1801">
          <cell r="A1801">
            <v>10011086</v>
          </cell>
          <cell r="B1801" t="str">
            <v>CANALETA DE ALVENARIA PARA GRELHA OU TAMPA DE CONCRETO  L=30CM</v>
          </cell>
          <cell r="C1801" t="str">
            <v>M</v>
          </cell>
          <cell r="D1801">
            <v>181.13</v>
          </cell>
        </row>
        <row r="1802">
          <cell r="A1802">
            <v>10011087</v>
          </cell>
          <cell r="B1802" t="str">
            <v>CANALETA DE ALVENARIA PARA GRELHA OU TAMPA DE CONCRETO  L=40CM</v>
          </cell>
          <cell r="C1802" t="str">
            <v>M</v>
          </cell>
          <cell r="D1802">
            <v>190.12</v>
          </cell>
        </row>
        <row r="1803">
          <cell r="A1803">
            <v>10011089</v>
          </cell>
          <cell r="B1803" t="str">
            <v>CANTONEIRA DE FERRO 1"X1"X1/8" PARA APOIO E CHUMBAMENTO DAS GRELHAS DE FERRO</v>
          </cell>
          <cell r="C1803" t="str">
            <v>M</v>
          </cell>
          <cell r="D1803">
            <v>85.4</v>
          </cell>
        </row>
        <row r="1804">
          <cell r="A1804">
            <v>10011090</v>
          </cell>
          <cell r="B1804" t="str">
            <v>GRELHA DE CONCRETO PARA CANALETA - L=30CM - SEM PASSAGEM DE VEÍCULOS</v>
          </cell>
          <cell r="C1804" t="str">
            <v>M</v>
          </cell>
          <cell r="D1804">
            <v>88.92</v>
          </cell>
        </row>
        <row r="1805">
          <cell r="A1805">
            <v>10011092</v>
          </cell>
          <cell r="B1805" t="str">
            <v>GRELHA DE FERRO PERFILADO PARA CANALETA - L=30CM</v>
          </cell>
          <cell r="C1805" t="str">
            <v>M</v>
          </cell>
          <cell r="D1805">
            <v>217.74</v>
          </cell>
        </row>
        <row r="1806">
          <cell r="A1806">
            <v>10011093</v>
          </cell>
          <cell r="B1806" t="str">
            <v>GRELHA DE FERRO PERFILADO PARA CANALETAS A CÉU ABERTO - 40CM</v>
          </cell>
          <cell r="C1806" t="str">
            <v>M</v>
          </cell>
          <cell r="D1806">
            <v>704.79</v>
          </cell>
        </row>
        <row r="1807">
          <cell r="A1807">
            <v>10011094</v>
          </cell>
          <cell r="B1807" t="str">
            <v>GRELHA DE FERRO PERFILADO PARA CANALETAS A CÉU ABERTO - 50CM</v>
          </cell>
          <cell r="C1807" t="str">
            <v>M</v>
          </cell>
          <cell r="D1807">
            <v>794.29</v>
          </cell>
        </row>
        <row r="1808">
          <cell r="A1808">
            <v>10011096</v>
          </cell>
          <cell r="B1808" t="str">
            <v>TAMPA DE CONCRETO PARA CANALETA DE A.P.L=0,30M</v>
          </cell>
          <cell r="C1808" t="str">
            <v>M</v>
          </cell>
          <cell r="D1808">
            <v>67.180000000000007</v>
          </cell>
        </row>
        <row r="1809">
          <cell r="A1809">
            <v>10011097</v>
          </cell>
          <cell r="B1809" t="str">
            <v>TAMPA DE CONCRETO PARA CANALETA DE A.P.L=0,40M</v>
          </cell>
          <cell r="C1809" t="str">
            <v>M</v>
          </cell>
          <cell r="D1809">
            <v>87.36</v>
          </cell>
        </row>
        <row r="1810">
          <cell r="A1810">
            <v>10011099</v>
          </cell>
          <cell r="B1810" t="str">
            <v>GRELHA DE CONCRETO PARA CANALETA - L=30CM - COM PASSAGEM DE VEÍCULOS</v>
          </cell>
          <cell r="C1810" t="str">
            <v>M</v>
          </cell>
          <cell r="D1810">
            <v>91.49</v>
          </cell>
        </row>
        <row r="1811">
          <cell r="A1811">
            <v>10012000</v>
          </cell>
          <cell r="B1811" t="str">
            <v>REDE DE ÁGUAS PLUVIAIS - TUBULAÇÃO</v>
          </cell>
          <cell r="C1811" t="str">
            <v>.</v>
          </cell>
          <cell r="D1811" t="str">
            <v>.</v>
          </cell>
        </row>
        <row r="1812">
          <cell r="A1812">
            <v>10012010</v>
          </cell>
          <cell r="B1812" t="str">
            <v>CONDUTOR EM TUBO DE FERRO FUNDIDO PARA ESGOTO, LINHA SMU - 50MM</v>
          </cell>
          <cell r="C1812" t="str">
            <v>M</v>
          </cell>
          <cell r="D1812">
            <v>286.52</v>
          </cell>
        </row>
        <row r="1813">
          <cell r="A1813">
            <v>10012011</v>
          </cell>
          <cell r="B1813" t="str">
            <v>CONDUTOR EM TUBO DE FERRO FUNDIDO PARA ESGOTO, LINHA SMU - 75MM</v>
          </cell>
          <cell r="C1813" t="str">
            <v>M</v>
          </cell>
          <cell r="D1813">
            <v>372.81</v>
          </cell>
        </row>
        <row r="1814">
          <cell r="A1814">
            <v>10012012</v>
          </cell>
          <cell r="B1814" t="str">
            <v>CONDUTOR EM TUBO DE FERRO FUNDIDO PARA ESGOTO, LINHA SMU - 100MM</v>
          </cell>
          <cell r="C1814" t="str">
            <v>M</v>
          </cell>
          <cell r="D1814">
            <v>451.02</v>
          </cell>
        </row>
        <row r="1815">
          <cell r="A1815">
            <v>10012013</v>
          </cell>
          <cell r="B1815" t="str">
            <v>CONDUTOR EM TUBO DE FERRO FUNDIDO PARA ESGOTO, LINHA SMU - 150MM</v>
          </cell>
          <cell r="C1815" t="str">
            <v>M</v>
          </cell>
          <cell r="D1815">
            <v>540.75</v>
          </cell>
        </row>
        <row r="1816">
          <cell r="A1816">
            <v>10012014</v>
          </cell>
          <cell r="B1816" t="str">
            <v>CONDUTOR EM TUBO DE PVC RÍGIDO, PONTA E BOLSA - 50MM (2")</v>
          </cell>
          <cell r="C1816" t="str">
            <v>M</v>
          </cell>
          <cell r="D1816">
            <v>27.42</v>
          </cell>
        </row>
        <row r="1817">
          <cell r="A1817">
            <v>10012015</v>
          </cell>
          <cell r="B1817" t="str">
            <v>CONDUTOR EM TUBO DE PVC RÍGIDO, PONTA E BOLSA - 75MM (3")</v>
          </cell>
          <cell r="C1817" t="str">
            <v>M</v>
          </cell>
          <cell r="D1817">
            <v>38.57</v>
          </cell>
        </row>
        <row r="1818">
          <cell r="A1818">
            <v>10012016</v>
          </cell>
          <cell r="B1818" t="str">
            <v>CONDUTOR EM TUBO DE PVC RÍGIDO, PONTA E BOLSA - 100MM (4")</v>
          </cell>
          <cell r="C1818" t="str">
            <v>M</v>
          </cell>
          <cell r="D1818">
            <v>43.21</v>
          </cell>
        </row>
        <row r="1819">
          <cell r="A1819">
            <v>10012017</v>
          </cell>
          <cell r="B1819" t="str">
            <v>CONDUTOR EM TUBO DE PVC RÍGIDO, PONTA E BOLSA - 150MM (6")</v>
          </cell>
          <cell r="C1819" t="str">
            <v>M</v>
          </cell>
          <cell r="D1819">
            <v>77.260000000000005</v>
          </cell>
        </row>
        <row r="1820">
          <cell r="A1820">
            <v>10012018</v>
          </cell>
          <cell r="B1820" t="str">
            <v>CONDUTOR EM TUBO DE PVC RÍGIDO, PONTA E BOLSA - 200MM (8")</v>
          </cell>
          <cell r="C1820" t="str">
            <v>M</v>
          </cell>
          <cell r="D1820">
            <v>128.22</v>
          </cell>
        </row>
        <row r="1821">
          <cell r="A1821">
            <v>10012026</v>
          </cell>
          <cell r="B1821" t="str">
            <v>GRELHA HEMISFÉRICA DE FERRO FUNDIDO - 75MM</v>
          </cell>
          <cell r="C1821" t="str">
            <v>UN</v>
          </cell>
          <cell r="D1821">
            <v>12.89</v>
          </cell>
        </row>
        <row r="1822">
          <cell r="A1822">
            <v>10012027</v>
          </cell>
          <cell r="B1822" t="str">
            <v>GRELHA HEMISFÉRICA DE FERRO FUNDIDO - 100MM</v>
          </cell>
          <cell r="C1822" t="str">
            <v>UN</v>
          </cell>
          <cell r="D1822">
            <v>16.989999999999998</v>
          </cell>
        </row>
        <row r="1823">
          <cell r="A1823">
            <v>10012028</v>
          </cell>
          <cell r="B1823" t="str">
            <v>GRELHA HEMISFÉRICA DE FERRO FUNDIDO - 150MM</v>
          </cell>
          <cell r="C1823" t="str">
            <v>UN</v>
          </cell>
          <cell r="D1823">
            <v>32.700000000000003</v>
          </cell>
        </row>
        <row r="1824">
          <cell r="A1824">
            <v>10012029</v>
          </cell>
          <cell r="B1824" t="str">
            <v>CURVA DE FERRO FUNDIDO, LINHA SMU (LIGAÇÃO REDE-CONDUTOR) - 50MM</v>
          </cell>
          <cell r="C1824" t="str">
            <v>UN</v>
          </cell>
          <cell r="D1824">
            <v>191.38</v>
          </cell>
        </row>
        <row r="1825">
          <cell r="A1825">
            <v>10012030</v>
          </cell>
          <cell r="B1825" t="str">
            <v>CURVA DE FERRO FUNDIDO, LINHA SMU (LIGAÇÃO REDE-CONDUTOR) - 75MM</v>
          </cell>
          <cell r="C1825" t="str">
            <v>UN</v>
          </cell>
          <cell r="D1825">
            <v>208.08</v>
          </cell>
        </row>
        <row r="1826">
          <cell r="A1826">
            <v>10012031</v>
          </cell>
          <cell r="B1826" t="str">
            <v>CURVA DE FERRO FUNDIDO, LINHA SMU (LIGAÇÃO REDE-CONDUTOR) - 100MM</v>
          </cell>
          <cell r="C1826" t="str">
            <v>UN</v>
          </cell>
          <cell r="D1826">
            <v>221.1</v>
          </cell>
        </row>
        <row r="1827">
          <cell r="A1827">
            <v>10012032</v>
          </cell>
          <cell r="B1827" t="str">
            <v>CURVA DE FERRO FUNDIDO, LINHA SMU (LIGAÇÃO REDE-CONDUTOR) - 150MM</v>
          </cell>
          <cell r="C1827" t="str">
            <v>UN</v>
          </cell>
          <cell r="D1827">
            <v>295.31</v>
          </cell>
        </row>
        <row r="1828">
          <cell r="A1828">
            <v>10012034</v>
          </cell>
          <cell r="B1828" t="str">
            <v>LIGAÇÃO PARA DESPEJO LIVRE EM SARJETAS, COM TUBO DE FERRO FUNDIDO SMU - 100MM</v>
          </cell>
          <cell r="C1828" t="str">
            <v>M</v>
          </cell>
          <cell r="D1828">
            <v>289.01</v>
          </cell>
        </row>
        <row r="1829">
          <cell r="A1829">
            <v>10012080</v>
          </cell>
          <cell r="B1829" t="str">
            <v>TUBO DE CONCRETO - DIÂMETRO DE 30CM</v>
          </cell>
          <cell r="C1829" t="str">
            <v>M</v>
          </cell>
          <cell r="D1829">
            <v>121.41</v>
          </cell>
        </row>
        <row r="1830">
          <cell r="A1830">
            <v>10012081</v>
          </cell>
          <cell r="B1830" t="str">
            <v>TUBO DE CONCRETO - DIÂMETRO DE 40CM</v>
          </cell>
          <cell r="C1830" t="str">
            <v>M</v>
          </cell>
          <cell r="D1830">
            <v>149.30000000000001</v>
          </cell>
        </row>
        <row r="1831">
          <cell r="A1831">
            <v>10012082</v>
          </cell>
          <cell r="B1831" t="str">
            <v>TUBO DE CONCRETO - DIÂMETRO DE 50CM</v>
          </cell>
          <cell r="C1831" t="str">
            <v>M</v>
          </cell>
          <cell r="D1831">
            <v>190.33</v>
          </cell>
        </row>
        <row r="1832">
          <cell r="A1832">
            <v>10012083</v>
          </cell>
          <cell r="B1832" t="str">
            <v>TUBO DE CONCRETO - DIÂMETRO DE 60CM</v>
          </cell>
          <cell r="C1832" t="str">
            <v>M</v>
          </cell>
          <cell r="D1832">
            <v>236.43</v>
          </cell>
        </row>
        <row r="1833">
          <cell r="A1833">
            <v>10012090</v>
          </cell>
          <cell r="B1833" t="str">
            <v>CAIXA DE LIGAÇÃO OU INSPEÇÃO - ESCAVAÇÃO E APILOAMENTO</v>
          </cell>
          <cell r="C1833" t="str">
            <v>M3</v>
          </cell>
          <cell r="D1833">
            <v>65.08</v>
          </cell>
        </row>
        <row r="1834">
          <cell r="A1834">
            <v>10012091</v>
          </cell>
          <cell r="B1834" t="str">
            <v>CAIXA DE LIGAÇÃO OU INSPEÇÃO - LASTRO DE CONCRETO (FUNDO)</v>
          </cell>
          <cell r="C1834" t="str">
            <v>M3</v>
          </cell>
          <cell r="D1834">
            <v>557.98</v>
          </cell>
        </row>
        <row r="1835">
          <cell r="A1835">
            <v>10012092</v>
          </cell>
          <cell r="B1835" t="str">
            <v>CAIXA DE LIGAÇÃO OU INSPEÇÃO - ALVENARIA DE 1/2 TIJOLO, REVESTIDA</v>
          </cell>
          <cell r="C1835" t="str">
            <v>M2</v>
          </cell>
          <cell r="D1835">
            <v>284.5</v>
          </cell>
        </row>
        <row r="1836">
          <cell r="A1836">
            <v>10012093</v>
          </cell>
          <cell r="B1836" t="str">
            <v>CAIXA DE LIGAÇÃO OU INSPEÇÃO - ALVENARIA DE 1 TIJOLO, REVESTIDA</v>
          </cell>
          <cell r="C1836" t="str">
            <v>M2</v>
          </cell>
          <cell r="D1836">
            <v>401.37</v>
          </cell>
        </row>
        <row r="1837">
          <cell r="A1837">
            <v>10012094</v>
          </cell>
          <cell r="B1837" t="str">
            <v>CAIXA DE LIGAÇÃO OU INSPEÇÃO - TAMPA DE CONCRETO</v>
          </cell>
          <cell r="C1837" t="str">
            <v>M2</v>
          </cell>
          <cell r="D1837">
            <v>259.11</v>
          </cell>
        </row>
        <row r="1838">
          <cell r="A1838">
            <v>10012098</v>
          </cell>
          <cell r="B1838" t="str">
            <v>ENVELOPAMENTO DE TUBULAÇÃO ENTERRADA, COM CONCRETO</v>
          </cell>
          <cell r="C1838" t="str">
            <v>M</v>
          </cell>
          <cell r="D1838">
            <v>40.58</v>
          </cell>
        </row>
        <row r="1839">
          <cell r="A1839">
            <v>10013000</v>
          </cell>
          <cell r="B1839" t="str">
            <v>APARELHOS SANITÁRIOS E EQUIPAMENTOS</v>
          </cell>
          <cell r="C1839" t="str">
            <v>.</v>
          </cell>
          <cell r="D1839" t="str">
            <v>.</v>
          </cell>
        </row>
        <row r="1840">
          <cell r="A1840">
            <v>10013001</v>
          </cell>
          <cell r="B1840" t="str">
            <v>BACIA SANITÁRIA SIFONADA, DE LOUÇA BRANCA</v>
          </cell>
          <cell r="C1840" t="str">
            <v>UN</v>
          </cell>
          <cell r="D1840">
            <v>366.45</v>
          </cell>
        </row>
        <row r="1841">
          <cell r="A1841">
            <v>10013003</v>
          </cell>
          <cell r="B1841" t="str">
            <v>BACIA SANITÁRIA COM CAIXA ACOPLADA DE LOUÇA BRANCA</v>
          </cell>
          <cell r="C1841" t="str">
            <v>UN</v>
          </cell>
          <cell r="D1841">
            <v>887.24</v>
          </cell>
        </row>
        <row r="1842">
          <cell r="A1842">
            <v>10013004</v>
          </cell>
          <cell r="B1842" t="str">
            <v>BACIA SANITÁRIA INFANTIL SIFONADA, DE LOUÇA BRANCA</v>
          </cell>
          <cell r="C1842" t="str">
            <v>UN</v>
          </cell>
          <cell r="D1842">
            <v>638.55999999999995</v>
          </cell>
        </row>
        <row r="1843">
          <cell r="A1843">
            <v>10013005</v>
          </cell>
          <cell r="B1843" t="str">
            <v>BACIA SANITÁRIA ALTEADA PARA PORTADORES DE DEFICIÊNCIA FÍSICA</v>
          </cell>
          <cell r="C1843" t="str">
            <v>UN</v>
          </cell>
          <cell r="D1843">
            <v>1127.4100000000001</v>
          </cell>
        </row>
        <row r="1844">
          <cell r="A1844">
            <v>10013008</v>
          </cell>
          <cell r="B1844" t="str">
            <v>LAVATÓRIO DE LOUÇA BRANCA, SEM COLUNA, CAPACIDADE MÍNIMA 5L, EXCLUSIVE TORNEIRA</v>
          </cell>
          <cell r="C1844" t="str">
            <v>UN</v>
          </cell>
          <cell r="D1844">
            <v>482.17</v>
          </cell>
        </row>
        <row r="1845">
          <cell r="A1845">
            <v>10013014</v>
          </cell>
          <cell r="B1845" t="str">
            <v>LAVATÓRIO DE LOUÇA INDIVIDUAL PARA PORTADORES DE DEFICIÊNCIA FÍSICA</v>
          </cell>
          <cell r="C1845" t="str">
            <v>UN</v>
          </cell>
          <cell r="D1845">
            <v>1178.1300000000001</v>
          </cell>
        </row>
        <row r="1846">
          <cell r="A1846">
            <v>10013016</v>
          </cell>
          <cell r="B1846" t="str">
            <v>LAVATÓRIO OVAL DE EMBUTIR, LOUÇA BRANCA - EXCLUSIVE TORNEIRA</v>
          </cell>
          <cell r="C1846" t="str">
            <v>UN</v>
          </cell>
          <cell r="D1846">
            <v>386.62</v>
          </cell>
        </row>
        <row r="1847">
          <cell r="A1847">
            <v>10013019</v>
          </cell>
          <cell r="B1847" t="str">
            <v>LAVATÓRIO E BEBEDOURO DE CHAPA AÇO INOX CHAPA 18 - EXCLUSIVE TORNEIRA</v>
          </cell>
          <cell r="C1847" t="str">
            <v>M</v>
          </cell>
          <cell r="D1847">
            <v>3734.3</v>
          </cell>
        </row>
        <row r="1848">
          <cell r="A1848">
            <v>10013025</v>
          </cell>
          <cell r="B1848" t="str">
            <v>MICTÓRIO INDIVIDUAL DE LOUÇA BRANCA, TIPO BACIA - DE CENTRO</v>
          </cell>
          <cell r="C1848" t="str">
            <v>UN</v>
          </cell>
          <cell r="D1848">
            <v>606.92999999999995</v>
          </cell>
        </row>
        <row r="1849">
          <cell r="A1849">
            <v>10013036</v>
          </cell>
          <cell r="B1849" t="str">
            <v>MICTÓRIO INDIVIDUAL DE LOUÇA, PARA DEFICIENTE</v>
          </cell>
          <cell r="C1849" t="str">
            <v>UN</v>
          </cell>
          <cell r="D1849">
            <v>2472.88</v>
          </cell>
        </row>
        <row r="1850">
          <cell r="A1850">
            <v>10013038</v>
          </cell>
          <cell r="B1850" t="str">
            <v>MICTÓRIO COLETIVO DE AÇO INOXIDÁVEL - COMPRIMENTO 0/2000MM</v>
          </cell>
          <cell r="C1850" t="str">
            <v>M</v>
          </cell>
          <cell r="D1850">
            <v>1211.77</v>
          </cell>
        </row>
        <row r="1851">
          <cell r="A1851">
            <v>10013039</v>
          </cell>
          <cell r="B1851" t="str">
            <v>CONJUNTO ANTIVANDALISMO PARA MICTÓRIO FORMADO  POR VÁLVULA DE FECHAMENTO AUTOMÁTICO E RABICHO DE METAL</v>
          </cell>
          <cell r="C1851" t="str">
            <v>UN</v>
          </cell>
          <cell r="D1851">
            <v>764.11</v>
          </cell>
        </row>
        <row r="1852">
          <cell r="A1852">
            <v>10013040</v>
          </cell>
          <cell r="B1852" t="str">
            <v>TANQUE DE LOUÇA BRANCA, SEM COLUNA, CAPACIDADE MÍNIMA 30L, EXCLUSIVE TORNEIRA</v>
          </cell>
          <cell r="C1852" t="str">
            <v>UN</v>
          </cell>
          <cell r="D1852">
            <v>954.13</v>
          </cell>
        </row>
        <row r="1853">
          <cell r="A1853">
            <v>10013050</v>
          </cell>
          <cell r="B1853" t="str">
            <v>CUBA SIMPLES DE AÇO INOXIDÁVEL CHAPA 20 - 500X400X200MM</v>
          </cell>
          <cell r="C1853" t="str">
            <v>UN</v>
          </cell>
          <cell r="D1853">
            <v>818.2</v>
          </cell>
        </row>
        <row r="1854">
          <cell r="A1854">
            <v>10013051</v>
          </cell>
          <cell r="B1854" t="str">
            <v>CUBA SIMPLES DE AÇO INOXIDÁVEL CHAPA 20 - 560X335X150MM</v>
          </cell>
          <cell r="C1854" t="str">
            <v>UN</v>
          </cell>
          <cell r="D1854">
            <v>719.5</v>
          </cell>
        </row>
        <row r="1855">
          <cell r="A1855">
            <v>10013052</v>
          </cell>
          <cell r="B1855" t="str">
            <v>CUBA SIMPLES DE AÇO INOXIDÁVEL CHAPA 20 - 500X400X250MM</v>
          </cell>
          <cell r="C1855" t="str">
            <v>UN</v>
          </cell>
          <cell r="D1855">
            <v>824.98</v>
          </cell>
        </row>
        <row r="1856">
          <cell r="A1856">
            <v>10013053</v>
          </cell>
          <cell r="B1856" t="str">
            <v>CUBA SIMPLES DE AÇO INOXIDÁVEL CHAPA 20 - 500X400X150MM</v>
          </cell>
          <cell r="C1856" t="str">
            <v>UN</v>
          </cell>
          <cell r="D1856">
            <v>695.04</v>
          </cell>
        </row>
        <row r="1857">
          <cell r="A1857">
            <v>10013055</v>
          </cell>
          <cell r="B1857" t="str">
            <v>CUBA DUPLA DE AÇO INOXIDÁVEL CHAPA 20 - 700X400X150MM</v>
          </cell>
          <cell r="C1857" t="str">
            <v>UN</v>
          </cell>
          <cell r="D1857">
            <v>1319.57</v>
          </cell>
        </row>
        <row r="1858">
          <cell r="A1858">
            <v>10013057</v>
          </cell>
          <cell r="B1858" t="str">
            <v>CUBA DUPLA DE AÇO INOXIDÁVEL CHAPA 20 - 1020X400X200MM</v>
          </cell>
          <cell r="C1858" t="str">
            <v>UN</v>
          </cell>
          <cell r="D1858">
            <v>1672.19</v>
          </cell>
        </row>
        <row r="1859">
          <cell r="A1859">
            <v>10013058</v>
          </cell>
          <cell r="B1859" t="str">
            <v>TANQUE DE PANELA EM AÇO INOXIDÁVEL CHAPA 18  - 600X500X400MM</v>
          </cell>
          <cell r="C1859" t="str">
            <v>UN</v>
          </cell>
          <cell r="D1859">
            <v>1727.15</v>
          </cell>
        </row>
        <row r="1860">
          <cell r="A1860">
            <v>10013059</v>
          </cell>
          <cell r="B1860" t="str">
            <v>TANQUE DE PANELA EM AÇO INOXIDÁVEL CHAPA 18 - 600X800X300MM</v>
          </cell>
          <cell r="C1860" t="str">
            <v>UN</v>
          </cell>
          <cell r="D1860">
            <v>1830.47</v>
          </cell>
        </row>
        <row r="1861">
          <cell r="A1861">
            <v>10013060</v>
          </cell>
          <cell r="B1861" t="str">
            <v>TANQUE DE PANELA EM AÇO INOXIDÁVEL - 600X500X500MM</v>
          </cell>
          <cell r="C1861" t="str">
            <v>UN</v>
          </cell>
          <cell r="D1861">
            <v>2039.33</v>
          </cell>
        </row>
        <row r="1862">
          <cell r="A1862">
            <v>10013061</v>
          </cell>
          <cell r="B1862" t="str">
            <v>CUBA DE FIBRA DE VIDRO 600 X 500 X 200MM</v>
          </cell>
          <cell r="C1862" t="str">
            <v>UN</v>
          </cell>
          <cell r="D1862">
            <v>920.58</v>
          </cell>
        </row>
        <row r="1863">
          <cell r="A1863">
            <v>10013062</v>
          </cell>
          <cell r="B1863" t="str">
            <v>TANQUE PARA LAVA PÉS</v>
          </cell>
          <cell r="C1863" t="str">
            <v>UN</v>
          </cell>
          <cell r="D1863">
            <v>2584.39</v>
          </cell>
        </row>
        <row r="1864">
          <cell r="A1864">
            <v>10013070</v>
          </cell>
          <cell r="B1864" t="str">
            <v>BEBEDOURO ELÉTRICO COM SISTEMA DE REFRIGERAÇÃO E DUAS SAÍDAS - 40L</v>
          </cell>
          <cell r="C1864" t="str">
            <v>UN</v>
          </cell>
          <cell r="D1864">
            <v>1392.68</v>
          </cell>
        </row>
        <row r="1865">
          <cell r="A1865">
            <v>10013071</v>
          </cell>
          <cell r="B1865" t="str">
            <v>BEBEDOURO ELÉTRICO COM SISTEMA DE REFRIGERAÇÃO E DUAS SAÍDAS - 80L</v>
          </cell>
          <cell r="C1865" t="str">
            <v>UN</v>
          </cell>
          <cell r="D1865">
            <v>1769.89</v>
          </cell>
        </row>
        <row r="1866">
          <cell r="A1866">
            <v>10013078</v>
          </cell>
          <cell r="B1866" t="str">
            <v>FILTRO TIPO CUNO OU SIMILAR COM ELEMENTO FILTRANTE CEL./CARVAO/CEL. 180 L/H</v>
          </cell>
          <cell r="C1866" t="str">
            <v>UN</v>
          </cell>
          <cell r="D1866">
            <v>196.81</v>
          </cell>
        </row>
        <row r="1867">
          <cell r="A1867">
            <v>10014000</v>
          </cell>
          <cell r="B1867" t="str">
            <v>METAIS SANITÁRIOS E ACESSÓRIOS</v>
          </cell>
          <cell r="C1867" t="str">
            <v>.</v>
          </cell>
          <cell r="D1867" t="str">
            <v>.</v>
          </cell>
        </row>
        <row r="1868">
          <cell r="A1868">
            <v>10014003</v>
          </cell>
          <cell r="B1868" t="str">
            <v>TORNEIRA DE PRESSÃO PARA USO GERAL, METAL CROMADO - 1/2"</v>
          </cell>
          <cell r="C1868" t="str">
            <v>UN</v>
          </cell>
          <cell r="D1868">
            <v>54.82</v>
          </cell>
        </row>
        <row r="1869">
          <cell r="A1869">
            <v>10014004</v>
          </cell>
          <cell r="B1869" t="str">
            <v>TORNEIRA DE PRESSÃO PARA USO GERAL, METAL CROMADO - 3/4"</v>
          </cell>
          <cell r="C1869" t="str">
            <v>UN</v>
          </cell>
          <cell r="D1869">
            <v>56.49</v>
          </cell>
        </row>
        <row r="1870">
          <cell r="A1870">
            <v>10014008</v>
          </cell>
          <cell r="B1870" t="str">
            <v>TORNEIRA DE PRESSÃO PARA PIA, COM CORPO LONGO E AERADOR - 3/4"</v>
          </cell>
          <cell r="C1870" t="str">
            <v>UN</v>
          </cell>
          <cell r="D1870">
            <v>203.62</v>
          </cell>
        </row>
        <row r="1871">
          <cell r="A1871">
            <v>10014009</v>
          </cell>
          <cell r="B1871" t="str">
            <v>TORNEIRA CLÍNICA DE MESA - 12 CM - 1/2"</v>
          </cell>
          <cell r="C1871" t="str">
            <v>UN</v>
          </cell>
          <cell r="D1871">
            <v>311.29000000000002</v>
          </cell>
        </row>
        <row r="1872">
          <cell r="A1872">
            <v>10014010</v>
          </cell>
          <cell r="B1872" t="str">
            <v>TORNEIRA DE MESA COM ACIONAMENTO MANUAL E FECHAMENTO AUTOMÁTICO</v>
          </cell>
          <cell r="C1872" t="str">
            <v>UN</v>
          </cell>
          <cell r="D1872">
            <v>558.04</v>
          </cell>
        </row>
        <row r="1873">
          <cell r="A1873">
            <v>10014011</v>
          </cell>
          <cell r="B1873" t="str">
            <v>TORNEIRA ELETRÔNICA DE MESA, COM SENSOR E ACIONAMENTO ELÉTRICO</v>
          </cell>
          <cell r="C1873" t="str">
            <v>UN</v>
          </cell>
          <cell r="D1873">
            <v>2136.34</v>
          </cell>
        </row>
        <row r="1874">
          <cell r="A1874">
            <v>10014012</v>
          </cell>
          <cell r="B1874" t="str">
            <v>BICA ALTA ARTICULÁVEL DE MESA - 1/2"</v>
          </cell>
          <cell r="C1874" t="str">
            <v>UN</v>
          </cell>
          <cell r="D1874">
            <v>471.84</v>
          </cell>
        </row>
        <row r="1875">
          <cell r="A1875">
            <v>10014013</v>
          </cell>
          <cell r="B1875" t="str">
            <v>MISTURADOR DE PAREDE PARA PIA, COM BICA MÓVEL TIPO LONGA E AERADOR - 3/4"</v>
          </cell>
          <cell r="C1875" t="str">
            <v>UN</v>
          </cell>
          <cell r="D1875">
            <v>360.69</v>
          </cell>
        </row>
        <row r="1876">
          <cell r="A1876">
            <v>10014015</v>
          </cell>
          <cell r="B1876" t="str">
            <v>REGISTRO REGULADOR DE VAZÃO - 1/2"</v>
          </cell>
          <cell r="C1876" t="str">
            <v>UN</v>
          </cell>
          <cell r="D1876">
            <v>137.66999999999999</v>
          </cell>
        </row>
        <row r="1877">
          <cell r="A1877">
            <v>10014016</v>
          </cell>
          <cell r="B1877" t="str">
            <v>TORNEIRA DE PAREDE ANTIVANDALISMO</v>
          </cell>
          <cell r="C1877" t="str">
            <v>UN</v>
          </cell>
          <cell r="D1877">
            <v>641.34</v>
          </cell>
        </row>
        <row r="1878">
          <cell r="A1878">
            <v>10014017</v>
          </cell>
          <cell r="B1878" t="str">
            <v>TORNEIRA DE ACIONAMENTO RESTRITO DE PAREDE</v>
          </cell>
          <cell r="C1878" t="str">
            <v>UN</v>
          </cell>
          <cell r="D1878">
            <v>364.75</v>
          </cell>
        </row>
        <row r="1879">
          <cell r="A1879">
            <v>10014018</v>
          </cell>
          <cell r="B1879" t="str">
            <v>TORNEIRA ELÉTRICA AUTOMÁTICA, COM CORPO EM PVC CROMADO - 220V</v>
          </cell>
          <cell r="C1879" t="str">
            <v>UN</v>
          </cell>
          <cell r="D1879">
            <v>189.19</v>
          </cell>
        </row>
        <row r="1880">
          <cell r="A1880">
            <v>10014019</v>
          </cell>
          <cell r="B1880" t="str">
            <v>VÁLVULA DE ACIONAMENTO HIDRO-MECÂNICO POR PEDAL</v>
          </cell>
          <cell r="C1880" t="str">
            <v>UN</v>
          </cell>
          <cell r="D1880">
            <v>745.81</v>
          </cell>
        </row>
        <row r="1881">
          <cell r="A1881">
            <v>10014023</v>
          </cell>
          <cell r="B1881" t="str">
            <v>VÁLVULA DE DESCARGA - 1.1/2"</v>
          </cell>
          <cell r="C1881" t="str">
            <v>UN</v>
          </cell>
          <cell r="D1881">
            <v>368.05</v>
          </cell>
        </row>
        <row r="1882">
          <cell r="A1882">
            <v>10014024</v>
          </cell>
          <cell r="B1882" t="str">
            <v>VÁLVULA DE DESCARGA COM DUPLO ACIONAMENTO</v>
          </cell>
          <cell r="C1882" t="str">
            <v>UN</v>
          </cell>
          <cell r="D1882">
            <v>393.69</v>
          </cell>
        </row>
        <row r="1883">
          <cell r="A1883">
            <v>10014025</v>
          </cell>
          <cell r="B1883" t="str">
            <v>VÁLVULA DE DESCARGA EXTERNA COM ALAVANCA - 1 1/4"</v>
          </cell>
          <cell r="C1883" t="str">
            <v>UN</v>
          </cell>
          <cell r="D1883">
            <v>305.81</v>
          </cell>
        </row>
        <row r="1884">
          <cell r="A1884">
            <v>10014026</v>
          </cell>
          <cell r="B1884" t="str">
            <v>ACABAMENTO ANTIVANDALISMO PARA VÁLVULA DE DESCARGA</v>
          </cell>
          <cell r="C1884" t="str">
            <v>UN</v>
          </cell>
          <cell r="D1884">
            <v>291.04000000000002</v>
          </cell>
        </row>
        <row r="1885">
          <cell r="A1885">
            <v>10014030</v>
          </cell>
          <cell r="B1885" t="str">
            <v>VÁLVULA DE FECHAMENTO AUTOMÁTICO PARA CHUVEIRO ELÉTRICO</v>
          </cell>
          <cell r="C1885" t="str">
            <v>UN</v>
          </cell>
          <cell r="D1885">
            <v>1017.03</v>
          </cell>
        </row>
        <row r="1886">
          <cell r="A1886">
            <v>10014031</v>
          </cell>
          <cell r="B1886" t="str">
            <v>VÁLVULA DE FECHAMENTO AUTOMÁTICO PARA DUCHA DE ÁGUA FRIA OU PRÉ-MISTURADA</v>
          </cell>
          <cell r="C1886" t="str">
            <v>UN</v>
          </cell>
          <cell r="D1886">
            <v>778.18</v>
          </cell>
        </row>
        <row r="1887">
          <cell r="A1887">
            <v>10014032</v>
          </cell>
          <cell r="B1887" t="str">
            <v>VÁLVULA DE FECHAMENTO AUTOMÁTICO PARA CHUVEIRO DE AQUECEDOR DE ACUMULAÇÃO</v>
          </cell>
          <cell r="C1887" t="str">
            <v>UN</v>
          </cell>
          <cell r="D1887">
            <v>898.5</v>
          </cell>
        </row>
        <row r="1888">
          <cell r="A1888">
            <v>10014033</v>
          </cell>
          <cell r="B1888" t="str">
            <v>VÁLVULA FLUXIVEL PARA MICTÓRIO COM ACIONAMENTO MANUAL E FECHAMENTO AUTOMÁTICO</v>
          </cell>
          <cell r="C1888" t="str">
            <v>UN</v>
          </cell>
          <cell r="D1888">
            <v>628.02</v>
          </cell>
        </row>
        <row r="1889">
          <cell r="A1889">
            <v>10014035</v>
          </cell>
          <cell r="B1889" t="str">
            <v>REGISTRO DE ESFERA VS SOLDÁVEL , PVC - 1"</v>
          </cell>
          <cell r="C1889" t="str">
            <v>UN</v>
          </cell>
          <cell r="D1889">
            <v>38.01</v>
          </cell>
        </row>
        <row r="1890">
          <cell r="A1890">
            <v>10014037</v>
          </cell>
          <cell r="B1890" t="str">
            <v>CHUVEIRO FIXO DE METAL CROMADO - CRIVO COM DIÂMETRO DE NO MÍNIMO 6CM</v>
          </cell>
          <cell r="C1890" t="str">
            <v>UN</v>
          </cell>
          <cell r="D1890">
            <v>371.45</v>
          </cell>
        </row>
        <row r="1891">
          <cell r="A1891">
            <v>10014040</v>
          </cell>
          <cell r="B1891" t="str">
            <v>CHUVEIRO ELÉTRICO AUTOMÁTICO, CORPO EM PVC CROMADO - 220V-2800/4400W</v>
          </cell>
          <cell r="C1891" t="str">
            <v>UN</v>
          </cell>
          <cell r="D1891">
            <v>279.45999999999998</v>
          </cell>
        </row>
        <row r="1892">
          <cell r="A1892">
            <v>10014042</v>
          </cell>
          <cell r="B1892" t="str">
            <v>CHUVEIRO DUCHA MODELO JET-SET METÁLICA OU SIMILAR</v>
          </cell>
          <cell r="C1892" t="str">
            <v>UN</v>
          </cell>
          <cell r="D1892">
            <v>176.18</v>
          </cell>
        </row>
        <row r="1893">
          <cell r="A1893">
            <v>10014043</v>
          </cell>
          <cell r="B1893" t="str">
            <v>DUCHA HIGIÊNICA FLEXÍVEL COM REGISTRO DE PAREDE</v>
          </cell>
          <cell r="C1893" t="str">
            <v>UN</v>
          </cell>
          <cell r="D1893">
            <v>226.96</v>
          </cell>
        </row>
        <row r="1894">
          <cell r="A1894">
            <v>10014044</v>
          </cell>
          <cell r="B1894" t="str">
            <v>DUCHA HIGIÊNICA FLEXÍVEL SEM REGISTRO DE PAREDE</v>
          </cell>
          <cell r="C1894" t="str">
            <v>UN</v>
          </cell>
          <cell r="D1894">
            <v>551.38</v>
          </cell>
        </row>
        <row r="1895">
          <cell r="A1895">
            <v>10014045</v>
          </cell>
          <cell r="B1895" t="str">
            <v>CONJUNTO ANTIVANDALISMO FORMADO DE CHUVEIRO E VÁLVULA DE FECHAMENTO AUTOMÁTICO (ÁGUA FRIA OU PRÉ-MISTURADA)</v>
          </cell>
          <cell r="C1895" t="str">
            <v>UN</v>
          </cell>
          <cell r="D1895">
            <v>1252.57</v>
          </cell>
        </row>
        <row r="1896">
          <cell r="A1896">
            <v>10014048</v>
          </cell>
          <cell r="B1896" t="str">
            <v>MISTURADOR DE MESA PARA LAVATÓRIO - 1/2"</v>
          </cell>
          <cell r="C1896" t="str">
            <v>UN</v>
          </cell>
          <cell r="D1896">
            <v>586.36</v>
          </cell>
        </row>
        <row r="1897">
          <cell r="A1897">
            <v>10014049</v>
          </cell>
          <cell r="B1897" t="str">
            <v>MISTURADOR PARA CHUVEIRO ENTRADA HORIZ. 3/4" SAÍDA 1/2 C/ ACABAMENTO</v>
          </cell>
          <cell r="C1897" t="str">
            <v>UN</v>
          </cell>
          <cell r="D1897">
            <v>325.06</v>
          </cell>
        </row>
        <row r="1898">
          <cell r="A1898">
            <v>10014052</v>
          </cell>
          <cell r="B1898" t="str">
            <v>DISPENSER DE SABÃO, DE PAREDE, MANUAL, PARA SANITÁRIOS, ABS, ALTO IMPACTO, COM RESERVATÓRIO DE 800/ 900ML</v>
          </cell>
          <cell r="C1898" t="str">
            <v>UN</v>
          </cell>
          <cell r="D1898">
            <v>71.680000000000007</v>
          </cell>
        </row>
        <row r="1899">
          <cell r="A1899">
            <v>10014066</v>
          </cell>
          <cell r="B1899" t="str">
            <v>DISPENSER PAPEL TOALHA, DE PAREDE, MANUAL, PARA SANITÁRIOS - ABS - ALTO IMPACTO - AUTO CORTE</v>
          </cell>
          <cell r="C1899" t="str">
            <v>UN</v>
          </cell>
          <cell r="D1899">
            <v>244.43</v>
          </cell>
        </row>
        <row r="1900">
          <cell r="A1900">
            <v>10014073</v>
          </cell>
          <cell r="B1900" t="str">
            <v>FRONTÃO OU TESTEIRA DE MÁRMORE BRANCO ESPIRITO SANTO - H. ATÉ 10CM</v>
          </cell>
          <cell r="C1900" t="str">
            <v>M</v>
          </cell>
          <cell r="D1900">
            <v>116.83</v>
          </cell>
        </row>
        <row r="1901">
          <cell r="A1901">
            <v>10014074</v>
          </cell>
          <cell r="B1901" t="str">
            <v>FRONTÃO OU TESTEIRA DE GRANITO CINZA MAUA - H ATÉ 10CM</v>
          </cell>
          <cell r="C1901" t="str">
            <v>M</v>
          </cell>
          <cell r="D1901">
            <v>86.68</v>
          </cell>
        </row>
        <row r="1902">
          <cell r="A1902">
            <v>10014075</v>
          </cell>
          <cell r="B1902" t="str">
            <v>TAMPO PARA BANCADA ÚMIDA - GRANITO CINZA ANDORINHA - ESPESSURA 2CM</v>
          </cell>
          <cell r="C1902" t="str">
            <v>M2</v>
          </cell>
          <cell r="D1902">
            <v>595.28</v>
          </cell>
        </row>
        <row r="1903">
          <cell r="A1903">
            <v>10014076</v>
          </cell>
          <cell r="B1903" t="str">
            <v>TAMPO PARA BANCADA ÚMIDA - GRANITO CINZA MAUA POLIDO - ESPESSURA 2CM</v>
          </cell>
          <cell r="C1903" t="str">
            <v>M2</v>
          </cell>
          <cell r="D1903">
            <v>658.25</v>
          </cell>
        </row>
        <row r="1904">
          <cell r="A1904">
            <v>10014077</v>
          </cell>
          <cell r="B1904" t="str">
            <v>TAMPO PARA BANCADA ÚMIDA - GRANITO VERDE UBATUBA POLIDO - ESPESSURA 2CM</v>
          </cell>
          <cell r="C1904" t="str">
            <v>M2</v>
          </cell>
          <cell r="D1904">
            <v>666.56</v>
          </cell>
        </row>
        <row r="1905">
          <cell r="A1905">
            <v>10014078</v>
          </cell>
          <cell r="B1905" t="str">
            <v>TAMPO PARA BANCADA ÚMIDA - GRANITO PRETO TIJUCA POLIDO 2CM</v>
          </cell>
          <cell r="C1905" t="str">
            <v>M2</v>
          </cell>
          <cell r="D1905">
            <v>906.4</v>
          </cell>
        </row>
        <row r="1906">
          <cell r="A1906">
            <v>10014082</v>
          </cell>
          <cell r="B1906" t="str">
            <v>TAMPO PARA BANCADA ÚMIDA - MÁRMORE BRANCO ESPIRITO SANTO 2CM</v>
          </cell>
          <cell r="C1906" t="str">
            <v>M2</v>
          </cell>
          <cell r="D1906">
            <v>785.98</v>
          </cell>
        </row>
        <row r="1907">
          <cell r="A1907">
            <v>10014086</v>
          </cell>
          <cell r="B1907" t="str">
            <v>TAMPO PARA BANCADA ÚMIDA - AÇO INOX N.18 (18:8)</v>
          </cell>
          <cell r="C1907" t="str">
            <v>M2</v>
          </cell>
          <cell r="D1907">
            <v>1506.8</v>
          </cell>
        </row>
        <row r="1908">
          <cell r="A1908">
            <v>10014088</v>
          </cell>
          <cell r="B1908" t="str">
            <v>TAMPO PARA BANCADA ÚMIDA - CONCRETO POLIDO E=40MM COM BORDAS ARREDONDADAS E ENVERNIZADAS</v>
          </cell>
          <cell r="C1908" t="str">
            <v>M2</v>
          </cell>
          <cell r="D1908">
            <v>206.08</v>
          </cell>
        </row>
        <row r="1909">
          <cell r="A1909">
            <v>10014089</v>
          </cell>
          <cell r="B1909" t="str">
            <v>TAMPO PARA BANCADA ÚMIDA - CONCRETO POLIDO E=50MM COM BORDAS ARREDONDADAS E ENVERNIZADAS</v>
          </cell>
          <cell r="C1909" t="str">
            <v>M2</v>
          </cell>
          <cell r="D1909">
            <v>210.27</v>
          </cell>
        </row>
        <row r="1910">
          <cell r="A1910">
            <v>10014091</v>
          </cell>
          <cell r="B1910" t="str">
            <v>SABONETEIRA PARA SABÃO LÍQUIDO</v>
          </cell>
          <cell r="C1910" t="str">
            <v>UN</v>
          </cell>
          <cell r="D1910">
            <v>73.22</v>
          </cell>
        </row>
        <row r="1911">
          <cell r="A1911">
            <v>10014097</v>
          </cell>
          <cell r="B1911" t="str">
            <v>PORTA TOALHA DE PAPEL INTER FOLHAS</v>
          </cell>
          <cell r="C1911" t="str">
            <v>UN</v>
          </cell>
          <cell r="D1911">
            <v>83.84</v>
          </cell>
        </row>
        <row r="1912">
          <cell r="A1912">
            <v>10050000</v>
          </cell>
          <cell r="B1912" t="str">
            <v>DEMOLIÇÕES</v>
          </cell>
          <cell r="C1912" t="str">
            <v>.</v>
          </cell>
          <cell r="D1912" t="str">
            <v>.</v>
          </cell>
        </row>
        <row r="1913">
          <cell r="A1913">
            <v>10050001</v>
          </cell>
          <cell r="B1913" t="str">
            <v>DEMOLIÇÃO DE TUBULAÇÃO DE AÇO PRETO OU GALVANIZADO - ATÉ 2"</v>
          </cell>
          <cell r="C1913" t="str">
            <v>M</v>
          </cell>
          <cell r="D1913">
            <v>7.23</v>
          </cell>
        </row>
        <row r="1914">
          <cell r="A1914">
            <v>10050002</v>
          </cell>
          <cell r="B1914" t="str">
            <v>DEMOLIÇÃO DE TUBULAÇÃO DE AÇO PRETO OU GALVANIZADO - ACIMA DE 2"</v>
          </cell>
          <cell r="C1914" t="str">
            <v>M</v>
          </cell>
          <cell r="D1914">
            <v>12.05</v>
          </cell>
        </row>
        <row r="1915">
          <cell r="A1915">
            <v>10050003</v>
          </cell>
          <cell r="B1915" t="str">
            <v>DEMOLIÇÃO DE TUBULAÇÃO DE PVC RÍGIDO - ATÉ 4"</v>
          </cell>
          <cell r="C1915" t="str">
            <v>M</v>
          </cell>
          <cell r="D1915">
            <v>6.03</v>
          </cell>
        </row>
        <row r="1916">
          <cell r="A1916">
            <v>10050004</v>
          </cell>
          <cell r="B1916" t="str">
            <v>DEMOLIÇÃO DE TUBULAÇÃO DE PVC RÍGIDO - ACIMA DE 4"</v>
          </cell>
          <cell r="C1916" t="str">
            <v>M</v>
          </cell>
          <cell r="D1916">
            <v>10.85</v>
          </cell>
        </row>
        <row r="1917">
          <cell r="A1917">
            <v>10050005</v>
          </cell>
          <cell r="B1917" t="str">
            <v>DEMOLIÇÃO DE TUBULAÇÃO DE COBRE - ATÉ 1 1/4"</v>
          </cell>
          <cell r="C1917" t="str">
            <v>M</v>
          </cell>
          <cell r="D1917">
            <v>7.23</v>
          </cell>
        </row>
        <row r="1918">
          <cell r="A1918">
            <v>10050018</v>
          </cell>
          <cell r="B1918" t="str">
            <v>DEMOLIÇÃO DE REGISTROS</v>
          </cell>
          <cell r="C1918" t="str">
            <v>UN</v>
          </cell>
          <cell r="D1918">
            <v>6.03</v>
          </cell>
        </row>
        <row r="1919">
          <cell r="A1919">
            <v>10050032</v>
          </cell>
          <cell r="B1919" t="str">
            <v>DEMOLIÇÃO DE CALHAS, RUFOS OU RINCÕES EM CHAPA METÁLICA</v>
          </cell>
          <cell r="C1919" t="str">
            <v>M</v>
          </cell>
          <cell r="D1919">
            <v>5.54</v>
          </cell>
        </row>
        <row r="1920">
          <cell r="A1920">
            <v>10050033</v>
          </cell>
          <cell r="B1920" t="str">
            <v>DEMOLIÇÃO DE CONDUTORES APARENTES</v>
          </cell>
          <cell r="C1920" t="str">
            <v>M</v>
          </cell>
          <cell r="D1920">
            <v>3.62</v>
          </cell>
        </row>
        <row r="1921">
          <cell r="A1921">
            <v>10060000</v>
          </cell>
          <cell r="B1921" t="str">
            <v>RETIRADAS</v>
          </cell>
          <cell r="C1921" t="str">
            <v>.</v>
          </cell>
          <cell r="D1921" t="str">
            <v>.</v>
          </cell>
        </row>
        <row r="1922">
          <cell r="A1922">
            <v>10060001</v>
          </cell>
          <cell r="B1922" t="str">
            <v>RETIRADA DE TUBULAÇÃO DE AÇO PRETO OU GALVANIZADO - ATÉ 2"</v>
          </cell>
          <cell r="C1922" t="str">
            <v>M</v>
          </cell>
          <cell r="D1922">
            <v>15.38</v>
          </cell>
        </row>
        <row r="1923">
          <cell r="A1923">
            <v>10060002</v>
          </cell>
          <cell r="B1923" t="str">
            <v>RETIRADA DE TUBULAÇÃO DE AÇO PRETO OU GALVANIZADO - ACIMA DE 2"</v>
          </cell>
          <cell r="C1923" t="str">
            <v>M</v>
          </cell>
          <cell r="D1923">
            <v>18.45</v>
          </cell>
        </row>
        <row r="1924">
          <cell r="A1924">
            <v>10060003</v>
          </cell>
          <cell r="B1924" t="str">
            <v>RETIRADA DE TUBULAÇÃO DE PVC RÍGIDO - ATÉ 4"</v>
          </cell>
          <cell r="C1924" t="str">
            <v>M</v>
          </cell>
          <cell r="D1924">
            <v>13.84</v>
          </cell>
        </row>
        <row r="1925">
          <cell r="A1925">
            <v>10060004</v>
          </cell>
          <cell r="B1925" t="str">
            <v>RETIRADA DE TUBULAÇÃO DE PVC RÍGIDO - ACIMA DE 4"</v>
          </cell>
          <cell r="C1925" t="str">
            <v>M</v>
          </cell>
          <cell r="D1925">
            <v>16.91</v>
          </cell>
        </row>
        <row r="1926">
          <cell r="A1926">
            <v>10060005</v>
          </cell>
          <cell r="B1926" t="str">
            <v>RETIRADA DE TUBULAÇÃO DE COBRE - ATÉ 1 1/4"</v>
          </cell>
          <cell r="C1926" t="str">
            <v>M</v>
          </cell>
          <cell r="D1926">
            <v>15.38</v>
          </cell>
        </row>
        <row r="1927">
          <cell r="A1927">
            <v>10060006</v>
          </cell>
          <cell r="B1927" t="str">
            <v>RETIRADA DE TUBULAÇÃO DE COBRE - ACIMA DE 1 1/4"</v>
          </cell>
          <cell r="C1927" t="str">
            <v>M</v>
          </cell>
          <cell r="D1927">
            <v>18.45</v>
          </cell>
        </row>
        <row r="1928">
          <cell r="A1928">
            <v>10060007</v>
          </cell>
          <cell r="B1928" t="str">
            <v>RETIRADA DE TUBULAÇÃO DE FERRO FUNDIDO - ATÉ 4"</v>
          </cell>
          <cell r="C1928" t="str">
            <v>M</v>
          </cell>
          <cell r="D1928">
            <v>15.38</v>
          </cell>
        </row>
        <row r="1929">
          <cell r="A1929">
            <v>10060008</v>
          </cell>
          <cell r="B1929" t="str">
            <v>RETIRADA DE TUBULAÇÃO DE FERRO FUNDIDO - ACIMA DE 4"</v>
          </cell>
          <cell r="C1929" t="str">
            <v>M</v>
          </cell>
          <cell r="D1929">
            <v>18.45</v>
          </cell>
        </row>
        <row r="1930">
          <cell r="A1930">
            <v>10060009</v>
          </cell>
          <cell r="B1930" t="str">
            <v>RETIRADA DE TUBULAÇÃO DE CIMENTO-AMIANTO - ATÉ 3"</v>
          </cell>
          <cell r="C1930" t="str">
            <v>M</v>
          </cell>
          <cell r="D1930">
            <v>13.84</v>
          </cell>
        </row>
        <row r="1931">
          <cell r="A1931">
            <v>10060010</v>
          </cell>
          <cell r="B1931" t="str">
            <v>RETIRADA DE TUBULAÇÃO DE CIMENTO-AMIANTO - ACIMA DE 3"</v>
          </cell>
          <cell r="C1931" t="str">
            <v>M</v>
          </cell>
          <cell r="D1931">
            <v>16.91</v>
          </cell>
        </row>
        <row r="1932">
          <cell r="A1932">
            <v>10060011</v>
          </cell>
          <cell r="B1932" t="str">
            <v>RETIRADA DE TUBULAÇÃO DE CERÂMICA VIDRADA - ATÉ 6"</v>
          </cell>
          <cell r="C1932" t="str">
            <v>M</v>
          </cell>
          <cell r="D1932">
            <v>21.53</v>
          </cell>
        </row>
        <row r="1933">
          <cell r="A1933">
            <v>10060012</v>
          </cell>
          <cell r="B1933" t="str">
            <v>RETIRADA DE TUBULAÇÃO DE CERÂMICA VIDRADA - ACIMA DE 6"</v>
          </cell>
          <cell r="C1933" t="str">
            <v>M</v>
          </cell>
          <cell r="D1933">
            <v>24.6</v>
          </cell>
        </row>
        <row r="1934">
          <cell r="A1934">
            <v>10060015</v>
          </cell>
          <cell r="B1934" t="str">
            <v>RETIRADA DE RESERVATÓRIOS DE CIMENTO-AMIANTO - ATÉ 1000 LITROS</v>
          </cell>
          <cell r="C1934" t="str">
            <v>UN</v>
          </cell>
          <cell r="D1934">
            <v>164.57</v>
          </cell>
        </row>
        <row r="1935">
          <cell r="A1935">
            <v>10060018</v>
          </cell>
          <cell r="B1935" t="str">
            <v>RETIRADA DE REGISTROS OU VÁLVULAS FLUXÍVEIS</v>
          </cell>
          <cell r="C1935" t="str">
            <v>UN</v>
          </cell>
          <cell r="D1935">
            <v>122.42</v>
          </cell>
        </row>
        <row r="1936">
          <cell r="A1936">
            <v>10060022</v>
          </cell>
          <cell r="B1936" t="str">
            <v>RETIRADA DE VÁLVULAS DE RETENÇÃO</v>
          </cell>
          <cell r="C1936" t="str">
            <v>UN</v>
          </cell>
          <cell r="D1936">
            <v>33.83</v>
          </cell>
        </row>
        <row r="1937">
          <cell r="A1937">
            <v>10060024</v>
          </cell>
          <cell r="B1937" t="str">
            <v>RETIRADA DE CONJUNTOS MOTOR-BOMBA</v>
          </cell>
          <cell r="C1937" t="str">
            <v>UN</v>
          </cell>
          <cell r="D1937">
            <v>246.02</v>
          </cell>
        </row>
        <row r="1938">
          <cell r="A1938">
            <v>10060026</v>
          </cell>
          <cell r="B1938" t="str">
            <v>RETIRADA DE CAIXAS SIFONADAS OU RALOS</v>
          </cell>
          <cell r="C1938" t="str">
            <v>UN</v>
          </cell>
          <cell r="D1938">
            <v>16.91</v>
          </cell>
        </row>
        <row r="1939">
          <cell r="A1939">
            <v>10060029</v>
          </cell>
          <cell r="B1939" t="str">
            <v>RETIRADA DE HIDRANTES DE PAREDE</v>
          </cell>
          <cell r="C1939" t="str">
            <v>UN</v>
          </cell>
          <cell r="D1939">
            <v>92.26</v>
          </cell>
        </row>
        <row r="1940">
          <cell r="A1940">
            <v>10060032</v>
          </cell>
          <cell r="B1940" t="str">
            <v>RETIRADA DE CALHAS, RUFOS OU RINCÕES EM CHAPA METÁLICA</v>
          </cell>
          <cell r="C1940" t="str">
            <v>M</v>
          </cell>
          <cell r="D1940">
            <v>7.69</v>
          </cell>
        </row>
        <row r="1941">
          <cell r="A1941">
            <v>10060033</v>
          </cell>
          <cell r="B1941" t="str">
            <v>RETIRADA DE CONDUTORES APARENTES</v>
          </cell>
          <cell r="C1941" t="str">
            <v>M</v>
          </cell>
          <cell r="D1941">
            <v>4.92</v>
          </cell>
        </row>
        <row r="1942">
          <cell r="A1942">
            <v>10060035</v>
          </cell>
          <cell r="B1942" t="str">
            <v>RETIRADA DE APARELHOS SANITÁRIOS, INCLUSIVE ACESSÓRIOS</v>
          </cell>
          <cell r="C1942" t="str">
            <v>UN</v>
          </cell>
          <cell r="D1942">
            <v>46.13</v>
          </cell>
        </row>
        <row r="1943">
          <cell r="A1943">
            <v>10060040</v>
          </cell>
          <cell r="B1943" t="str">
            <v>RETIRADA DE SIFÕES</v>
          </cell>
          <cell r="C1943" t="str">
            <v>UN</v>
          </cell>
          <cell r="D1943">
            <v>12.3</v>
          </cell>
        </row>
        <row r="1944">
          <cell r="A1944">
            <v>10060042</v>
          </cell>
          <cell r="B1944" t="str">
            <v>RETIRADA DE TORNEIRAS</v>
          </cell>
          <cell r="C1944" t="str">
            <v>UN</v>
          </cell>
          <cell r="D1944">
            <v>8</v>
          </cell>
        </row>
        <row r="1945">
          <cell r="A1945">
            <v>10060045</v>
          </cell>
          <cell r="B1945" t="str">
            <v>RETIRADA DE CAIXAS DE DESCARGA DE SOBREPOR</v>
          </cell>
          <cell r="C1945" t="str">
            <v>UN</v>
          </cell>
          <cell r="D1945">
            <v>23.37</v>
          </cell>
        </row>
        <row r="1946">
          <cell r="A1946">
            <v>10060050</v>
          </cell>
          <cell r="B1946" t="str">
            <v>RETIRADA DO TAMPO ÚMIDO</v>
          </cell>
          <cell r="C1946" t="str">
            <v>M2</v>
          </cell>
          <cell r="D1946">
            <v>13.42</v>
          </cell>
        </row>
        <row r="1947">
          <cell r="A1947">
            <v>10070000</v>
          </cell>
          <cell r="B1947" t="str">
            <v>RECOLOCAÇÕES</v>
          </cell>
          <cell r="C1947" t="str">
            <v>.</v>
          </cell>
          <cell r="D1947" t="str">
            <v>.</v>
          </cell>
        </row>
        <row r="1948">
          <cell r="A1948">
            <v>10070018</v>
          </cell>
          <cell r="B1948" t="str">
            <v>RECOLOCAÇÃO DE REGISTROS OU VÁLVULAS FLUXÍVEIS</v>
          </cell>
          <cell r="C1948" t="str">
            <v>UN</v>
          </cell>
          <cell r="D1948">
            <v>111.69</v>
          </cell>
        </row>
        <row r="1949">
          <cell r="A1949">
            <v>10070022</v>
          </cell>
          <cell r="B1949" t="str">
            <v>RECOLOCAÇÃO DE VÁLVULAS DE RETENÇÃO</v>
          </cell>
          <cell r="C1949" t="str">
            <v>UN</v>
          </cell>
          <cell r="D1949">
            <v>57.58</v>
          </cell>
        </row>
        <row r="1950">
          <cell r="A1950">
            <v>10070024</v>
          </cell>
          <cell r="B1950" t="str">
            <v>RECOLOCAÇÃO DE CONJUNTOS MOTOR-BOMBA</v>
          </cell>
          <cell r="C1950" t="str">
            <v>UN</v>
          </cell>
          <cell r="D1950">
            <v>219.43</v>
          </cell>
        </row>
        <row r="1951">
          <cell r="A1951">
            <v>10070026</v>
          </cell>
          <cell r="B1951" t="str">
            <v>RECOLOCAÇÃO DE CAIXAS SIFONADAS OU RALOS</v>
          </cell>
          <cell r="C1951" t="str">
            <v>UN</v>
          </cell>
          <cell r="D1951">
            <v>105.04</v>
          </cell>
        </row>
        <row r="1952">
          <cell r="A1952">
            <v>10070029</v>
          </cell>
          <cell r="B1952" t="str">
            <v>RECOLOCAÇÃO DE HIDRANTES DE PAREDE</v>
          </cell>
          <cell r="C1952" t="str">
            <v>UN</v>
          </cell>
          <cell r="D1952">
            <v>285.26</v>
          </cell>
        </row>
        <row r="1953">
          <cell r="A1953">
            <v>10070032</v>
          </cell>
          <cell r="B1953" t="str">
            <v>RECOLOCAÇÃO DE CALHAS, RUFOS OU RINCÕES EM CHAPA METÁLICA</v>
          </cell>
          <cell r="C1953" t="str">
            <v>M</v>
          </cell>
          <cell r="D1953">
            <v>67.56</v>
          </cell>
        </row>
        <row r="1954">
          <cell r="A1954">
            <v>10070033</v>
          </cell>
          <cell r="B1954" t="str">
            <v>RECOLOCAÇÃO DE CONDUTORES APARENTES</v>
          </cell>
          <cell r="C1954" t="str">
            <v>M</v>
          </cell>
          <cell r="D1954">
            <v>55.58</v>
          </cell>
        </row>
        <row r="1955">
          <cell r="A1955">
            <v>10070035</v>
          </cell>
          <cell r="B1955" t="str">
            <v>RECOLOCAÇÃO DE APARELHOS SANITÁRIOS, INCLUSIVE ACESSÓRIOS</v>
          </cell>
          <cell r="C1955" t="str">
            <v>UN</v>
          </cell>
          <cell r="D1955">
            <v>164.57</v>
          </cell>
        </row>
        <row r="1956">
          <cell r="A1956">
            <v>10070040</v>
          </cell>
          <cell r="B1956" t="str">
            <v>RECOLOCAÇÃO DE SIFÕES</v>
          </cell>
          <cell r="C1956" t="str">
            <v>UN</v>
          </cell>
          <cell r="D1956">
            <v>27.43</v>
          </cell>
        </row>
        <row r="1957">
          <cell r="A1957">
            <v>10070042</v>
          </cell>
          <cell r="B1957" t="str">
            <v>RECOLOCAÇÃO DE TORNEIRAS</v>
          </cell>
          <cell r="C1957" t="str">
            <v>UN</v>
          </cell>
          <cell r="D1957">
            <v>15.38</v>
          </cell>
        </row>
        <row r="1958">
          <cell r="A1958">
            <v>10070045</v>
          </cell>
          <cell r="B1958" t="str">
            <v>RECOLOCAÇÃO DE CAIXAS DE DESCARGA DE SOBREPOR</v>
          </cell>
          <cell r="C1958" t="str">
            <v>UN</v>
          </cell>
          <cell r="D1958">
            <v>137.13999999999999</v>
          </cell>
        </row>
        <row r="1959">
          <cell r="A1959">
            <v>10080000</v>
          </cell>
          <cell r="B1959" t="str">
            <v>SERVIÇOS PARCIAIS</v>
          </cell>
          <cell r="C1959" t="str">
            <v>.</v>
          </cell>
          <cell r="D1959" t="str">
            <v>.</v>
          </cell>
        </row>
        <row r="1960">
          <cell r="A1960">
            <v>10080070</v>
          </cell>
          <cell r="B1960" t="str">
            <v>SIFÃO COM COPO, TIPO REFORÇADO, PVC RÍGIDO - 1 1/2"X2"</v>
          </cell>
          <cell r="C1960" t="str">
            <v>UN</v>
          </cell>
          <cell r="D1960">
            <v>39.07</v>
          </cell>
        </row>
        <row r="1961">
          <cell r="A1961">
            <v>10080072</v>
          </cell>
          <cell r="B1961" t="str">
            <v>SIFÃO TIPO PESADO, METAL CROMADO - 1"X1 1/2"</v>
          </cell>
          <cell r="C1961" t="str">
            <v>UN</v>
          </cell>
          <cell r="D1961">
            <v>205.54</v>
          </cell>
        </row>
        <row r="1962">
          <cell r="A1962">
            <v>10080073</v>
          </cell>
          <cell r="B1962" t="str">
            <v>SIFÃO TIPO PESADO, METAL CROMADO - 1"X2"</v>
          </cell>
          <cell r="C1962" t="str">
            <v>UN</v>
          </cell>
          <cell r="D1962">
            <v>229.85</v>
          </cell>
        </row>
        <row r="1963">
          <cell r="A1963">
            <v>10080074</v>
          </cell>
          <cell r="B1963" t="str">
            <v>SIFÃO TIPO PESADO, METAL CROMADO - 1 1/2"X2"</v>
          </cell>
          <cell r="C1963" t="str">
            <v>UN</v>
          </cell>
          <cell r="D1963">
            <v>148.13</v>
          </cell>
        </row>
        <row r="1964">
          <cell r="A1964">
            <v>10080076</v>
          </cell>
          <cell r="B1964" t="str">
            <v>TUBO DE LIGAÇÃO FLEXÍVEL, PVC - 1/2"X30/40CM</v>
          </cell>
          <cell r="C1964" t="str">
            <v>UN</v>
          </cell>
          <cell r="D1964">
            <v>21.42</v>
          </cell>
        </row>
        <row r="1965">
          <cell r="A1965">
            <v>10080081</v>
          </cell>
          <cell r="B1965" t="str">
            <v>TUBO DE LIGAÇÃO FLEXÍVEL, METAL CROMADO - 1/2"X30/40CM</v>
          </cell>
          <cell r="C1965" t="str">
            <v>UN</v>
          </cell>
          <cell r="D1965">
            <v>36.33</v>
          </cell>
        </row>
        <row r="1966">
          <cell r="A1966">
            <v>10080086</v>
          </cell>
          <cell r="B1966" t="str">
            <v>TORNEIRA DE PRESSÃO PARA LAVATÓRIO, METAL CROMADO - 1/2"</v>
          </cell>
          <cell r="C1966" t="str">
            <v>UN</v>
          </cell>
          <cell r="D1966">
            <v>68.14</v>
          </cell>
        </row>
        <row r="1967">
          <cell r="A1967">
            <v>10080093</v>
          </cell>
          <cell r="B1967" t="str">
            <v>VÁLVULA AMERICANA DE METAL CROMADO - 1 1/2"X3 3/4"</v>
          </cell>
          <cell r="C1967" t="str">
            <v>UN</v>
          </cell>
          <cell r="D1967">
            <v>73.89</v>
          </cell>
        </row>
        <row r="1968">
          <cell r="A1968">
            <v>10080097</v>
          </cell>
          <cell r="B1968" t="str">
            <v>TUBO DE LIGAÇÃO EM ALUMÍNIO COM CANOPLA, PARA CHUVEIRO - 3/4"</v>
          </cell>
          <cell r="C1968" t="str">
            <v>UN</v>
          </cell>
          <cell r="D1968">
            <v>44.67</v>
          </cell>
        </row>
        <row r="1969">
          <cell r="A1969">
            <v>10090000</v>
          </cell>
          <cell r="B1969" t="str">
            <v>OUTROS SERVIÇOS</v>
          </cell>
          <cell r="C1969" t="str">
            <v>.</v>
          </cell>
          <cell r="D1969" t="str">
            <v>.</v>
          </cell>
        </row>
        <row r="1970">
          <cell r="A1970">
            <v>10090001</v>
          </cell>
          <cell r="B1970" t="str">
            <v>DESENTUPIMENTO DE RAMAIS DE ESGOTO OU ÁGUAS PLUVIAIS</v>
          </cell>
          <cell r="C1970" t="str">
            <v>M</v>
          </cell>
          <cell r="D1970">
            <v>13.73</v>
          </cell>
        </row>
        <row r="1971">
          <cell r="A1971">
            <v>11000000</v>
          </cell>
          <cell r="B1971" t="str">
            <v>REVESTIMENTOS</v>
          </cell>
        </row>
        <row r="1972">
          <cell r="A1972">
            <v>11001000</v>
          </cell>
          <cell r="B1972" t="str">
            <v>REVESTIMENTO DE FORROS</v>
          </cell>
          <cell r="C1972" t="str">
            <v>.</v>
          </cell>
          <cell r="D1972" t="str">
            <v>.</v>
          </cell>
        </row>
        <row r="1973">
          <cell r="A1973">
            <v>11001001</v>
          </cell>
          <cell r="B1973" t="str">
            <v>CHAPISCO COMUM - ARGAMASSA DE CIMENTO E AREIA 1:3</v>
          </cell>
          <cell r="C1973" t="str">
            <v>M2</v>
          </cell>
          <cell r="D1973">
            <v>17.84</v>
          </cell>
        </row>
        <row r="1974">
          <cell r="A1974">
            <v>11001008</v>
          </cell>
          <cell r="B1974" t="str">
            <v>EMBOÇO - ARGAMASSA MISTA DE CIMENTO, CAL E AREIA 1:4/12</v>
          </cell>
          <cell r="C1974" t="str">
            <v>M2</v>
          </cell>
          <cell r="D1974">
            <v>50.37</v>
          </cell>
        </row>
        <row r="1975">
          <cell r="A1975">
            <v>11001009</v>
          </cell>
          <cell r="B1975" t="str">
            <v>EMBOÇO DESEMPENADO PARA PINTURA - ARGAMASSA MISTA CIMENTO, CAL E AREIA 1:3/12</v>
          </cell>
          <cell r="C1975" t="str">
            <v>M2</v>
          </cell>
          <cell r="D1975">
            <v>51.22</v>
          </cell>
        </row>
        <row r="1976">
          <cell r="A1976">
            <v>11001013</v>
          </cell>
          <cell r="B1976" t="str">
            <v>REBOCO INTERNO - ARGAMASSA PRÉ-FABRICADA</v>
          </cell>
          <cell r="C1976" t="str">
            <v>M2</v>
          </cell>
          <cell r="D1976">
            <v>38.340000000000003</v>
          </cell>
        </row>
        <row r="1977">
          <cell r="A1977">
            <v>11002000</v>
          </cell>
          <cell r="B1977" t="str">
            <v>REVESTIMENTO DE PAREDES INTERNAS</v>
          </cell>
          <cell r="C1977" t="str">
            <v>.</v>
          </cell>
          <cell r="D1977" t="str">
            <v>.</v>
          </cell>
        </row>
        <row r="1978">
          <cell r="A1978">
            <v>11002001</v>
          </cell>
          <cell r="B1978" t="str">
            <v>CHAPISCO COMUM - ARGAMASSA DE CIMENTO E AREIA 1:3</v>
          </cell>
          <cell r="C1978" t="str">
            <v>M2</v>
          </cell>
          <cell r="D1978">
            <v>7.2</v>
          </cell>
        </row>
        <row r="1979">
          <cell r="A1979">
            <v>11002003</v>
          </cell>
          <cell r="B1979" t="str">
            <v>CHAPISCO COLANTE APLICADO EM ESTRUTURA DE CONCRETO COM DESEMPENADEIRA DENTADA</v>
          </cell>
          <cell r="C1979" t="str">
            <v>M2</v>
          </cell>
          <cell r="D1979">
            <v>16.420000000000002</v>
          </cell>
        </row>
        <row r="1980">
          <cell r="A1980">
            <v>11002008</v>
          </cell>
          <cell r="B1980" t="str">
            <v>EMBOÇO INTERNO - ARGAMASSA MISTA DE CIMENTO, CAL E AREIA 1:4/12</v>
          </cell>
          <cell r="C1980" t="str">
            <v>M2</v>
          </cell>
          <cell r="D1980">
            <v>46.44</v>
          </cell>
        </row>
        <row r="1981">
          <cell r="A1981">
            <v>11002009</v>
          </cell>
          <cell r="B1981" t="str">
            <v>EMBOÇO INTERNO DESEMPENADO PARA PINTURA - ARGAMASSA MISTA DE CIMENTO, CAL E AREIA 1:3/12</v>
          </cell>
          <cell r="C1981" t="str">
            <v>M2</v>
          </cell>
          <cell r="D1981">
            <v>45.85</v>
          </cell>
        </row>
        <row r="1982">
          <cell r="A1982">
            <v>11002010</v>
          </cell>
          <cell r="B1982" t="str">
            <v>EMBOÇO INTERNO - ARGAMASSA DE CIMENTO E AREIA 1:3</v>
          </cell>
          <cell r="C1982" t="str">
            <v>M2</v>
          </cell>
          <cell r="D1982">
            <v>54.05</v>
          </cell>
        </row>
        <row r="1983">
          <cell r="A1983">
            <v>11002013</v>
          </cell>
          <cell r="B1983" t="str">
            <v>REBOCO INTERNO - ARGAMASSA PRÉ-FABRICADA</v>
          </cell>
          <cell r="C1983" t="str">
            <v>M2</v>
          </cell>
          <cell r="D1983">
            <v>24.01</v>
          </cell>
        </row>
        <row r="1984">
          <cell r="A1984">
            <v>11002015</v>
          </cell>
          <cell r="B1984" t="str">
            <v>REVESTIMENTO COM GESSO</v>
          </cell>
          <cell r="C1984" t="str">
            <v>M2</v>
          </cell>
          <cell r="D1984">
            <v>25.5</v>
          </cell>
        </row>
        <row r="1985">
          <cell r="A1985">
            <v>11002025</v>
          </cell>
          <cell r="B1985" t="str">
            <v>AZULEJOS, JUNTAS AMARRAÇÃO OU A PRUMO - ASSENTES COM ARGAMASSA COMUM</v>
          </cell>
          <cell r="C1985" t="str">
            <v>M2</v>
          </cell>
          <cell r="D1985">
            <v>82.49</v>
          </cell>
        </row>
        <row r="1986">
          <cell r="A1986">
            <v>11002029</v>
          </cell>
          <cell r="B1986" t="str">
            <v>AZULEJOS, JUNTA AMARRAÇÃO OU A PRUMO - ASSENTES COM ARGAMASSA COLANTE</v>
          </cell>
          <cell r="C1986" t="str">
            <v>M2</v>
          </cell>
          <cell r="D1986">
            <v>71.900000000000006</v>
          </cell>
        </row>
        <row r="1987">
          <cell r="A1987">
            <v>11002075</v>
          </cell>
          <cell r="B1987" t="str">
            <v>LAMINADO MELAMÍNICO COLADO, 1,3MM DE ESPESSURA - JUNTAS SECAS</v>
          </cell>
          <cell r="C1987" t="str">
            <v>M2</v>
          </cell>
          <cell r="D1987">
            <v>203.44</v>
          </cell>
        </row>
        <row r="1988">
          <cell r="A1988">
            <v>11002105</v>
          </cell>
          <cell r="B1988" t="str">
            <v>CHAPISCO COMUM - ARGAMASSA DE CIMENTO E AREIA 1:4</v>
          </cell>
          <cell r="C1988" t="str">
            <v>M2</v>
          </cell>
          <cell r="D1988">
            <v>6.84</v>
          </cell>
        </row>
        <row r="1989">
          <cell r="A1989">
            <v>11003000</v>
          </cell>
          <cell r="B1989" t="str">
            <v>REVESTIMENTO DE PAREDES EXTERNAS</v>
          </cell>
          <cell r="C1989" t="str">
            <v>.</v>
          </cell>
          <cell r="D1989" t="str">
            <v>.</v>
          </cell>
        </row>
        <row r="1990">
          <cell r="A1990">
            <v>11003001</v>
          </cell>
          <cell r="B1990" t="str">
            <v>CHAPISCO COMUM - ARGAMASSA DE CIMENTO E AREIA 1:3</v>
          </cell>
          <cell r="C1990" t="str">
            <v>M2</v>
          </cell>
          <cell r="D1990">
            <v>7.2</v>
          </cell>
        </row>
        <row r="1991">
          <cell r="A1991">
            <v>11003003</v>
          </cell>
          <cell r="B1991" t="str">
            <v>CHAPISCO RÚSTICO FINO, APLICADO COM PENEIRA - ARGAMASSA DE CIMENTO E AREIA 1:3</v>
          </cell>
          <cell r="C1991" t="str">
            <v>M2</v>
          </cell>
          <cell r="D1991">
            <v>15.64</v>
          </cell>
        </row>
        <row r="1992">
          <cell r="A1992">
            <v>11003004</v>
          </cell>
          <cell r="B1992" t="str">
            <v>CHAPISCO RÚSTICO GROSSO, COM ADIÇÃO DE BRITA N.1</v>
          </cell>
          <cell r="C1992" t="str">
            <v>M2</v>
          </cell>
          <cell r="D1992">
            <v>22.56</v>
          </cell>
        </row>
        <row r="1993">
          <cell r="A1993">
            <v>11003005</v>
          </cell>
          <cell r="B1993" t="str">
            <v>CHAPISCO COLANTE APLICADO EM ESTRUTURA DE CONCRETO COM DESEMPENADEIRA DENTADA</v>
          </cell>
          <cell r="C1993" t="str">
            <v>M2</v>
          </cell>
          <cell r="D1993">
            <v>16.420000000000002</v>
          </cell>
        </row>
        <row r="1994">
          <cell r="A1994">
            <v>11003008</v>
          </cell>
          <cell r="B1994" t="str">
            <v>EMBOÇO EXTERNO - ARGAMASSA MISTA DE CIMENTO, CAL E AREIA 1:4/12</v>
          </cell>
          <cell r="C1994" t="str">
            <v>M2</v>
          </cell>
          <cell r="D1994">
            <v>46.44</v>
          </cell>
        </row>
        <row r="1995">
          <cell r="A1995">
            <v>11003009</v>
          </cell>
          <cell r="B1995" t="str">
            <v>EMBOÇO EXTERNO DESEMPENADO PARA PINTURA - ARGAMASSA MISTA DE CIMENTO, CAL E AREIA 1:3/12</v>
          </cell>
          <cell r="C1995" t="str">
            <v>M2</v>
          </cell>
          <cell r="D1995">
            <v>45.85</v>
          </cell>
        </row>
        <row r="1996">
          <cell r="A1996">
            <v>11003010</v>
          </cell>
          <cell r="B1996" t="str">
            <v>EMBOÇO EXTERNO - ARGAMASSA DE CIMENTO E AREIA 1:3</v>
          </cell>
          <cell r="C1996" t="str">
            <v>M2</v>
          </cell>
          <cell r="D1996">
            <v>54.05</v>
          </cell>
        </row>
        <row r="1997">
          <cell r="A1997">
            <v>11003013</v>
          </cell>
          <cell r="B1997" t="str">
            <v>REBOCO EXTERNO - ARGAMASSA PRÉ-FABRICADA</v>
          </cell>
          <cell r="C1997" t="str">
            <v>M2</v>
          </cell>
          <cell r="D1997">
            <v>22.37</v>
          </cell>
        </row>
        <row r="1998">
          <cell r="A1998">
            <v>11003041</v>
          </cell>
          <cell r="B1998" t="str">
            <v>PASTILHAS DE PORCELANA FOSCA, 3/4" - FAIXAS DE ATÉ 20CM</v>
          </cell>
          <cell r="C1998" t="str">
            <v>M</v>
          </cell>
          <cell r="D1998">
            <v>111.36</v>
          </cell>
        </row>
        <row r="1999">
          <cell r="A1999">
            <v>11003045</v>
          </cell>
          <cell r="B1999" t="str">
            <v>REVESTIMENTO CERÂMICO ANTI-PICHAÇÃO, JUNTAS AMARRAÇÃO OU PRUMO - ASSENTADOS COM ARGAMASSA COMUM</v>
          </cell>
          <cell r="C1999" t="str">
            <v>M2</v>
          </cell>
          <cell r="D1999">
            <v>199.95</v>
          </cell>
        </row>
        <row r="2000">
          <cell r="A2000">
            <v>11003046</v>
          </cell>
          <cell r="B2000" t="str">
            <v>REVESTIMENTO CERÂMICO ANTI-PICHAÇÃO, JUNTAS AMARRAÇÃO OU PRUMO - ASSENTADOS COM ARGAMASSA COLANTE</v>
          </cell>
          <cell r="C2000" t="str">
            <v>M2</v>
          </cell>
          <cell r="D2000">
            <v>83.27</v>
          </cell>
        </row>
        <row r="2001">
          <cell r="A2001">
            <v>11003047</v>
          </cell>
          <cell r="B2001" t="str">
            <v>REVESTIMENTO CERÂMICO ESMALTADO, JUNTAS AMARRAÇÃO OU PRUMO - ASSENTADOS COM ARGAMASSA COMUM</v>
          </cell>
          <cell r="C2001" t="str">
            <v>M2</v>
          </cell>
          <cell r="D2001">
            <v>219.3</v>
          </cell>
        </row>
        <row r="2002">
          <cell r="A2002">
            <v>11003048</v>
          </cell>
          <cell r="B2002" t="str">
            <v>REVESTIMENTO CERÂMICO ESMALTADO, JUNTAS AMARRAÇÃO OU PRUMO - ASSENTADOS COM ARGAMASSA COLANTE</v>
          </cell>
          <cell r="C2002" t="str">
            <v>M2</v>
          </cell>
          <cell r="D2002">
            <v>102.62</v>
          </cell>
        </row>
        <row r="2003">
          <cell r="A2003">
            <v>11003105</v>
          </cell>
          <cell r="B2003" t="str">
            <v>CHAPISCO COMUM - ARGAMASSA DE CIMENTO E AREIA 1:4</v>
          </cell>
          <cell r="C2003" t="str">
            <v>M2</v>
          </cell>
          <cell r="D2003">
            <v>6.84</v>
          </cell>
        </row>
        <row r="2004">
          <cell r="A2004">
            <v>11004000</v>
          </cell>
          <cell r="B2004" t="str">
            <v>ARREMATES DE REVESTIMENTO</v>
          </cell>
          <cell r="C2004" t="str">
            <v>.</v>
          </cell>
          <cell r="D2004" t="str">
            <v>.</v>
          </cell>
        </row>
        <row r="2005">
          <cell r="A2005">
            <v>11004004</v>
          </cell>
          <cell r="B2005" t="str">
            <v>CANTONEIRA DE PROTEÇÃO - PERFIL "L" DE FERRO, 1 1/4" X 1 1/4" X 1/8"</v>
          </cell>
          <cell r="C2005" t="str">
            <v>M</v>
          </cell>
          <cell r="D2005">
            <v>40.799999999999997</v>
          </cell>
        </row>
        <row r="2006">
          <cell r="A2006">
            <v>11004005</v>
          </cell>
          <cell r="B2006" t="str">
            <v>CANTONEIRA DE PROTEÇÃO - PERFIL "L" DE FERRO, 1"X1"X1/8"</v>
          </cell>
          <cell r="C2006" t="str">
            <v>M</v>
          </cell>
          <cell r="D2006">
            <v>36.93</v>
          </cell>
        </row>
        <row r="2007">
          <cell r="A2007">
            <v>11004006</v>
          </cell>
          <cell r="B2007" t="str">
            <v>CANTONEIRA DE PROTEÇÃO - PERFIL "L" DE ALUMÍNIO, 1"X1"X1/8"</v>
          </cell>
          <cell r="C2007" t="str">
            <v>M</v>
          </cell>
          <cell r="D2007">
            <v>43.03</v>
          </cell>
        </row>
        <row r="2008">
          <cell r="A2008">
            <v>11004013</v>
          </cell>
          <cell r="B2008" t="str">
            <v>CANTONEIRA DE PROTEÇÃO PARA REBOCO - PERFIL "Y" DE ALUMÍNIO</v>
          </cell>
          <cell r="C2008" t="str">
            <v>M</v>
          </cell>
          <cell r="D2008">
            <v>34.92</v>
          </cell>
        </row>
        <row r="2009">
          <cell r="A2009">
            <v>11004017</v>
          </cell>
          <cell r="B2009" t="str">
            <v>CANTONEIRA DE PROTEÇÃO PARA AZULEJOS - PERFIL "TRIFACE" DE ALUMÍNIO</v>
          </cell>
          <cell r="C2009" t="str">
            <v>M</v>
          </cell>
          <cell r="D2009">
            <v>40.06</v>
          </cell>
        </row>
        <row r="2010">
          <cell r="A2010">
            <v>11004050</v>
          </cell>
          <cell r="B2010" t="str">
            <v>PEITORIL DE ARGAMASSA DE CIMENTO QUEIMADO -  ESPESSURA 2CM</v>
          </cell>
          <cell r="C2010" t="str">
            <v>M</v>
          </cell>
          <cell r="D2010">
            <v>20.51</v>
          </cell>
        </row>
        <row r="2011">
          <cell r="A2011">
            <v>11004056</v>
          </cell>
          <cell r="B2011" t="str">
            <v>PEITORIL DE GRANILITE - ESPESSURA 2CM, LARGURA 20CM</v>
          </cell>
          <cell r="C2011" t="str">
            <v>M</v>
          </cell>
          <cell r="D2011">
            <v>118.23</v>
          </cell>
        </row>
        <row r="2012">
          <cell r="A2012">
            <v>11004058</v>
          </cell>
          <cell r="B2012" t="str">
            <v>PEITORIL DE GRANITO POLIDO - ESP=2CM</v>
          </cell>
          <cell r="C2012" t="str">
            <v>M</v>
          </cell>
          <cell r="D2012">
            <v>152.19999999999999</v>
          </cell>
        </row>
        <row r="2013">
          <cell r="A2013">
            <v>11004060</v>
          </cell>
          <cell r="B2013" t="str">
            <v>PEITORIL DE ARDÓSIA POLIDA</v>
          </cell>
          <cell r="C2013" t="str">
            <v>M</v>
          </cell>
          <cell r="D2013">
            <v>168.24</v>
          </cell>
        </row>
        <row r="2014">
          <cell r="A2014">
            <v>11004101</v>
          </cell>
          <cell r="B2014" t="str">
            <v>PEITORIL DE MÁRMORE - ESP=2CM, L=25CM</v>
          </cell>
          <cell r="C2014" t="str">
            <v>M</v>
          </cell>
          <cell r="D2014">
            <v>265.89</v>
          </cell>
        </row>
        <row r="2015">
          <cell r="A2015">
            <v>11050000</v>
          </cell>
          <cell r="B2015" t="str">
            <v>DEMOLIÇÕES</v>
          </cell>
          <cell r="C2015" t="str">
            <v>.</v>
          </cell>
          <cell r="D2015" t="str">
            <v>.</v>
          </cell>
        </row>
        <row r="2016">
          <cell r="A2016">
            <v>11050002</v>
          </cell>
          <cell r="B2016" t="str">
            <v>DEMOLIÇÃO DE ARGAMASSA DE CAL E AREIA OU MISTA</v>
          </cell>
          <cell r="C2016" t="str">
            <v>M2</v>
          </cell>
          <cell r="D2016">
            <v>5.41</v>
          </cell>
        </row>
        <row r="2017">
          <cell r="A2017">
            <v>11050003</v>
          </cell>
          <cell r="B2017" t="str">
            <v>DEMOLIÇÃO DE ARGAMASSA DE CIMENTO E AREIA</v>
          </cell>
          <cell r="C2017" t="str">
            <v>M2</v>
          </cell>
          <cell r="D2017">
            <v>10.82</v>
          </cell>
        </row>
        <row r="2018">
          <cell r="A2018">
            <v>11050005</v>
          </cell>
          <cell r="B2018" t="str">
            <v>DEMOLIÇÃO DE REVESTIMENTO CERÂMICO OU SIMILAR</v>
          </cell>
          <cell r="C2018" t="str">
            <v>M2</v>
          </cell>
          <cell r="D2018">
            <v>37.89</v>
          </cell>
        </row>
        <row r="2019">
          <cell r="A2019">
            <v>11050010</v>
          </cell>
          <cell r="B2019" t="str">
            <v>DEMOLIÇÃO DE LAMBRI DE TÁBUAS OU CHAPAS DE MADEIRA, EXCLUSIVE ENTARUGAMENTO</v>
          </cell>
          <cell r="C2019" t="str">
            <v>M2</v>
          </cell>
          <cell r="D2019">
            <v>33.83</v>
          </cell>
        </row>
        <row r="2020">
          <cell r="A2020">
            <v>11050015</v>
          </cell>
          <cell r="B2020" t="str">
            <v>DEMOLIÇÃO DE LAMBRI DE TÁBUAS OU CHAPAS DE MADEIRA, INCLUSIVE ENTARUGAMENTO</v>
          </cell>
          <cell r="C2020" t="str">
            <v>M2</v>
          </cell>
          <cell r="D2020">
            <v>67.650000000000006</v>
          </cell>
        </row>
        <row r="2021">
          <cell r="A2021">
            <v>11060000</v>
          </cell>
          <cell r="B2021" t="str">
            <v>RETIRADAS</v>
          </cell>
          <cell r="C2021" t="str">
            <v>.</v>
          </cell>
          <cell r="D2021" t="str">
            <v>.</v>
          </cell>
        </row>
        <row r="2022">
          <cell r="A2022">
            <v>11060005</v>
          </cell>
          <cell r="B2022" t="str">
            <v>RETIRADA DE FORRAS DE PEDRAS NATURAIS - GRANITO OU MÁRMORE</v>
          </cell>
          <cell r="C2022" t="str">
            <v>M2</v>
          </cell>
          <cell r="D2022">
            <v>37.89</v>
          </cell>
        </row>
        <row r="2023">
          <cell r="A2023">
            <v>11060010</v>
          </cell>
          <cell r="B2023" t="str">
            <v>RETIRADA DE LAMBRI DE TÁBUAS OU CHAPAS DE MADEIRA, EXCLUSIVE ENTARUGAMENTO</v>
          </cell>
          <cell r="C2023" t="str">
            <v>M2</v>
          </cell>
          <cell r="D2023">
            <v>8.9700000000000006</v>
          </cell>
        </row>
        <row r="2024">
          <cell r="A2024">
            <v>11060015</v>
          </cell>
          <cell r="B2024" t="str">
            <v>RETIRADA DE LAMBRI DE TÁBUAS OU CHAPAS DE MADEIRA, INCLUSIVE ENTARUGAMENTO</v>
          </cell>
          <cell r="C2024" t="str">
            <v>M2</v>
          </cell>
          <cell r="D2024">
            <v>26.91</v>
          </cell>
        </row>
        <row r="2025">
          <cell r="A2025">
            <v>11070000</v>
          </cell>
          <cell r="B2025" t="str">
            <v>RECOLOCAÇÕES</v>
          </cell>
          <cell r="C2025" t="str">
            <v>.</v>
          </cell>
          <cell r="D2025" t="str">
            <v>.</v>
          </cell>
        </row>
        <row r="2026">
          <cell r="A2026">
            <v>11070005</v>
          </cell>
          <cell r="B2026" t="str">
            <v>RECOLOCAÇÃO DE FORRAS DE PEDRAS NATURAIS - GRANITO OU MÁRMORE</v>
          </cell>
          <cell r="C2026" t="str">
            <v>M2</v>
          </cell>
          <cell r="D2026">
            <v>26.63</v>
          </cell>
        </row>
        <row r="2027">
          <cell r="A2027">
            <v>11080000</v>
          </cell>
          <cell r="B2027" t="str">
            <v>SERVIÇOS PARCIAIS</v>
          </cell>
          <cell r="C2027" t="str">
            <v>.</v>
          </cell>
          <cell r="D2027" t="str">
            <v>.</v>
          </cell>
        </row>
        <row r="2028">
          <cell r="A2028">
            <v>11080001</v>
          </cell>
          <cell r="B2028" t="str">
            <v>REPAROS EM TRINCAS E RACHADURAS</v>
          </cell>
          <cell r="C2028" t="str">
            <v>M</v>
          </cell>
          <cell r="D2028">
            <v>47.46</v>
          </cell>
        </row>
        <row r="2029">
          <cell r="A2029">
            <v>11080005</v>
          </cell>
          <cell r="B2029" t="str">
            <v>REPAROS EM EMBOÇO - ARGAMASSA MISTA DE CIMENTO, CAL E AREIA 1:4/12</v>
          </cell>
          <cell r="C2029" t="str">
            <v>M2</v>
          </cell>
          <cell r="D2029">
            <v>64.95</v>
          </cell>
        </row>
        <row r="2030">
          <cell r="A2030">
            <v>11080006</v>
          </cell>
          <cell r="B2030" t="str">
            <v>REPAROS EM REBOCO - ARGAMASSA DE CAL E AREIA 1:2</v>
          </cell>
          <cell r="C2030" t="str">
            <v>M2</v>
          </cell>
          <cell r="D2030">
            <v>33.729999999999997</v>
          </cell>
        </row>
        <row r="2031">
          <cell r="A2031">
            <v>12000000</v>
          </cell>
          <cell r="B2031" t="str">
            <v>FORROS</v>
          </cell>
        </row>
        <row r="2032">
          <cell r="A2032">
            <v>12001000</v>
          </cell>
          <cell r="B2032" t="str">
            <v>FORROS FALSOS</v>
          </cell>
          <cell r="C2032" t="str">
            <v>.</v>
          </cell>
          <cell r="D2032" t="str">
            <v>.</v>
          </cell>
        </row>
        <row r="2033">
          <cell r="A2033">
            <v>12001030</v>
          </cell>
          <cell r="B2033" t="str">
            <v>FORRO FIBRA MINERAL MODELADO ÚMIDA - ACABAMENTO SUPERFÍCIE PINTURA VINÍLICA A BASE DE LÁTEX BRANCA - ESPESSURA 13MM, NRC=0,50, CAC=MÍNIMO 35</v>
          </cell>
          <cell r="C2033" t="str">
            <v>M2</v>
          </cell>
          <cell r="D2033">
            <v>159.30000000000001</v>
          </cell>
        </row>
        <row r="2034">
          <cell r="A2034">
            <v>12001040</v>
          </cell>
          <cell r="B2034" t="str">
            <v>FORRO DE GESSO COMUM - PLACA CONVENCIONAL (FORNECIMENTO E INSTALAÇÃO)</v>
          </cell>
          <cell r="C2034" t="str">
            <v>M2</v>
          </cell>
          <cell r="D2034">
            <v>85.9</v>
          </cell>
        </row>
        <row r="2035">
          <cell r="A2035">
            <v>12001042</v>
          </cell>
          <cell r="B2035" t="str">
            <v>FORRO DE GESSO ACARTONADO TIPO FGA (FORNECIMENTO E INSTALAÇÃO)</v>
          </cell>
          <cell r="C2035" t="str">
            <v>M2</v>
          </cell>
          <cell r="D2035">
            <v>121.4</v>
          </cell>
        </row>
        <row r="2036">
          <cell r="A2036">
            <v>12001043</v>
          </cell>
          <cell r="B2036" t="str">
            <v>FORRO DE GESSO ACARTONADO TIPO FGE (FORNECIMENTO E INSTALAÇÃO)</v>
          </cell>
          <cell r="C2036" t="str">
            <v>M2</v>
          </cell>
          <cell r="D2036">
            <v>101.79</v>
          </cell>
        </row>
        <row r="2037">
          <cell r="A2037">
            <v>12001045</v>
          </cell>
          <cell r="B2037" t="str">
            <v>FORRO EM RÉGUA DE PVC 200MM - INCLUSIVE PERFIS DE FIXAÇÃO E ACABAMENTO</v>
          </cell>
          <cell r="C2037" t="str">
            <v>M2</v>
          </cell>
          <cell r="D2037">
            <v>112.07</v>
          </cell>
        </row>
        <row r="2038">
          <cell r="A2038">
            <v>12050000</v>
          </cell>
          <cell r="B2038" t="str">
            <v>DEMOLIÇÕES</v>
          </cell>
          <cell r="C2038" t="str">
            <v>.</v>
          </cell>
          <cell r="D2038" t="str">
            <v>.</v>
          </cell>
        </row>
        <row r="2039">
          <cell r="A2039">
            <v>12050001</v>
          </cell>
          <cell r="B2039" t="str">
            <v>DEMOLIÇÃO DE ESTUQUE COMUM, EXCLUSIVE ENTARUGAMENTO</v>
          </cell>
          <cell r="C2039" t="str">
            <v>M2</v>
          </cell>
          <cell r="D2039">
            <v>7.23</v>
          </cell>
        </row>
        <row r="2040">
          <cell r="A2040">
            <v>12050002</v>
          </cell>
          <cell r="B2040" t="str">
            <v>DEMOLIÇÃO DE FORRO DE TÁBUAS OU CHAPAS DE MADEIRA, EXCLUSIVE ENTARUGAMENTO</v>
          </cell>
          <cell r="C2040" t="str">
            <v>M2</v>
          </cell>
          <cell r="D2040">
            <v>9.64</v>
          </cell>
        </row>
        <row r="2041">
          <cell r="A2041">
            <v>12050005</v>
          </cell>
          <cell r="B2041" t="str">
            <v>DEMOLIÇÃO DE FORRO DE GESSO</v>
          </cell>
          <cell r="C2041" t="str">
            <v>M2</v>
          </cell>
          <cell r="D2041">
            <v>4.34</v>
          </cell>
        </row>
        <row r="2042">
          <cell r="A2042">
            <v>12050020</v>
          </cell>
          <cell r="B2042" t="str">
            <v>DEMOLIÇÃO DE ENTARUGAMENTO DE FORRO</v>
          </cell>
          <cell r="C2042" t="str">
            <v>M2</v>
          </cell>
          <cell r="D2042">
            <v>9.64</v>
          </cell>
        </row>
        <row r="2043">
          <cell r="A2043">
            <v>12060000</v>
          </cell>
          <cell r="B2043" t="str">
            <v>RETIRADAS</v>
          </cell>
          <cell r="C2043" t="str">
            <v>.</v>
          </cell>
          <cell r="D2043" t="str">
            <v>.</v>
          </cell>
        </row>
        <row r="2044">
          <cell r="A2044">
            <v>12060001</v>
          </cell>
          <cell r="B2044" t="str">
            <v>RETIRADA DE FORRO DE TÁBUAS OU CHAPAS EM GERAL - PREGADAS</v>
          </cell>
          <cell r="C2044" t="str">
            <v>M2</v>
          </cell>
          <cell r="D2044">
            <v>18.03</v>
          </cell>
        </row>
        <row r="2045">
          <cell r="A2045">
            <v>12060002</v>
          </cell>
          <cell r="B2045" t="str">
            <v>RETIRADA DE FORRO DE CHAPAS EM GERAL - APOIADAS</v>
          </cell>
          <cell r="C2045" t="str">
            <v>M2</v>
          </cell>
          <cell r="D2045">
            <v>7.81</v>
          </cell>
        </row>
        <row r="2046">
          <cell r="A2046">
            <v>12060020</v>
          </cell>
          <cell r="B2046" t="str">
            <v>RETIRADA DE ENTARUGAMENTO DE FORRO</v>
          </cell>
          <cell r="C2046" t="str">
            <v>M2</v>
          </cell>
          <cell r="D2046">
            <v>21.6</v>
          </cell>
        </row>
        <row r="2047">
          <cell r="A2047">
            <v>12060030</v>
          </cell>
          <cell r="B2047" t="str">
            <v>RETIRADA DE FORRO EM RÉGUAS DE PVC, INCLUSIVE PERFIS</v>
          </cell>
          <cell r="C2047" t="str">
            <v>M2</v>
          </cell>
          <cell r="D2047">
            <v>10.8</v>
          </cell>
        </row>
        <row r="2048">
          <cell r="A2048">
            <v>12070000</v>
          </cell>
          <cell r="B2048" t="str">
            <v>RECOLOCAÇÕES</v>
          </cell>
          <cell r="C2048" t="str">
            <v>.</v>
          </cell>
          <cell r="D2048" t="str">
            <v>.</v>
          </cell>
        </row>
        <row r="2049">
          <cell r="A2049">
            <v>12070031</v>
          </cell>
          <cell r="B2049" t="str">
            <v>RECOLOCAÇÃO DE FORROS, APOIADOS OU ENCAIXADOS</v>
          </cell>
          <cell r="C2049" t="str">
            <v>M2</v>
          </cell>
          <cell r="D2049">
            <v>8.1</v>
          </cell>
        </row>
        <row r="2050">
          <cell r="A2050">
            <v>13000000</v>
          </cell>
          <cell r="B2050" t="str">
            <v>PISOS</v>
          </cell>
        </row>
        <row r="2051">
          <cell r="A2051">
            <v>13001000</v>
          </cell>
          <cell r="B2051" t="str">
            <v>LASTROS E ENCHIMENTOS</v>
          </cell>
          <cell r="C2051" t="str">
            <v>.</v>
          </cell>
          <cell r="D2051" t="str">
            <v>.</v>
          </cell>
        </row>
        <row r="2052">
          <cell r="A2052">
            <v>13001001</v>
          </cell>
          <cell r="B2052" t="str">
            <v>ENCHIMENTO COM TIJOLOS CERÂMICOS FURADOS</v>
          </cell>
          <cell r="C2052" t="str">
            <v>M3</v>
          </cell>
          <cell r="D2052">
            <v>265.14999999999998</v>
          </cell>
        </row>
        <row r="2053">
          <cell r="A2053">
            <v>13001002</v>
          </cell>
          <cell r="B2053" t="str">
            <v>ENCHIMENTO COM ARGILA EXPANDIDA</v>
          </cell>
          <cell r="C2053" t="str">
            <v>M3</v>
          </cell>
          <cell r="D2053">
            <v>630.82000000000005</v>
          </cell>
        </row>
        <row r="2054">
          <cell r="A2054">
            <v>13001005</v>
          </cell>
          <cell r="B2054" t="str">
            <v>ENCHIMENTO DE CONCRETO COM AGREGADO LEVE</v>
          </cell>
          <cell r="C2054" t="str">
            <v>M3</v>
          </cell>
          <cell r="D2054">
            <v>527.89</v>
          </cell>
        </row>
        <row r="2055">
          <cell r="A2055">
            <v>13001006</v>
          </cell>
          <cell r="B2055" t="str">
            <v>ENCHIMENTO DE CONCRETO COM AGREGADO RECICLADO</v>
          </cell>
          <cell r="C2055" t="str">
            <v>M3</v>
          </cell>
          <cell r="D2055">
            <v>417.38</v>
          </cell>
        </row>
        <row r="2056">
          <cell r="A2056">
            <v>13001010</v>
          </cell>
          <cell r="B2056" t="str">
            <v>LASTRO DE BRITA</v>
          </cell>
          <cell r="C2056" t="str">
            <v>M3</v>
          </cell>
          <cell r="D2056">
            <v>237.45</v>
          </cell>
        </row>
        <row r="2057">
          <cell r="A2057">
            <v>13001011</v>
          </cell>
          <cell r="B2057" t="str">
            <v>LASTRO DE AGREGADO RECICLADO</v>
          </cell>
          <cell r="C2057" t="str">
            <v>M3</v>
          </cell>
          <cell r="D2057">
            <v>161.6</v>
          </cell>
        </row>
        <row r="2058">
          <cell r="A2058">
            <v>13001014</v>
          </cell>
          <cell r="B2058" t="str">
            <v>LASTRO DE CONCRETO - 150KG CIM/M3</v>
          </cell>
          <cell r="C2058" t="str">
            <v>M3</v>
          </cell>
          <cell r="D2058">
            <v>526.91999999999996</v>
          </cell>
        </row>
        <row r="2059">
          <cell r="A2059">
            <v>13001015</v>
          </cell>
          <cell r="B2059" t="str">
            <v>LASTRO DE CONCRETO - 200KG CIM/M3</v>
          </cell>
          <cell r="C2059" t="str">
            <v>M3</v>
          </cell>
          <cell r="D2059">
            <v>557.98</v>
          </cell>
        </row>
        <row r="2060">
          <cell r="A2060">
            <v>13001017</v>
          </cell>
          <cell r="B2060" t="str">
            <v>LASTRO DE CONCRETO, COM HIDROFUGO - 150KG CIM/M3</v>
          </cell>
          <cell r="C2060" t="str">
            <v>M3</v>
          </cell>
          <cell r="D2060">
            <v>844.98</v>
          </cell>
        </row>
        <row r="2061">
          <cell r="A2061">
            <v>13001018</v>
          </cell>
          <cell r="B2061" t="str">
            <v>LASTRO DE CONCRETO, COM HIDROFUGO - 200KG CIM/M3</v>
          </cell>
          <cell r="C2061" t="str">
            <v>M3</v>
          </cell>
          <cell r="D2061">
            <v>982.06</v>
          </cell>
        </row>
        <row r="2062">
          <cell r="A2062">
            <v>13001019</v>
          </cell>
          <cell r="B2062" t="str">
            <v>LASTRO DE CONCRETO COM AGREGADO RECICLADO - 150KG CIM/M3</v>
          </cell>
          <cell r="C2062" t="str">
            <v>M3</v>
          </cell>
          <cell r="D2062">
            <v>456.16</v>
          </cell>
        </row>
        <row r="2063">
          <cell r="A2063">
            <v>13001020</v>
          </cell>
          <cell r="B2063" t="str">
            <v>LASTRO DE CONCRETO COM AGREGADO RECICLADO - 200KG CIM/M3</v>
          </cell>
          <cell r="C2063" t="str">
            <v>M3</v>
          </cell>
          <cell r="D2063">
            <v>492.6</v>
          </cell>
        </row>
        <row r="2064">
          <cell r="A2064">
            <v>13002000</v>
          </cell>
          <cell r="B2064" t="str">
            <v>REVESTIMENTO DE PISOS</v>
          </cell>
          <cell r="C2064" t="str">
            <v>.</v>
          </cell>
          <cell r="D2064" t="str">
            <v>.</v>
          </cell>
        </row>
        <row r="2065">
          <cell r="A2065">
            <v>13002001</v>
          </cell>
          <cell r="B2065" t="str">
            <v>CIMENTADO COMUM, DESEMPENADO - ESPESSURA 20MM</v>
          </cell>
          <cell r="C2065" t="str">
            <v>M2</v>
          </cell>
          <cell r="D2065">
            <v>61.46</v>
          </cell>
        </row>
        <row r="2066">
          <cell r="A2066">
            <v>13002002</v>
          </cell>
          <cell r="B2066" t="str">
            <v>CIMENTADO COMUM, DESEMPENADO E ALISADO - ESPESSURA 20MM</v>
          </cell>
          <cell r="C2066" t="str">
            <v>M2</v>
          </cell>
          <cell r="D2066">
            <v>64.42</v>
          </cell>
        </row>
        <row r="2067">
          <cell r="A2067">
            <v>13002003</v>
          </cell>
          <cell r="B2067" t="str">
            <v>CIMENTADO COM CORANTE, DESEMPENADO E ALISADO - ESPESSURA 20MM</v>
          </cell>
          <cell r="C2067" t="str">
            <v>M2</v>
          </cell>
          <cell r="D2067">
            <v>68.989999999999995</v>
          </cell>
        </row>
        <row r="2068">
          <cell r="A2068">
            <v>13002004</v>
          </cell>
          <cell r="B2068" t="str">
            <v>ACABAMENTO DE PISO DE CONCRETO TIPO BAMBOLÊ</v>
          </cell>
          <cell r="C2068" t="str">
            <v>M2</v>
          </cell>
          <cell r="D2068">
            <v>6.06</v>
          </cell>
        </row>
        <row r="2069">
          <cell r="A2069">
            <v>13002005</v>
          </cell>
          <cell r="B2069" t="str">
            <v>GRANILITE - ESPESSURA 8MM</v>
          </cell>
          <cell r="C2069" t="str">
            <v>M2</v>
          </cell>
          <cell r="D2069">
            <v>156.62</v>
          </cell>
        </row>
        <row r="2070">
          <cell r="A2070">
            <v>13002006</v>
          </cell>
          <cell r="B2070" t="str">
            <v>CIMENTADO COMUM COM AGREGADO RECLICLADO, DESEMPENADO ALISADO - ESPESSURA 20MM</v>
          </cell>
          <cell r="C2070" t="str">
            <v>M2</v>
          </cell>
          <cell r="D2070">
            <v>57.47</v>
          </cell>
        </row>
        <row r="2071">
          <cell r="A2071">
            <v>13002007</v>
          </cell>
          <cell r="B2071" t="str">
            <v>ARGAMASSA DE ALTA RESISTÊNCIA, TIPO LEVE - ESPESSURA 8MM</v>
          </cell>
          <cell r="C2071" t="str">
            <v>M2</v>
          </cell>
          <cell r="D2071">
            <v>141.08000000000001</v>
          </cell>
        </row>
        <row r="2072">
          <cell r="A2072">
            <v>13002008</v>
          </cell>
          <cell r="B2072" t="str">
            <v>ARGAMASSA DE ALTA RESISTÊNCIA, TIPO MÉDIO - ESPESSURA 12MM</v>
          </cell>
          <cell r="C2072" t="str">
            <v>M2</v>
          </cell>
          <cell r="D2072">
            <v>142.83000000000001</v>
          </cell>
        </row>
        <row r="2073">
          <cell r="A2073">
            <v>13002009</v>
          </cell>
          <cell r="B2073" t="str">
            <v>CIMENTADO COM AGREGADO RECICLADO, COM CORANTE DESEMPENADO  ALISADO</v>
          </cell>
          <cell r="C2073" t="str">
            <v>M2</v>
          </cell>
          <cell r="D2073">
            <v>59.3</v>
          </cell>
        </row>
        <row r="2074">
          <cell r="A2074">
            <v>13002010</v>
          </cell>
          <cell r="B2074" t="str">
            <v>CIMENTADO COMUM COM AGREGADO RECICLADO, DESEMPENADO - ESPESSURA 20MM</v>
          </cell>
          <cell r="C2074" t="str">
            <v>M2</v>
          </cell>
          <cell r="D2074">
            <v>53.62</v>
          </cell>
        </row>
        <row r="2075">
          <cell r="A2075">
            <v>13002011</v>
          </cell>
          <cell r="B2075" t="str">
            <v>PISO ESTRUTURAL EM CONCRETO ARMADO - 7CM</v>
          </cell>
          <cell r="C2075" t="str">
            <v>M2</v>
          </cell>
          <cell r="D2075">
            <v>70.819999999999993</v>
          </cell>
        </row>
        <row r="2076">
          <cell r="A2076">
            <v>13002013</v>
          </cell>
          <cell r="B2076" t="str">
            <v xml:space="preserve"> CONTRAPISO CONVENCIONAL COM ESPESSURA ATÉ 4 CM</v>
          </cell>
          <cell r="C2076" t="str">
            <v>M2</v>
          </cell>
          <cell r="D2076">
            <v>40.15</v>
          </cell>
        </row>
        <row r="2077">
          <cell r="A2077">
            <v>13002037</v>
          </cell>
          <cell r="B2077" t="str">
            <v>MOSAICO PORTUGUÊS UMA OU DUAS CORES SOBRE BASE DE AREIA RECICLADA</v>
          </cell>
          <cell r="C2077" t="str">
            <v>M2</v>
          </cell>
          <cell r="D2077">
            <v>200.06</v>
          </cell>
        </row>
        <row r="2078">
          <cell r="A2078">
            <v>13002038</v>
          </cell>
          <cell r="B2078" t="str">
            <v>PISO CERÂMICO NÃO ESMALTADO ANTIDERRAPANTE  - ASSENTADO COM ARGAMASSA COMUM (PARA COZINHAS E REFEITÓRIOS)</v>
          </cell>
          <cell r="C2078" t="str">
            <v>M2</v>
          </cell>
          <cell r="D2078">
            <v>291.45</v>
          </cell>
        </row>
        <row r="2079">
          <cell r="A2079">
            <v>13002039</v>
          </cell>
          <cell r="B2079" t="str">
            <v>PISO CERÂMICO NÃO ESMALTADO ANTIDERRAPANTE - ASSENTADO COM ARGAMASSA COLANTE (PARA COZINHAS E REFEITÓRIOS)</v>
          </cell>
          <cell r="C2079" t="str">
            <v>M2</v>
          </cell>
          <cell r="D2079">
            <v>231.11</v>
          </cell>
        </row>
        <row r="2080">
          <cell r="A2080">
            <v>13002040</v>
          </cell>
          <cell r="B2080" t="str">
            <v>PISO CERÂMICO ESMALTADO  (PEI-5) - ASSENTADO COM ARGAMASSA COMUM</v>
          </cell>
          <cell r="C2080" t="str">
            <v>M2</v>
          </cell>
          <cell r="D2080">
            <v>158.9</v>
          </cell>
        </row>
        <row r="2081">
          <cell r="A2081">
            <v>13002042</v>
          </cell>
          <cell r="B2081" t="str">
            <v>PISO CERÂMICO ESMALTADO (PEI-5) - ASSENTADO COM ARGAMASSA COLANTE</v>
          </cell>
          <cell r="C2081" t="str">
            <v>M2</v>
          </cell>
          <cell r="D2081">
            <v>98.56</v>
          </cell>
        </row>
        <row r="2082">
          <cell r="A2082">
            <v>13002043</v>
          </cell>
          <cell r="B2082" t="str">
            <v>PISO PODOTÁTIL, ALERTA OU DIRECIONAL, EM BORRACHA SINTÉTICA ASSENTES COM COLA</v>
          </cell>
          <cell r="C2082" t="str">
            <v>M2</v>
          </cell>
          <cell r="D2082">
            <v>223.37</v>
          </cell>
        </row>
        <row r="2083">
          <cell r="A2083">
            <v>13002044</v>
          </cell>
          <cell r="B2083" t="str">
            <v>PISO PODOTÁTIL, ALERTA OU DIRECIONAL, EM BORRACHA SINTÉTICA ASSENTES COM ARGAMASSA</v>
          </cell>
          <cell r="C2083" t="str">
            <v>M2</v>
          </cell>
          <cell r="D2083">
            <v>435.4</v>
          </cell>
        </row>
        <row r="2084">
          <cell r="A2084">
            <v>13002046</v>
          </cell>
          <cell r="B2084" t="str">
            <v>PISO PODOTÁTIL, ALERTA DIRECIONAL, INTERTRAVADO 6CM</v>
          </cell>
          <cell r="C2084" t="str">
            <v>M2</v>
          </cell>
          <cell r="D2084">
            <v>134.62</v>
          </cell>
        </row>
        <row r="2085">
          <cell r="A2085">
            <v>13002047</v>
          </cell>
          <cell r="B2085" t="str">
            <v>PISO PODOTÁTIL, ALERTA OU DIRECIONAL, EM LADRILHO HIDRÁULICO</v>
          </cell>
          <cell r="C2085" t="str">
            <v>M2</v>
          </cell>
          <cell r="D2085">
            <v>169.25</v>
          </cell>
        </row>
        <row r="2086">
          <cell r="A2086">
            <v>13002054</v>
          </cell>
          <cell r="B2086" t="str">
            <v>PISO PODOTÁTIL COLORIDO, ALERTA OU DIRECIONAL VIBRO-PRENSADO - 3CM - SELADO</v>
          </cell>
          <cell r="C2086" t="str">
            <v>M2</v>
          </cell>
          <cell r="D2086">
            <v>208.92</v>
          </cell>
        </row>
        <row r="2087">
          <cell r="A2087">
            <v>13002058</v>
          </cell>
          <cell r="B2087" t="str">
            <v>PISO EM GRANITO CINZA MAUA, PLACAS - ESPESSURA 2CM</v>
          </cell>
          <cell r="C2087" t="str">
            <v>M2</v>
          </cell>
          <cell r="D2087">
            <v>493.47</v>
          </cell>
        </row>
        <row r="2088">
          <cell r="A2088">
            <v>13002060</v>
          </cell>
          <cell r="B2088" t="str">
            <v>GRANITO POLIDO, FORRAS DE 20MM - VERDE UBATUBA</v>
          </cell>
          <cell r="C2088" t="str">
            <v>M2</v>
          </cell>
          <cell r="D2088">
            <v>445.56</v>
          </cell>
        </row>
        <row r="2089">
          <cell r="A2089">
            <v>13002062</v>
          </cell>
          <cell r="B2089" t="str">
            <v>MÁRMORE POLIDO, FORRAS DE 20MM - BRANCO ESPIRITO SANTO</v>
          </cell>
          <cell r="C2089" t="str">
            <v>M2</v>
          </cell>
          <cell r="D2089">
            <v>544.91</v>
          </cell>
        </row>
        <row r="2090">
          <cell r="A2090">
            <v>13002063</v>
          </cell>
          <cell r="B2090" t="str">
            <v>REVESTIMENTO DE PISO EM PEDRA ARDÓSIA SELECIONADA</v>
          </cell>
          <cell r="C2090" t="str">
            <v>M2</v>
          </cell>
          <cell r="D2090">
            <v>74.58</v>
          </cell>
        </row>
        <row r="2091">
          <cell r="A2091">
            <v>13002072</v>
          </cell>
          <cell r="B2091" t="str">
            <v>PISO PORTÁTIL DE POLIPROPILENO EM QUADRAS DE TÊNIS - FORNECIMENTO E INSTALAÇÃO</v>
          </cell>
          <cell r="C2091" t="str">
            <v>M2</v>
          </cell>
          <cell r="D2091">
            <v>454.51</v>
          </cell>
        </row>
        <row r="2092">
          <cell r="A2092">
            <v>13002073</v>
          </cell>
          <cell r="B2092" t="str">
            <v xml:space="preserve"> PISO PORTÁTIL DE POLIPROPILENO EM QUADRAS POLIESPORTIVAS,
ÁREA EXTERNA - FORNECIMENTO E INSTALAÇÃO</v>
          </cell>
          <cell r="C2092" t="str">
            <v>M2</v>
          </cell>
          <cell r="D2092">
            <v>454.51</v>
          </cell>
        </row>
        <row r="2093">
          <cell r="A2093">
            <v>13002074</v>
          </cell>
          <cell r="B2093" t="str">
            <v xml:space="preserve"> PISO PORTÁTIL DE POLIPROPILENO EM QUADRAS POLIESPORTIVAS,
ÁREA INTERNA - FORNECIMENTO E INSTALAÇÃO</v>
          </cell>
          <cell r="C2093" t="str">
            <v>M2</v>
          </cell>
          <cell r="D2093">
            <v>454.51</v>
          </cell>
        </row>
        <row r="2094">
          <cell r="A2094">
            <v>13002087</v>
          </cell>
          <cell r="B2094" t="str">
            <v>PISO VINÍLICO CROMA OU SIMILAR 2,0 MM, EXCLUSIVE ARGAMASSA DE REGULARIZAÇÃO DA BASE</v>
          </cell>
          <cell r="C2094" t="str">
            <v>M2</v>
          </cell>
          <cell r="D2094">
            <v>162.25</v>
          </cell>
        </row>
        <row r="2095">
          <cell r="A2095">
            <v>13002088</v>
          </cell>
          <cell r="B2095" t="str">
            <v>PISO VINÍLICO CROMA OU SIMILAR - E=3,2 MM, EXCLUSIVE ARGAMASSA REGULARIZAÇÃO DA BASE</v>
          </cell>
          <cell r="C2095" t="str">
            <v>M2</v>
          </cell>
          <cell r="D2095">
            <v>243.97</v>
          </cell>
        </row>
        <row r="2096">
          <cell r="A2096">
            <v>13002090</v>
          </cell>
          <cell r="B2096" t="str">
            <v>CHAPAS DE BORRACHA SINTÉTICA ASSENTES COM COLA, E=4 A 5MM - LISAS</v>
          </cell>
          <cell r="C2096" t="str">
            <v>M2</v>
          </cell>
          <cell r="D2096">
            <v>147.07</v>
          </cell>
        </row>
        <row r="2097">
          <cell r="A2097">
            <v>13002091</v>
          </cell>
          <cell r="B2097" t="str">
            <v>CHAPAS DE BORRACHA SINTÉTICA ASSENTES COM COLA, E=4 A 5MM - COM RELEVO</v>
          </cell>
          <cell r="C2097" t="str">
            <v>M2</v>
          </cell>
          <cell r="D2097">
            <v>134.97999999999999</v>
          </cell>
        </row>
        <row r="2098">
          <cell r="A2098">
            <v>13002092</v>
          </cell>
          <cell r="B2098" t="str">
            <v>CHAPAS DE BORRACHA SINTÉTICA ASSENTES COM ARGAMASSA, E=8 A 10MM - LISAS</v>
          </cell>
          <cell r="C2098" t="str">
            <v>M2</v>
          </cell>
          <cell r="D2098">
            <v>238.4</v>
          </cell>
        </row>
        <row r="2099">
          <cell r="A2099">
            <v>13002093</v>
          </cell>
          <cell r="B2099" t="str">
            <v>CHAPAS DE BORRACHA SINTÉTICA ASSENTES COM ARGAMASSA, E=8 A 10MM - COM RELEVO</v>
          </cell>
          <cell r="C2099" t="str">
            <v>M2</v>
          </cell>
          <cell r="D2099">
            <v>293.25</v>
          </cell>
        </row>
        <row r="2100">
          <cell r="A2100">
            <v>13002102</v>
          </cell>
          <cell r="B2100" t="str">
            <v>CONTRAPISO CONVENCIONAL COM ESPESSURA ATÉ 4 CM</v>
          </cell>
          <cell r="C2100" t="str">
            <v>M2</v>
          </cell>
          <cell r="D2100">
            <v>40.15</v>
          </cell>
        </row>
        <row r="2101">
          <cell r="A2101">
            <v>13002103</v>
          </cell>
          <cell r="B2101" t="str">
            <v>CONTRAPISO EM ARGAMASSA PRONTA</v>
          </cell>
          <cell r="C2101" t="str">
            <v>M2</v>
          </cell>
          <cell r="D2101">
            <v>40.15</v>
          </cell>
        </row>
        <row r="2102">
          <cell r="A2102">
            <v>13003000</v>
          </cell>
          <cell r="B2102" t="str">
            <v>ARREMATE DE PISOS E ESCADAS</v>
          </cell>
          <cell r="C2102" t="str">
            <v>.</v>
          </cell>
          <cell r="D2102" t="str">
            <v>.</v>
          </cell>
        </row>
        <row r="2103">
          <cell r="A2103">
            <v>13003002</v>
          </cell>
          <cell r="B2103" t="str">
            <v>RODAPÉ DE ARGAMASSA DE CIMENTO E AREIA 1:3 - 10CM</v>
          </cell>
          <cell r="C2103" t="str">
            <v>M</v>
          </cell>
          <cell r="D2103">
            <v>11.98</v>
          </cell>
        </row>
        <row r="2104">
          <cell r="A2104">
            <v>13003004</v>
          </cell>
          <cell r="B2104" t="str">
            <v>RODAPÉ DE GRANILITE - 10CM</v>
          </cell>
          <cell r="C2104" t="str">
            <v>M</v>
          </cell>
          <cell r="D2104">
            <v>89.42</v>
          </cell>
        </row>
        <row r="2105">
          <cell r="A2105">
            <v>13003005</v>
          </cell>
          <cell r="B2105" t="str">
            <v>RODAPÉ DE GRANILITE - MEIA CANA, 10CM</v>
          </cell>
          <cell r="C2105" t="str">
            <v>M</v>
          </cell>
          <cell r="D2105">
            <v>75.739999999999995</v>
          </cell>
        </row>
        <row r="2106">
          <cell r="A2106">
            <v>13003007</v>
          </cell>
          <cell r="B2106" t="str">
            <v>RODAPÉ DE ARGAMASSA DE ALTA RESISTÊNCIA - MEIA CANA, 10CM</v>
          </cell>
          <cell r="C2106" t="str">
            <v>M</v>
          </cell>
          <cell r="D2106">
            <v>74.36</v>
          </cell>
        </row>
        <row r="2107">
          <cell r="A2107">
            <v>13003009</v>
          </cell>
          <cell r="B2107" t="str">
            <v>RODAPÉ CERÂMICO ESMALTADO PEIV 7CM À 10CM</v>
          </cell>
          <cell r="C2107" t="str">
            <v>M</v>
          </cell>
          <cell r="D2107">
            <v>25.59</v>
          </cell>
        </row>
        <row r="2108">
          <cell r="A2108">
            <v>13003027</v>
          </cell>
          <cell r="B2108" t="str">
            <v>RODAPÉ DE MADEIRA - PADRÃO CUMARU 7CM</v>
          </cell>
          <cell r="C2108" t="str">
            <v>M</v>
          </cell>
          <cell r="D2108">
            <v>53.3</v>
          </cell>
        </row>
        <row r="2109">
          <cell r="A2109">
            <v>13003031</v>
          </cell>
          <cell r="B2109" t="str">
            <v>RODAPÉ DE FIBRO-VINIL - 7,5CM</v>
          </cell>
          <cell r="C2109" t="str">
            <v>M</v>
          </cell>
          <cell r="D2109">
            <v>35.799999999999997</v>
          </cell>
        </row>
        <row r="2110">
          <cell r="A2110">
            <v>13003035</v>
          </cell>
          <cell r="B2110" t="str">
            <v>RODAPÉ DE BORRACHA SINTÉTICA - BOLEADO, 7CM</v>
          </cell>
          <cell r="C2110" t="str">
            <v>M</v>
          </cell>
          <cell r="D2110">
            <v>39.380000000000003</v>
          </cell>
        </row>
        <row r="2111">
          <cell r="A2111">
            <v>13003036</v>
          </cell>
          <cell r="B2111" t="str">
            <v>RODAPÉ EM GRANITO CINZA MAUA, ESP. 2CM, ALT. 7CM</v>
          </cell>
          <cell r="C2111" t="str">
            <v>M</v>
          </cell>
          <cell r="D2111">
            <v>79</v>
          </cell>
        </row>
        <row r="2112">
          <cell r="A2112">
            <v>13003040</v>
          </cell>
          <cell r="B2112" t="str">
            <v>JUNTA PLÁSTICA PARA PISOS 3/4" X 1/8"</v>
          </cell>
          <cell r="C2112" t="str">
            <v>M</v>
          </cell>
          <cell r="D2112">
            <v>18.84</v>
          </cell>
        </row>
        <row r="2113">
          <cell r="A2113">
            <v>13003065</v>
          </cell>
          <cell r="B2113" t="str">
            <v>DEGRAUS DE ARGAMASSA DE CIMENTO E AREIA 1:3</v>
          </cell>
          <cell r="C2113" t="str">
            <v>M</v>
          </cell>
          <cell r="D2113">
            <v>49.59</v>
          </cell>
        </row>
        <row r="2114">
          <cell r="A2114">
            <v>13003067</v>
          </cell>
          <cell r="B2114" t="str">
            <v>DEGRAUS DE GRANILITE</v>
          </cell>
          <cell r="C2114" t="str">
            <v>M</v>
          </cell>
          <cell r="D2114">
            <v>112.87</v>
          </cell>
        </row>
        <row r="2115">
          <cell r="A2115">
            <v>13003069</v>
          </cell>
          <cell r="B2115" t="str">
            <v>DEGRAUS DE ARGAMASSA DE ALTA RESISTÊNCIA</v>
          </cell>
          <cell r="C2115" t="str">
            <v>M</v>
          </cell>
          <cell r="D2115">
            <v>98.96</v>
          </cell>
        </row>
        <row r="2116">
          <cell r="A2116">
            <v>13003085</v>
          </cell>
          <cell r="B2116" t="str">
            <v>DEGRAUS DE CHAPAS VINÍLICAS - ESPESSURA 2MM (INCLUSIVE ARGAMASSA DE REGULARIZAÇÃO DA BASE)</v>
          </cell>
          <cell r="C2116" t="str">
            <v>M</v>
          </cell>
          <cell r="D2116">
            <v>135.27000000000001</v>
          </cell>
        </row>
        <row r="2117">
          <cell r="A2117">
            <v>13003087</v>
          </cell>
          <cell r="B2117" t="str">
            <v>DEGRAUS DE CHAPAS DE BORRACHA SINTÉTICA - ESPESSURA 4 À 5MM</v>
          </cell>
          <cell r="C2117" t="str">
            <v>M</v>
          </cell>
          <cell r="D2117">
            <v>173</v>
          </cell>
        </row>
        <row r="2118">
          <cell r="A2118">
            <v>13003094</v>
          </cell>
          <cell r="B2118" t="str">
            <v>FITA ANTIDERRAPANTE, FAIXA COM LARGURA=5CM E ESPESSURA=2MM, APLICAÇÃO EM DEGRAU</v>
          </cell>
          <cell r="C2118" t="str">
            <v>M</v>
          </cell>
          <cell r="D2118">
            <v>12.57</v>
          </cell>
        </row>
        <row r="2119">
          <cell r="A2119">
            <v>13004000</v>
          </cell>
          <cell r="B2119" t="str">
            <v>SOLEIRAS</v>
          </cell>
          <cell r="C2119" t="str">
            <v>.</v>
          </cell>
          <cell r="D2119" t="str">
            <v>.</v>
          </cell>
        </row>
        <row r="2120">
          <cell r="A2120">
            <v>13004005</v>
          </cell>
          <cell r="B2120" t="str">
            <v>SOLEIRA PARA PORTA EM GRANITO CINZA SEM POLIMENTO (FOSCO)</v>
          </cell>
          <cell r="C2120" t="str">
            <v>M</v>
          </cell>
          <cell r="D2120">
            <v>103.65</v>
          </cell>
        </row>
        <row r="2121">
          <cell r="A2121">
            <v>13004006</v>
          </cell>
          <cell r="B2121" t="str">
            <v>SOLEIRA EM ARDÓSIA, E = 20 MM, L = 18 CM</v>
          </cell>
          <cell r="C2121" t="str">
            <v>M</v>
          </cell>
          <cell r="D2121">
            <v>105.65</v>
          </cell>
        </row>
        <row r="2122">
          <cell r="A2122">
            <v>13050000</v>
          </cell>
          <cell r="B2122" t="str">
            <v>DEMOLIÇÕES</v>
          </cell>
          <cell r="C2122" t="str">
            <v>.</v>
          </cell>
          <cell r="D2122" t="str">
            <v>.</v>
          </cell>
        </row>
        <row r="2123">
          <cell r="A2123">
            <v>13050001</v>
          </cell>
          <cell r="B2123" t="str">
            <v>DEMOLIÇÃO DE CONCRETO SIMPLES</v>
          </cell>
          <cell r="C2123" t="str">
            <v>M3</v>
          </cell>
          <cell r="D2123">
            <v>351.8</v>
          </cell>
        </row>
        <row r="2124">
          <cell r="A2124">
            <v>13050005</v>
          </cell>
          <cell r="B2124" t="str">
            <v>DEMOLIÇÃO DE ARGAMASSA, CERÂMICA OU SIMILAR INCLUSIVE ARGAMASSA DE REGULARIZAÇÃO</v>
          </cell>
          <cell r="C2124" t="str">
            <v>M2</v>
          </cell>
          <cell r="D2124">
            <v>40.590000000000003</v>
          </cell>
        </row>
        <row r="2125">
          <cell r="A2125">
            <v>13050010</v>
          </cell>
          <cell r="B2125" t="str">
            <v>DEMOLIÇÃO DE TACOS DE MADEIRA, INCLUSIVE ARGAMASSA DE ASSENTAMENTO</v>
          </cell>
          <cell r="C2125" t="str">
            <v>M2</v>
          </cell>
          <cell r="D2125">
            <v>27.06</v>
          </cell>
        </row>
        <row r="2126">
          <cell r="A2126">
            <v>13050012</v>
          </cell>
          <cell r="B2126" t="str">
            <v>DEMOLIÇÃO DE SOALHO DE MADEIRA, EXCLUSIVE VIGAMENTO</v>
          </cell>
          <cell r="C2126" t="str">
            <v>M2</v>
          </cell>
          <cell r="D2126">
            <v>27.06</v>
          </cell>
        </row>
        <row r="2127">
          <cell r="A2127">
            <v>13050014</v>
          </cell>
          <cell r="B2127" t="str">
            <v>DEMOLIÇÃO DE SOALHO DE MADEIRA, INCLUSIVE VIGAMENTO</v>
          </cell>
          <cell r="C2127" t="str">
            <v>M2</v>
          </cell>
          <cell r="D2127">
            <v>32.47</v>
          </cell>
        </row>
        <row r="2128">
          <cell r="A2128">
            <v>13050020</v>
          </cell>
          <cell r="B2128" t="str">
            <v>DEMOLIÇÃO DE FIBRO-VINIL OU BORRACHA SINTÉTICA, INCLUSIVE ARGAMASSA DE REGULARIZAÇÃO</v>
          </cell>
          <cell r="C2128" t="str">
            <v>M2</v>
          </cell>
          <cell r="D2128">
            <v>24.36</v>
          </cell>
        </row>
        <row r="2129">
          <cell r="A2129">
            <v>13050030</v>
          </cell>
          <cell r="B2129" t="str">
            <v>DEMOLIÇÃO DE RODAPÉS EM GERAL, INCLUSIVE ARGAMASSA DE ASSENTAMENTO</v>
          </cell>
          <cell r="C2129" t="str">
            <v>M</v>
          </cell>
          <cell r="D2129">
            <v>3.52</v>
          </cell>
        </row>
        <row r="2130">
          <cell r="A2130">
            <v>13050040</v>
          </cell>
          <cell r="B2130" t="str">
            <v>DEMOLIÇÃO DE DEGRAUS EM GERAL, INCLUSIVE ARGAMASSA DE ASSENTAMENTO</v>
          </cell>
          <cell r="C2130" t="str">
            <v>M</v>
          </cell>
          <cell r="D2130">
            <v>10.82</v>
          </cell>
        </row>
        <row r="2131">
          <cell r="A2131">
            <v>13060000</v>
          </cell>
          <cell r="B2131" t="str">
            <v>RETIRADAS</v>
          </cell>
          <cell r="C2131" t="str">
            <v>.</v>
          </cell>
          <cell r="D2131" t="str">
            <v>.</v>
          </cell>
        </row>
        <row r="2132">
          <cell r="A2132">
            <v>13060002</v>
          </cell>
          <cell r="B2132" t="str">
            <v>RETIRADA DE FORRAS DE PEDRAS NATURAIS - GRANITO OU MÁRMORE</v>
          </cell>
          <cell r="C2132" t="str">
            <v>M2</v>
          </cell>
          <cell r="D2132">
            <v>37.89</v>
          </cell>
        </row>
        <row r="2133">
          <cell r="A2133">
            <v>13060010</v>
          </cell>
          <cell r="B2133" t="str">
            <v>RETIRADA DE TACOS DE MADEIRA</v>
          </cell>
          <cell r="C2133" t="str">
            <v>M2</v>
          </cell>
          <cell r="D2133">
            <v>40.590000000000003</v>
          </cell>
        </row>
        <row r="2134">
          <cell r="A2134">
            <v>13060012</v>
          </cell>
          <cell r="B2134" t="str">
            <v>RETIRADA DE SOALHO DE MADEIRA, EXCLUSIVE VIGAMENTO</v>
          </cell>
          <cell r="C2134" t="str">
            <v>M2</v>
          </cell>
          <cell r="D2134">
            <v>39.06</v>
          </cell>
        </row>
        <row r="2135">
          <cell r="A2135">
            <v>13060014</v>
          </cell>
          <cell r="B2135" t="str">
            <v>RETIRADA DE SOALHO DE MADEIRA, INCLUSIVE VIGAMENTO</v>
          </cell>
          <cell r="C2135" t="str">
            <v>M2</v>
          </cell>
          <cell r="D2135">
            <v>46.87</v>
          </cell>
        </row>
        <row r="2136">
          <cell r="A2136">
            <v>13060020</v>
          </cell>
          <cell r="B2136" t="str">
            <v>RETIRADA DE FIBRO-VINIL</v>
          </cell>
          <cell r="C2136" t="str">
            <v>M2</v>
          </cell>
          <cell r="D2136">
            <v>38.450000000000003</v>
          </cell>
        </row>
        <row r="2137">
          <cell r="A2137">
            <v>13060030</v>
          </cell>
          <cell r="B2137" t="str">
            <v>RETIRADA DE RODAPÉS DE MADEIRA, INCLUSIVE CORDÃO</v>
          </cell>
          <cell r="C2137" t="str">
            <v>M</v>
          </cell>
          <cell r="D2137">
            <v>6.77</v>
          </cell>
        </row>
        <row r="2138">
          <cell r="A2138">
            <v>13070000</v>
          </cell>
          <cell r="B2138" t="str">
            <v>RECOLOCAÇÕES</v>
          </cell>
          <cell r="C2138" t="str">
            <v>.</v>
          </cell>
          <cell r="D2138" t="str">
            <v>.</v>
          </cell>
        </row>
        <row r="2139">
          <cell r="A2139">
            <v>13070010</v>
          </cell>
          <cell r="B2139" t="str">
            <v>RECOLOCAÇÃO DE TACOS DE MADEIRA</v>
          </cell>
          <cell r="C2139" t="str">
            <v>M2</v>
          </cell>
          <cell r="D2139">
            <v>107.66</v>
          </cell>
        </row>
        <row r="2140">
          <cell r="A2140">
            <v>13070012</v>
          </cell>
          <cell r="B2140" t="str">
            <v>RECOLOCAÇÃO DE SOALHO DE MADEIRA, EXCLUSIVE VIGAMENTO</v>
          </cell>
          <cell r="C2140" t="str">
            <v>M2</v>
          </cell>
          <cell r="D2140">
            <v>29.87</v>
          </cell>
        </row>
        <row r="2141">
          <cell r="A2141">
            <v>13070014</v>
          </cell>
          <cell r="B2141" t="str">
            <v>RECOLOCAÇÃO DE SOALHO DE MADEIRA, INCLUSIVE VIGAMENTO</v>
          </cell>
          <cell r="C2141" t="str">
            <v>M2</v>
          </cell>
          <cell r="D2141">
            <v>83.88</v>
          </cell>
        </row>
        <row r="2142">
          <cell r="A2142">
            <v>13070020</v>
          </cell>
          <cell r="B2142" t="str">
            <v>RECOLOCAÇÃO DE FIBRO-VINIL</v>
          </cell>
          <cell r="C2142" t="str">
            <v>M2</v>
          </cell>
          <cell r="D2142">
            <v>16.73</v>
          </cell>
        </row>
        <row r="2143">
          <cell r="A2143">
            <v>13070030</v>
          </cell>
          <cell r="B2143" t="str">
            <v>RECOLOCAÇÃO DE RODAPÉS DE MADEIRA, INCLUSIVE CORDÃO</v>
          </cell>
          <cell r="C2143" t="str">
            <v>M</v>
          </cell>
          <cell r="D2143">
            <v>24.72</v>
          </cell>
        </row>
        <row r="2144">
          <cell r="A2144">
            <v>13080000</v>
          </cell>
          <cell r="B2144" t="str">
            <v>SERVIÇOS PARCIAIS</v>
          </cell>
          <cell r="C2144" t="str">
            <v>.</v>
          </cell>
          <cell r="D2144" t="str">
            <v>.</v>
          </cell>
        </row>
        <row r="2145">
          <cell r="A2145">
            <v>13080015</v>
          </cell>
          <cell r="B2145" t="str">
            <v>COLAGEM DE TACOS SOLTOS - COM FORNECIMENTO DE TACOS</v>
          </cell>
          <cell r="C2145" t="str">
            <v>M2</v>
          </cell>
          <cell r="D2145">
            <v>382.45</v>
          </cell>
        </row>
        <row r="2146">
          <cell r="A2146">
            <v>13080016</v>
          </cell>
          <cell r="B2146" t="str">
            <v>COLAGEM DE TACOS SOLTOS - SEM FORNECIMENTO DE TACOS</v>
          </cell>
          <cell r="C2146" t="str">
            <v>M2</v>
          </cell>
          <cell r="D2146">
            <v>36.270000000000003</v>
          </cell>
        </row>
        <row r="2147">
          <cell r="A2147">
            <v>13080017</v>
          </cell>
          <cell r="B2147" t="str">
            <v>REPREGAMENTO DE ASSOALHO DE MADEIRA</v>
          </cell>
          <cell r="C2147" t="str">
            <v>M2</v>
          </cell>
          <cell r="D2147">
            <v>8.58</v>
          </cell>
        </row>
        <row r="2148">
          <cell r="A2148">
            <v>13080018</v>
          </cell>
          <cell r="B2148" t="str">
            <v>TABUAS DE MADEIRA MACIÇA PARA ASSOALHO - CUMARU</v>
          </cell>
          <cell r="C2148" t="str">
            <v>M2</v>
          </cell>
          <cell r="D2148">
            <v>522.54999999999995</v>
          </cell>
        </row>
        <row r="2149">
          <cell r="A2149">
            <v>13080041</v>
          </cell>
          <cell r="B2149" t="str">
            <v>TESTEIRA DE BORRACHA SINTÉTICA PARA DEGRAUS</v>
          </cell>
          <cell r="C2149" t="str">
            <v>M</v>
          </cell>
          <cell r="D2149">
            <v>25.73</v>
          </cell>
        </row>
        <row r="2150">
          <cell r="A2150">
            <v>13080061</v>
          </cell>
          <cell r="B2150" t="str">
            <v>POLIMENTO DE PISO DE GRANILITE OU ARGAMASSA DE ALTA RESISTÊNCIA</v>
          </cell>
          <cell r="C2150" t="str">
            <v>M2</v>
          </cell>
          <cell r="D2150">
            <v>7.06</v>
          </cell>
        </row>
        <row r="2151">
          <cell r="A2151">
            <v>13080062</v>
          </cell>
          <cell r="B2151" t="str">
            <v>POLIMENTO DE PISO DE MÁRMORE</v>
          </cell>
          <cell r="C2151" t="str">
            <v>M2</v>
          </cell>
          <cell r="D2151">
            <v>7.06</v>
          </cell>
        </row>
        <row r="2152">
          <cell r="A2152">
            <v>13080070</v>
          </cell>
          <cell r="B2152" t="str">
            <v>RESINA ACRÍLICA PARA PISO GRANILITE</v>
          </cell>
          <cell r="C2152" t="str">
            <v>M2</v>
          </cell>
          <cell r="D2152">
            <v>38.06</v>
          </cell>
        </row>
        <row r="2153">
          <cell r="A2153">
            <v>13080071</v>
          </cell>
          <cell r="B2153" t="str">
            <v>RESINA EPÓXI PARA PISO GRANILITE</v>
          </cell>
          <cell r="C2153" t="str">
            <v>M2</v>
          </cell>
          <cell r="D2153">
            <v>53.17</v>
          </cell>
        </row>
        <row r="2154">
          <cell r="A2154">
            <v>13080072</v>
          </cell>
          <cell r="B2154" t="str">
            <v>RESINA POLIURETANO PARA PISO GRANILITE</v>
          </cell>
          <cell r="C2154" t="str">
            <v>M2</v>
          </cell>
          <cell r="D2154">
            <v>55.52</v>
          </cell>
        </row>
        <row r="2155">
          <cell r="A2155">
            <v>13080073</v>
          </cell>
          <cell r="B2155" t="str">
            <v>RESINA ACRÍLICA PARA DEGRAU DE GRANILITE</v>
          </cell>
          <cell r="C2155" t="str">
            <v>M</v>
          </cell>
          <cell r="D2155">
            <v>19.7</v>
          </cell>
        </row>
        <row r="2156">
          <cell r="A2156">
            <v>13080074</v>
          </cell>
          <cell r="B2156" t="str">
            <v>RESINA EPÓXI PARA DEGRAU DE GRANILITE</v>
          </cell>
          <cell r="C2156" t="str">
            <v>M</v>
          </cell>
          <cell r="D2156">
            <v>27.52</v>
          </cell>
        </row>
        <row r="2157">
          <cell r="A2157">
            <v>13080075</v>
          </cell>
          <cell r="B2157" t="str">
            <v>RESINA POLIURETANO PARA DEGRAU DE GRANILITE</v>
          </cell>
          <cell r="C2157" t="str">
            <v>M</v>
          </cell>
          <cell r="D2157">
            <v>28.56</v>
          </cell>
        </row>
        <row r="2158">
          <cell r="A2158">
            <v>13080076</v>
          </cell>
          <cell r="B2158" t="str">
            <v>LIMPEZA POR HIDROJATEAMENTO E REJUNTAMENTO DE PISO CERÂMICO TIPO GAIL OU SIMILAR</v>
          </cell>
          <cell r="C2158" t="str">
            <v>M2</v>
          </cell>
          <cell r="D2158">
            <v>27.77</v>
          </cell>
        </row>
        <row r="2159">
          <cell r="A2159">
            <v>13102005</v>
          </cell>
          <cell r="B2159" t="str">
            <v>RECOLOCAÇÃO DE PLACAS DE PISO ELEVADO EM ÁREA INTERNA OU EXTERNA</v>
          </cell>
          <cell r="C2159" t="str">
            <v>M2</v>
          </cell>
          <cell r="D2159">
            <v>29.8</v>
          </cell>
        </row>
        <row r="2160">
          <cell r="A2160">
            <v>14000000</v>
          </cell>
          <cell r="B2160" t="str">
            <v>VIDROS</v>
          </cell>
        </row>
        <row r="2161">
          <cell r="A2161">
            <v>14001000</v>
          </cell>
          <cell r="B2161" t="str">
            <v>VIDROS ENCAIXILHADOS E ESPELHOS</v>
          </cell>
          <cell r="C2161" t="str">
            <v>.</v>
          </cell>
          <cell r="D2161" t="str">
            <v>.</v>
          </cell>
        </row>
        <row r="2162">
          <cell r="A2162">
            <v>14001003</v>
          </cell>
          <cell r="B2162" t="str">
            <v>VIDRO LISO COMUM, TRANSPARENTE INCOLOR - ESPESSURA 4MM</v>
          </cell>
          <cell r="C2162" t="str">
            <v>M2</v>
          </cell>
          <cell r="D2162">
            <v>164.66</v>
          </cell>
        </row>
        <row r="2163">
          <cell r="A2163">
            <v>14001004</v>
          </cell>
          <cell r="B2163" t="str">
            <v>VIDRO LISO COMUM, TRANSPARENTE INCOLOR - ESPESSURA 5MM</v>
          </cell>
          <cell r="C2163" t="str">
            <v>M2</v>
          </cell>
          <cell r="D2163">
            <v>187.44</v>
          </cell>
        </row>
        <row r="2164">
          <cell r="A2164">
            <v>14001005</v>
          </cell>
          <cell r="B2164" t="str">
            <v>VIDRO LISO COMUM, TRANSPARENTE INCOLOR - ESPESSURA 6MM</v>
          </cell>
          <cell r="C2164" t="str">
            <v>M2</v>
          </cell>
          <cell r="D2164">
            <v>194.3</v>
          </cell>
        </row>
        <row r="2165">
          <cell r="A2165">
            <v>14001011</v>
          </cell>
          <cell r="B2165" t="str">
            <v>VIDRO IMPRESSO COMUM, TRANSLÚCIDO INCOLOR - TIPO CANELADO, 4MM</v>
          </cell>
          <cell r="C2165" t="str">
            <v>M2</v>
          </cell>
          <cell r="D2165">
            <v>177.03</v>
          </cell>
        </row>
        <row r="2166">
          <cell r="A2166">
            <v>14001030</v>
          </cell>
          <cell r="B2166" t="str">
            <v>VIDRO LISO DE SEGURANÇA, LAMINADO INCOLOR - ESPESSURA 6MM</v>
          </cell>
          <cell r="C2166" t="str">
            <v>M2</v>
          </cell>
          <cell r="D2166">
            <v>414.24</v>
          </cell>
        </row>
        <row r="2167">
          <cell r="A2167">
            <v>14001037</v>
          </cell>
          <cell r="B2167" t="str">
            <v>VIDRO LISO DE SEGURANÇA, LAMINADO LEITOSO - ESPESSURA 6MM</v>
          </cell>
          <cell r="C2167" t="str">
            <v>M2</v>
          </cell>
          <cell r="D2167">
            <v>604.48</v>
          </cell>
        </row>
        <row r="2168">
          <cell r="A2168">
            <v>14001050</v>
          </cell>
          <cell r="B2168" t="str">
            <v>VIDRO LISO DE SEGURANÇA, TEMPERADO INCOLOR - ESPESSURA 6MM</v>
          </cell>
          <cell r="C2168" t="str">
            <v>M2</v>
          </cell>
          <cell r="D2168">
            <v>369.54</v>
          </cell>
        </row>
        <row r="2169">
          <cell r="A2169">
            <v>14001052</v>
          </cell>
          <cell r="B2169" t="str">
            <v>VIDRO LISO DE SEGURANÇA, TEMPERADO INCOLOR - ESPESSURA 10MM</v>
          </cell>
          <cell r="C2169" t="str">
            <v>M2</v>
          </cell>
          <cell r="D2169">
            <v>446.5</v>
          </cell>
        </row>
        <row r="2170">
          <cell r="A2170">
            <v>14001070</v>
          </cell>
          <cell r="B2170" t="str">
            <v>ESPELHO COMUM - ESPESSURA 3MM</v>
          </cell>
          <cell r="C2170" t="str">
            <v>M2</v>
          </cell>
          <cell r="D2170">
            <v>208.02</v>
          </cell>
        </row>
        <row r="2171">
          <cell r="A2171">
            <v>14001072</v>
          </cell>
          <cell r="B2171" t="str">
            <v>ESPELHO E=3MM COM MOLDURA DE ALUMÍNIO</v>
          </cell>
          <cell r="C2171" t="str">
            <v>M2</v>
          </cell>
          <cell r="D2171">
            <v>777.77</v>
          </cell>
        </row>
        <row r="2172">
          <cell r="A2172">
            <v>14050000</v>
          </cell>
          <cell r="B2172" t="str">
            <v>DEMOLIÇÕES</v>
          </cell>
          <cell r="C2172" t="str">
            <v>.</v>
          </cell>
          <cell r="D2172" t="str">
            <v>.</v>
          </cell>
        </row>
        <row r="2173">
          <cell r="A2173">
            <v>14050001</v>
          </cell>
          <cell r="B2173" t="str">
            <v>DEMOLIÇÃO DE VIDROS ENCAIXILHADOS EM GERAL, INCLUSIVE LIMPEZA DO CAIXILHO</v>
          </cell>
          <cell r="C2173" t="str">
            <v>M2</v>
          </cell>
          <cell r="D2173">
            <v>96.26</v>
          </cell>
        </row>
        <row r="2174">
          <cell r="A2174">
            <v>14060000</v>
          </cell>
          <cell r="B2174" t="str">
            <v>RETIRADAS</v>
          </cell>
          <cell r="C2174" t="str">
            <v>.</v>
          </cell>
          <cell r="D2174" t="str">
            <v>.</v>
          </cell>
        </row>
        <row r="2175">
          <cell r="A2175">
            <v>14060001</v>
          </cell>
          <cell r="B2175" t="str">
            <v>RETIRADA DE VIDROS ENCAIXILHADOS EM GERAL, INCLUSIVE LIMPEZA DO JANELA</v>
          </cell>
          <cell r="C2175" t="str">
            <v>M2</v>
          </cell>
          <cell r="D2175">
            <v>88.08</v>
          </cell>
        </row>
        <row r="2176">
          <cell r="A2176">
            <v>14070000</v>
          </cell>
          <cell r="B2176" t="str">
            <v>RECOLOCAÇÕES</v>
          </cell>
          <cell r="C2176" t="str">
            <v>.</v>
          </cell>
          <cell r="D2176" t="str">
            <v>.</v>
          </cell>
        </row>
        <row r="2177">
          <cell r="A2177">
            <v>14070001</v>
          </cell>
          <cell r="B2177" t="str">
            <v>RECOLOCAÇÃO DE VIDROS ENCAIXILHADOS EM GERAL</v>
          </cell>
          <cell r="C2177" t="str">
            <v>M2</v>
          </cell>
          <cell r="D2177">
            <v>104.58</v>
          </cell>
        </row>
        <row r="2178">
          <cell r="A2178">
            <v>15000000</v>
          </cell>
          <cell r="B2178" t="str">
            <v>PINTURA</v>
          </cell>
        </row>
        <row r="2179">
          <cell r="A2179">
            <v>15001000</v>
          </cell>
          <cell r="B2179" t="str">
            <v>PINTURA EM ALVENARIA E CONCRETO</v>
          </cell>
          <cell r="C2179" t="str">
            <v>.</v>
          </cell>
          <cell r="D2179" t="str">
            <v>.</v>
          </cell>
        </row>
        <row r="2180">
          <cell r="A2180">
            <v>15001001</v>
          </cell>
          <cell r="B2180" t="str">
            <v>AGUADA DE CAL - CONCRETO OU REBOCO SEM MASSA CORRIDA, INTERIOR</v>
          </cell>
          <cell r="C2180" t="str">
            <v>M2</v>
          </cell>
          <cell r="D2180">
            <v>8.8800000000000008</v>
          </cell>
        </row>
        <row r="2181">
          <cell r="A2181">
            <v>15001002</v>
          </cell>
          <cell r="B2181" t="str">
            <v>AGUADA DE CAL - CONCRETO OU REBOCO SEM MASSA CORRIDA, EXTERIOR</v>
          </cell>
          <cell r="C2181" t="str">
            <v>M2</v>
          </cell>
          <cell r="D2181">
            <v>12.14</v>
          </cell>
        </row>
        <row r="2182">
          <cell r="A2182">
            <v>15001008</v>
          </cell>
          <cell r="B2182" t="str">
            <v>TINTA HIDROFUGA A BASE DE CIMENTO - CONCRETO OU REBOCO SEM MASSA CORRIDA</v>
          </cell>
          <cell r="C2182" t="str">
            <v>M2</v>
          </cell>
          <cell r="D2182">
            <v>13.65</v>
          </cell>
        </row>
        <row r="2183">
          <cell r="A2183">
            <v>15001010</v>
          </cell>
          <cell r="B2183" t="str">
            <v>TINTA PVA (LÁTEX) - CONCRETO OU REBOCO SEM MASSA CORRIDA</v>
          </cell>
          <cell r="C2183" t="str">
            <v>M2</v>
          </cell>
          <cell r="D2183">
            <v>18.059999999999999</v>
          </cell>
        </row>
        <row r="2184">
          <cell r="A2184">
            <v>15001011</v>
          </cell>
          <cell r="B2184" t="str">
            <v>TINTA PVA (LÁTEX) - REBOCO COM MASSA CORRIDA</v>
          </cell>
          <cell r="C2184" t="str">
            <v>M2</v>
          </cell>
          <cell r="D2184">
            <v>42.59</v>
          </cell>
        </row>
        <row r="2185">
          <cell r="A2185">
            <v>15001015</v>
          </cell>
          <cell r="B2185" t="str">
            <v>TINTA ACRÍLICA - CONCRETO OU REBOCO SEM MASSA CORRIDA</v>
          </cell>
          <cell r="C2185" t="str">
            <v>M2</v>
          </cell>
          <cell r="D2185">
            <v>18.559999999999999</v>
          </cell>
        </row>
        <row r="2186">
          <cell r="A2186">
            <v>15001016</v>
          </cell>
          <cell r="B2186" t="str">
            <v>TINTA ACRÍLICA - REBOCO COM MASSA CORRIDA</v>
          </cell>
          <cell r="C2186" t="str">
            <v>M2</v>
          </cell>
          <cell r="D2186">
            <v>46.81</v>
          </cell>
        </row>
        <row r="2187">
          <cell r="A2187">
            <v>15001018</v>
          </cell>
          <cell r="B2187" t="str">
            <v>TINTA ACRÍLICA COR DE CONCRETO COM MASSA TEXTURA ACRÍLICA</v>
          </cell>
          <cell r="C2187" t="str">
            <v>M2</v>
          </cell>
          <cell r="D2187">
            <v>84.51</v>
          </cell>
        </row>
        <row r="2188">
          <cell r="A2188">
            <v>15001019</v>
          </cell>
          <cell r="B2188" t="str">
            <v>TINTA ACRÍLICA TEXTURADA</v>
          </cell>
          <cell r="C2188" t="str">
            <v>M2</v>
          </cell>
          <cell r="D2188">
            <v>30.25</v>
          </cell>
        </row>
        <row r="2189">
          <cell r="A2189">
            <v>15001023</v>
          </cell>
          <cell r="B2189" t="str">
            <v>TINTA ESMALTE SINTÉTICO - CONCRETO OU REBOCO SEM MASSA CORRIDA</v>
          </cell>
          <cell r="C2189" t="str">
            <v>M2</v>
          </cell>
          <cell r="D2189">
            <v>21.32</v>
          </cell>
        </row>
        <row r="2190">
          <cell r="A2190">
            <v>15001024</v>
          </cell>
          <cell r="B2190" t="str">
            <v>TINTA ESMALTE SINTÉTICO - CONCRETO OU REBOCO COM MASSA CORRIDA</v>
          </cell>
          <cell r="C2190" t="str">
            <v>M2</v>
          </cell>
          <cell r="D2190">
            <v>60.66</v>
          </cell>
        </row>
        <row r="2191">
          <cell r="A2191">
            <v>15001025</v>
          </cell>
          <cell r="B2191" t="str">
            <v>APLICAÇÃO DE TINTA ANTI-PICHAÇÃO - BASE SOLVENTE - 2 DEMÃOS (REMOÇÃO DA PICHAÇÃO SOMENTE A SECO OU COM ÁGUA E SABÃO)</v>
          </cell>
          <cell r="C2191" t="str">
            <v>M2</v>
          </cell>
          <cell r="D2191">
            <v>78.849999999999994</v>
          </cell>
        </row>
        <row r="2192">
          <cell r="A2192">
            <v>15001036</v>
          </cell>
          <cell r="B2192" t="str">
            <v>TINTA EPÓXI - REBOCO COM MASSA BASE EPÓXI</v>
          </cell>
          <cell r="C2192" t="str">
            <v>M2</v>
          </cell>
          <cell r="D2192">
            <v>203.66</v>
          </cell>
        </row>
        <row r="2193">
          <cell r="A2193">
            <v>15001070</v>
          </cell>
          <cell r="B2193" t="str">
            <v>HIDRO-REPELENTE A BASE DE SILICONE - CONCRETO OU ALVENARIA APARENTE (2 DEMÃOS)</v>
          </cell>
          <cell r="C2193" t="str">
            <v>M2</v>
          </cell>
          <cell r="D2193">
            <v>133.6</v>
          </cell>
        </row>
        <row r="2194">
          <cell r="A2194">
            <v>15001076</v>
          </cell>
          <cell r="B2194" t="str">
            <v>VERNIZ ACRÍLICO - CONCRETO APARENTE/ ALVENARIA</v>
          </cell>
          <cell r="C2194" t="str">
            <v>M2</v>
          </cell>
          <cell r="D2194">
            <v>34.56</v>
          </cell>
        </row>
        <row r="2195">
          <cell r="A2195">
            <v>15001077</v>
          </cell>
          <cell r="B2195" t="str">
            <v>APLICAÇÃO DE VERNIZ ANTI-PICHAÇÃO - BASE SOLVENTE - 2 DEMÃOS (REMOÇÃO DA PICHAÇÃO SOMENTE A SECO OU COM ÁGUA E SABÃO)</v>
          </cell>
          <cell r="C2195" t="str">
            <v>M2</v>
          </cell>
          <cell r="D2195">
            <v>42.21</v>
          </cell>
        </row>
        <row r="2196">
          <cell r="A2196">
            <v>15002000</v>
          </cell>
          <cell r="B2196" t="str">
            <v>PINTURA EM MADEIRA</v>
          </cell>
          <cell r="C2196" t="str">
            <v>.</v>
          </cell>
          <cell r="D2196" t="str">
            <v>.</v>
          </cell>
        </row>
        <row r="2197">
          <cell r="A2197">
            <v>15002010</v>
          </cell>
          <cell r="B2197" t="str">
            <v>ESMALTE SINTÉTICO - ESQUADRIAS E PEÇAS DE MARCENARIA, SEM EMASSAMENTO</v>
          </cell>
          <cell r="C2197" t="str">
            <v>M2</v>
          </cell>
          <cell r="D2197">
            <v>34.82</v>
          </cell>
        </row>
        <row r="2198">
          <cell r="A2198">
            <v>15002011</v>
          </cell>
          <cell r="B2198" t="str">
            <v>ESMALTE SINTÉTICO - ESQUADRIAS E PEÇAS DE MARCENARIA, COM EMASSAMENTO</v>
          </cell>
          <cell r="C2198" t="str">
            <v>M2</v>
          </cell>
          <cell r="D2198">
            <v>58</v>
          </cell>
        </row>
        <row r="2199">
          <cell r="A2199">
            <v>15002012</v>
          </cell>
          <cell r="B2199" t="str">
            <v>ESMALTE SINTÉTICO - ESTRUTURAS DE MADEIRA, SEM EMASSAMENTO</v>
          </cell>
          <cell r="C2199" t="str">
            <v>M2</v>
          </cell>
          <cell r="D2199">
            <v>17.86</v>
          </cell>
        </row>
        <row r="2200">
          <cell r="A2200">
            <v>15002014</v>
          </cell>
          <cell r="B2200" t="str">
            <v>ESMALTE SINTÉTICO - RODAPÉS, GUARNIÇÕES E MOLDURAS DE MADEIRA</v>
          </cell>
          <cell r="C2200" t="str">
            <v>M</v>
          </cell>
          <cell r="D2200">
            <v>6.28</v>
          </cell>
        </row>
        <row r="2201">
          <cell r="A2201">
            <v>15002040</v>
          </cell>
          <cell r="B2201" t="str">
            <v>LÍQUIDO IMUNIZANTE PARA MADEIRA A BASE DE PIRETROIDE DISSOLVIDO EM ISOPARAFINA - COM APLICAÇÃO</v>
          </cell>
          <cell r="C2201" t="str">
            <v>M2</v>
          </cell>
          <cell r="D2201">
            <v>25.45</v>
          </cell>
        </row>
        <row r="2202">
          <cell r="A2202">
            <v>15002060</v>
          </cell>
          <cell r="B2202" t="str">
            <v>VERNIZ A BASE DE POLIURETANO TIPO "MARÍTIMO" - ESQUADRIAS E PEÇAS DE MARCENARIA</v>
          </cell>
          <cell r="C2202" t="str">
            <v>M2</v>
          </cell>
          <cell r="D2202">
            <v>29.27</v>
          </cell>
        </row>
        <row r="2203">
          <cell r="A2203">
            <v>15003000</v>
          </cell>
          <cell r="B2203" t="str">
            <v>PINTURA EM METAL</v>
          </cell>
          <cell r="C2203" t="str">
            <v>.</v>
          </cell>
          <cell r="D2203" t="str">
            <v>.</v>
          </cell>
        </row>
        <row r="2204">
          <cell r="A2204">
            <v>15003004</v>
          </cell>
          <cell r="B2204" t="str">
            <v>TINTA BETUMINOSA - INTERIOR DE CALHAS, RUFOS E RINCÕES METÁLICOS</v>
          </cell>
          <cell r="C2204" t="str">
            <v>M</v>
          </cell>
          <cell r="D2204">
            <v>11.57</v>
          </cell>
        </row>
        <row r="2205">
          <cell r="A2205">
            <v>15003010</v>
          </cell>
          <cell r="B2205" t="str">
            <v>ESMALTE SINTÉTICO - ESQUADRIAS E PEÇAS DE SERRALHERIA</v>
          </cell>
          <cell r="C2205" t="str">
            <v>M2</v>
          </cell>
          <cell r="D2205">
            <v>51.36</v>
          </cell>
        </row>
        <row r="2206">
          <cell r="A2206">
            <v>15003012</v>
          </cell>
          <cell r="B2206" t="str">
            <v>ESMALTE SINTÉTICO - ESTRUTURAS METÁLICAS</v>
          </cell>
          <cell r="C2206" t="str">
            <v>M2</v>
          </cell>
          <cell r="D2206">
            <v>29.81</v>
          </cell>
        </row>
        <row r="2207">
          <cell r="A2207">
            <v>15003014</v>
          </cell>
          <cell r="B2207" t="str">
            <v>ESMALTE SINTÉTICO - EXTERIOR DE CALHAS, RUFOS E CONDUTORES</v>
          </cell>
          <cell r="C2207" t="str">
            <v>M</v>
          </cell>
          <cell r="D2207">
            <v>17.95</v>
          </cell>
        </row>
        <row r="2208">
          <cell r="A2208">
            <v>15050000</v>
          </cell>
          <cell r="B2208" t="str">
            <v>DEMOLIÇÕES</v>
          </cell>
          <cell r="C2208" t="str">
            <v>.</v>
          </cell>
          <cell r="D2208" t="str">
            <v>.</v>
          </cell>
        </row>
        <row r="2209">
          <cell r="A2209">
            <v>15050001</v>
          </cell>
          <cell r="B2209" t="str">
            <v>REMOÇÃO DE AGUADA DE CAL OU TINTA A BASE DE CIMENTO - ESCOVA DE AÇO</v>
          </cell>
          <cell r="C2209" t="str">
            <v>M2</v>
          </cell>
          <cell r="D2209">
            <v>3.26</v>
          </cell>
        </row>
        <row r="2210">
          <cell r="A2210">
            <v>15050003</v>
          </cell>
          <cell r="B2210" t="str">
            <v>REMOÇÃO DE PINTURA EM ALVENARIA E CONCRETO - LIXA</v>
          </cell>
          <cell r="C2210" t="str">
            <v>M2</v>
          </cell>
          <cell r="D2210">
            <v>7.36</v>
          </cell>
        </row>
        <row r="2211">
          <cell r="A2211">
            <v>15050004</v>
          </cell>
          <cell r="B2211" t="str">
            <v>REMOÇÃO DE PINTURA EM ALVENARIA E CONCRETO - REMOVEDOR</v>
          </cell>
          <cell r="C2211" t="str">
            <v>M2</v>
          </cell>
          <cell r="D2211">
            <v>14.14</v>
          </cell>
        </row>
        <row r="2212">
          <cell r="A2212">
            <v>15050005</v>
          </cell>
          <cell r="B2212" t="str">
            <v>REMOÇÃO DE PINTURA EM CONCRETO - JATEAMENTO</v>
          </cell>
          <cell r="C2212" t="str">
            <v>M2</v>
          </cell>
          <cell r="D2212">
            <v>126.2</v>
          </cell>
        </row>
        <row r="2213">
          <cell r="A2213">
            <v>15050010</v>
          </cell>
          <cell r="B2213" t="str">
            <v>REMOÇÃO DE PINTURA EM ESQUADRIAS E FORROS DE MADEIRA - LIXA</v>
          </cell>
          <cell r="C2213" t="str">
            <v>M2</v>
          </cell>
          <cell r="D2213">
            <v>10.14</v>
          </cell>
        </row>
        <row r="2214">
          <cell r="A2214">
            <v>15050011</v>
          </cell>
          <cell r="B2214" t="str">
            <v>REMOÇÃO DE PINTURA EM ESQUADRIAS E FORROS DE MADEIRA - REMOVEDOR</v>
          </cell>
          <cell r="C2214" t="str">
            <v>M2</v>
          </cell>
          <cell r="D2214">
            <v>17.41</v>
          </cell>
        </row>
        <row r="2215">
          <cell r="A2215">
            <v>15050013</v>
          </cell>
          <cell r="B2215" t="str">
            <v>REMOÇÃO DE PINTURA EM RODAPÉS E MOLDURAS DE MADEIRA - LIXA</v>
          </cell>
          <cell r="C2215" t="str">
            <v>M</v>
          </cell>
          <cell r="D2215">
            <v>1.7</v>
          </cell>
        </row>
        <row r="2216">
          <cell r="A2216">
            <v>15050014</v>
          </cell>
          <cell r="B2216" t="str">
            <v>REMOÇÃO DE PINTURA EM RODAPÉS E MOLDURAS DE MADEIRA - REMOVEDOR</v>
          </cell>
          <cell r="C2216" t="str">
            <v>M</v>
          </cell>
          <cell r="D2216">
            <v>2.5</v>
          </cell>
        </row>
        <row r="2217">
          <cell r="A2217">
            <v>15050020</v>
          </cell>
          <cell r="B2217" t="str">
            <v>REMOÇÃO DE PINTURA EM ESQUADRIAS E PEÇAS DE SERRALHERIA - LIXA</v>
          </cell>
          <cell r="C2217" t="str">
            <v>M2</v>
          </cell>
          <cell r="D2217">
            <v>9.73</v>
          </cell>
        </row>
        <row r="2218">
          <cell r="A2218">
            <v>15050021</v>
          </cell>
          <cell r="B2218" t="str">
            <v>REMOÇÃO DE PINTURA EM ESQUADRIAS E PEÇAS DE SERRALHERIA - REMOVEDOR</v>
          </cell>
          <cell r="C2218" t="str">
            <v>M2</v>
          </cell>
          <cell r="D2218">
            <v>15.77</v>
          </cell>
        </row>
        <row r="2219">
          <cell r="A2219">
            <v>15050023</v>
          </cell>
          <cell r="B2219" t="str">
            <v>REMOÇÃO DE PINTURA EM ESTRUTURAS METÁLICAS - JATEAMENTO</v>
          </cell>
          <cell r="C2219" t="str">
            <v>M2</v>
          </cell>
          <cell r="D2219">
            <v>126.2</v>
          </cell>
        </row>
        <row r="2220">
          <cell r="A2220">
            <v>15080000</v>
          </cell>
          <cell r="B2220" t="str">
            <v>SERVIÇOS PARCIAIS</v>
          </cell>
          <cell r="C2220" t="str">
            <v>.</v>
          </cell>
          <cell r="D2220" t="str">
            <v>.</v>
          </cell>
        </row>
        <row r="2221">
          <cell r="A2221">
            <v>15080001</v>
          </cell>
          <cell r="B2221" t="str">
            <v>PVA (LÁTEX) - REPINTURA DE ALVENARIA E CONCRETO, COM RETOQUES DE MASSA</v>
          </cell>
          <cell r="C2221" t="str">
            <v>M2</v>
          </cell>
          <cell r="D2221">
            <v>23.02</v>
          </cell>
        </row>
        <row r="2222">
          <cell r="A2222">
            <v>15080005</v>
          </cell>
          <cell r="B2222" t="str">
            <v>TINTA ACRÍLICA - REPINTURA DE ALVENARIA E CONCRETO COM RETOQUE DE MASSA</v>
          </cell>
          <cell r="C2222" t="str">
            <v>M2</v>
          </cell>
          <cell r="D2222">
            <v>24.12</v>
          </cell>
        </row>
        <row r="2223">
          <cell r="A2223">
            <v>15080030</v>
          </cell>
          <cell r="B2223" t="str">
            <v>ESMALTE SINTÉTICO - REPINTURA DE ESQUADRIAS DE MADEIRA</v>
          </cell>
          <cell r="C2223" t="str">
            <v>M2</v>
          </cell>
          <cell r="D2223">
            <v>21.4</v>
          </cell>
        </row>
        <row r="2224">
          <cell r="A2224">
            <v>15080031</v>
          </cell>
          <cell r="B2224" t="str">
            <v>ESMALTE SINTÉTICO - REPINTURA DE ESTRUTURAS DE MADEIRA</v>
          </cell>
          <cell r="C2224" t="str">
            <v>M2</v>
          </cell>
          <cell r="D2224">
            <v>15.12</v>
          </cell>
        </row>
        <row r="2225">
          <cell r="A2225">
            <v>15080032</v>
          </cell>
          <cell r="B2225" t="str">
            <v>ESMALTE SINTÉTICO - REPINTURA DE FORROS DE MADEIRA</v>
          </cell>
          <cell r="C2225" t="str">
            <v>M2</v>
          </cell>
          <cell r="D2225">
            <v>23.21</v>
          </cell>
        </row>
        <row r="2226">
          <cell r="A2226">
            <v>15080033</v>
          </cell>
          <cell r="B2226" t="str">
            <v>ESMALTE SINTÉTICO - REPINTURA DE RODAPÉS E MOLDURAS DE MADEIRA</v>
          </cell>
          <cell r="C2226" t="str">
            <v>M</v>
          </cell>
          <cell r="D2226">
            <v>3.96</v>
          </cell>
        </row>
        <row r="2227">
          <cell r="A2227">
            <v>15080034</v>
          </cell>
          <cell r="B2227" t="str">
            <v>ESMALTE SINTÉTICO - REPINTURA DE ESQUADRIAS METÁLICAS</v>
          </cell>
          <cell r="C2227" t="str">
            <v>M2</v>
          </cell>
          <cell r="D2227">
            <v>25.97</v>
          </cell>
        </row>
        <row r="2228">
          <cell r="A2228">
            <v>17000000</v>
          </cell>
          <cell r="B2228" t="str">
            <v>SERV.COMPLEMENTARES</v>
          </cell>
        </row>
        <row r="2229">
          <cell r="A2229">
            <v>17001000</v>
          </cell>
          <cell r="B2229" t="str">
            <v>FECHAMENTOS</v>
          </cell>
          <cell r="C2229" t="str">
            <v>.</v>
          </cell>
          <cell r="D2229" t="str">
            <v>.</v>
          </cell>
        </row>
        <row r="2230">
          <cell r="A2230">
            <v>17001027</v>
          </cell>
          <cell r="B2230" t="str">
            <v>ALAMBRADO EM TUBO GALVANIZADO E TELA GALVANIZADA H=2,00M</v>
          </cell>
          <cell r="C2230" t="str">
            <v>M</v>
          </cell>
          <cell r="D2230">
            <v>553.78</v>
          </cell>
        </row>
        <row r="2231">
          <cell r="A2231">
            <v>17001028</v>
          </cell>
          <cell r="B2231" t="str">
            <v>ALAMBRADO EM TUBO GALVANIZADO E TELA GALVANIZADA H=1,00M</v>
          </cell>
          <cell r="C2231" t="str">
            <v>M</v>
          </cell>
          <cell r="D2231">
            <v>224.68</v>
          </cell>
        </row>
        <row r="2232">
          <cell r="A2232">
            <v>17001029</v>
          </cell>
          <cell r="B2232" t="str">
            <v>ALAMBRADO PARA QUADRAS DE ESPORTE - GP.6/EDIF - TG/4,5M</v>
          </cell>
          <cell r="C2232" t="str">
            <v>M</v>
          </cell>
          <cell r="D2232">
            <v>815.74</v>
          </cell>
        </row>
        <row r="2233">
          <cell r="A2233">
            <v>17001030</v>
          </cell>
          <cell r="B2233" t="str">
            <v>GRADIL DE FERRO PERFILADO - GE-1/EDIF</v>
          </cell>
          <cell r="C2233" t="str">
            <v>M</v>
          </cell>
          <cell r="D2233">
            <v>868.2</v>
          </cell>
        </row>
        <row r="2234">
          <cell r="A2234">
            <v>17001031</v>
          </cell>
          <cell r="B2234" t="str">
            <v>GRADIL DE FERRO PERFILADO, TIPO PARQUE SEM MURETA - GP-5/DEPAVE</v>
          </cell>
          <cell r="C2234" t="str">
            <v>M</v>
          </cell>
          <cell r="D2234">
            <v>1409.9</v>
          </cell>
        </row>
        <row r="2235">
          <cell r="A2235">
            <v>17001032</v>
          </cell>
          <cell r="B2235" t="str">
            <v>GRADIL DE FERRO PERFILADO, TIPO PARQUE COM MURETA - GPM-1/DEPAVE</v>
          </cell>
          <cell r="C2235" t="str">
            <v>M</v>
          </cell>
          <cell r="D2235">
            <v>1535.24</v>
          </cell>
        </row>
        <row r="2236">
          <cell r="A2236">
            <v>17001033</v>
          </cell>
          <cell r="B2236" t="str">
            <v>GRADIL/PEITORIL DE FERRO PERFILADO H=1,00M</v>
          </cell>
          <cell r="C2236" t="str">
            <v>M</v>
          </cell>
          <cell r="D2236">
            <v>339.63</v>
          </cell>
        </row>
        <row r="2237">
          <cell r="A2237">
            <v>17001034</v>
          </cell>
          <cell r="B2237" t="str">
            <v>PORTÃO DE FERRO PERFILADO, TIPO PARQUE (GP.5/GPM1) 2,00M, 1 FOLHA</v>
          </cell>
          <cell r="C2237" t="str">
            <v>UN</v>
          </cell>
          <cell r="D2237">
            <v>3935.27</v>
          </cell>
        </row>
        <row r="2238">
          <cell r="A2238">
            <v>17001035</v>
          </cell>
          <cell r="B2238" t="str">
            <v>PORTÃO DE FERRO PERFILADO, TIPO PARQUE (GP.5/GPM.1) 1,50M, 1 FOLHA</v>
          </cell>
          <cell r="C2238" t="str">
            <v>UN</v>
          </cell>
          <cell r="D2238">
            <v>3390.82</v>
          </cell>
        </row>
        <row r="2239">
          <cell r="A2239">
            <v>17001036</v>
          </cell>
          <cell r="B2239" t="str">
            <v>PORTÃO DE FERRO PERFILADO TIPO PARQUE (GP.5/GPM1) 3,0M, 1 OU 2 FOLHAS</v>
          </cell>
          <cell r="C2239" t="str">
            <v>UN</v>
          </cell>
          <cell r="D2239">
            <v>5329.47</v>
          </cell>
        </row>
        <row r="2240">
          <cell r="A2240">
            <v>17001037</v>
          </cell>
          <cell r="B2240" t="str">
            <v>PORTÃO DE FERRO PERFILADO, TIPO PARQUE (GP-5/GPM-1) 4,00M, 2 FOLHAS</v>
          </cell>
          <cell r="C2240" t="str">
            <v>UN</v>
          </cell>
          <cell r="D2240">
            <v>6385</v>
          </cell>
        </row>
        <row r="2241">
          <cell r="A2241">
            <v>17001038</v>
          </cell>
          <cell r="B2241" t="str">
            <v>PORTÃO DE FERRO PERFILADO, TIPO PARQUE (GP-5/GPM-1) 6,00M, 2 FOLHAS</v>
          </cell>
          <cell r="C2241" t="str">
            <v>UN</v>
          </cell>
          <cell r="D2241">
            <v>8685.16</v>
          </cell>
        </row>
        <row r="2242">
          <cell r="A2242">
            <v>17001040</v>
          </cell>
          <cell r="B2242" t="str">
            <v>PORTÃO EM FERRO PERFILADO COM CHAPA, 1 FOLHA</v>
          </cell>
          <cell r="C2242" t="str">
            <v>M2</v>
          </cell>
          <cell r="D2242">
            <v>676.93</v>
          </cell>
        </row>
        <row r="2243">
          <cell r="A2243">
            <v>17001041</v>
          </cell>
          <cell r="B2243" t="str">
            <v>PORTÃO EM FERRO PERFILADO COM TELA, 1 FOLHA</v>
          </cell>
          <cell r="C2243" t="str">
            <v>M2</v>
          </cell>
          <cell r="D2243">
            <v>520.34</v>
          </cell>
        </row>
        <row r="2244">
          <cell r="A2244">
            <v>17001042</v>
          </cell>
          <cell r="B2244" t="str">
            <v>PORTÃO EM FERRO PERFILADO COM CHAPA, 2 FOLHAS</v>
          </cell>
          <cell r="C2244" t="str">
            <v>M2</v>
          </cell>
          <cell r="D2244">
            <v>672.24</v>
          </cell>
        </row>
        <row r="2245">
          <cell r="A2245">
            <v>17001043</v>
          </cell>
          <cell r="B2245" t="str">
            <v>PORTÃO EM FERRO PERFILADO COM TELA, 2 FOLHAS</v>
          </cell>
          <cell r="C2245" t="str">
            <v>M2</v>
          </cell>
          <cell r="D2245">
            <v>513.70000000000005</v>
          </cell>
        </row>
        <row r="2246">
          <cell r="A2246">
            <v>17001044</v>
          </cell>
          <cell r="B2246" t="str">
            <v>PORTÃO EM FERRO PERFILADO COM CHAPA, 1 FOLHA, H=1,00M</v>
          </cell>
          <cell r="C2246" t="str">
            <v>M2</v>
          </cell>
          <cell r="D2246">
            <v>701.47</v>
          </cell>
        </row>
        <row r="2247">
          <cell r="A2247">
            <v>17001045</v>
          </cell>
          <cell r="B2247" t="str">
            <v>PORTÃO EM FERRO PERFILADO COM TELA, 1 FOLHA, H=1,00M</v>
          </cell>
          <cell r="C2247" t="str">
            <v>M2</v>
          </cell>
          <cell r="D2247">
            <v>546.70000000000005</v>
          </cell>
        </row>
        <row r="2248">
          <cell r="A2248">
            <v>17001064</v>
          </cell>
          <cell r="B2248" t="str">
            <v>MURO DE FECHO EM BLOCOS E ESTRUTURA DE CONCRETO, FUNDAÇÃO COM BROCAS</v>
          </cell>
          <cell r="C2248" t="str">
            <v>M</v>
          </cell>
          <cell r="D2248">
            <v>834.68</v>
          </cell>
        </row>
        <row r="2249">
          <cell r="A2249">
            <v>17001070</v>
          </cell>
          <cell r="B2249" t="str">
            <v>MURO DE ARRIMO H=1,40M, COM DRENAGEM</v>
          </cell>
          <cell r="C2249" t="str">
            <v>M</v>
          </cell>
          <cell r="D2249">
            <v>2526.58</v>
          </cell>
        </row>
        <row r="2250">
          <cell r="A2250">
            <v>17001071</v>
          </cell>
          <cell r="B2250" t="str">
            <v>MURO DE ARRIMO H=2,50M, COM DRENAGEM</v>
          </cell>
          <cell r="C2250" t="str">
            <v>M</v>
          </cell>
          <cell r="D2250">
            <v>4364.12</v>
          </cell>
        </row>
        <row r="2251">
          <cell r="A2251">
            <v>17001072</v>
          </cell>
          <cell r="B2251" t="str">
            <v>MURO DE ARRIMO H=3,50M, COM DRENAGEM</v>
          </cell>
          <cell r="C2251" t="str">
            <v>M</v>
          </cell>
          <cell r="D2251">
            <v>8164.79</v>
          </cell>
        </row>
        <row r="2252">
          <cell r="A2252">
            <v>17001073</v>
          </cell>
          <cell r="B2252" t="str">
            <v>MURO DE ARRIMO H=4,50M, COM DRENAGEM</v>
          </cell>
          <cell r="C2252" t="str">
            <v>M</v>
          </cell>
          <cell r="D2252">
            <v>9630.89</v>
          </cell>
        </row>
        <row r="2253">
          <cell r="A2253">
            <v>17001076</v>
          </cell>
          <cell r="B2253" t="str">
            <v>MURETA DE BLOCOS DE CONCRETO</v>
          </cell>
          <cell r="C2253" t="str">
            <v>M</v>
          </cell>
          <cell r="D2253">
            <v>457.73</v>
          </cell>
        </row>
        <row r="2254">
          <cell r="A2254">
            <v>17001080</v>
          </cell>
          <cell r="B2254" t="str">
            <v>MURETA DE ARRIMO EM BLOCOS DE CONCRETO, H=1,00 M</v>
          </cell>
          <cell r="C2254" t="str">
            <v>M</v>
          </cell>
          <cell r="D2254">
            <v>1150.45</v>
          </cell>
        </row>
        <row r="2255">
          <cell r="A2255">
            <v>17001081</v>
          </cell>
          <cell r="B2255" t="str">
            <v>MURETA DE ARRIMO EM BLOCOS DE CONCRETO H=1,00M - CHAPISCADO</v>
          </cell>
          <cell r="C2255" t="str">
            <v>M</v>
          </cell>
          <cell r="D2255">
            <v>1162.3900000000001</v>
          </cell>
        </row>
        <row r="2256">
          <cell r="A2256">
            <v>17001082</v>
          </cell>
          <cell r="B2256" t="str">
            <v>MURO FECHO EM BLOCO E ESTRUT. CONCRETO FUND. EM BROCAS (H=2,5M)</v>
          </cell>
          <cell r="C2256" t="str">
            <v>M</v>
          </cell>
          <cell r="D2256">
            <v>1054.29</v>
          </cell>
        </row>
        <row r="2257">
          <cell r="A2257">
            <v>17001083</v>
          </cell>
          <cell r="B2257" t="str">
            <v>MURETA EM BLOCOS DE CONCRETO H=0,50M (REVESTIDO)</v>
          </cell>
          <cell r="C2257" t="str">
            <v>M</v>
          </cell>
          <cell r="D2257">
            <v>209.23</v>
          </cell>
        </row>
        <row r="2258">
          <cell r="A2258">
            <v>17001090</v>
          </cell>
          <cell r="B2258" t="str">
            <v>GRADIL DE FERRO GALVANIZADO ELETROFUNDIDO - BARRA 25X2MM - MALHA 65X132MM - MONTANTE COM DISTÂNCIA DE 1650MM - SEM PINTURA</v>
          </cell>
          <cell r="C2258" t="str">
            <v>M2</v>
          </cell>
          <cell r="D2258">
            <v>305.82</v>
          </cell>
        </row>
        <row r="2259">
          <cell r="A2259">
            <v>17001091</v>
          </cell>
          <cell r="B2259" t="str">
            <v>GRADIL DE FERRO GALVANIZADO ELETROFUNDIDO - BARRA 25X2MM - MALHA 65X132MM - MONTANTE COM DISTÂNCIA DE 1650MM - COM PINTURA</v>
          </cell>
          <cell r="C2259" t="str">
            <v>M2</v>
          </cell>
          <cell r="D2259">
            <v>347.3</v>
          </cell>
        </row>
        <row r="2260">
          <cell r="A2260">
            <v>17001092</v>
          </cell>
          <cell r="B2260" t="str">
            <v>PORTÃO EM FERRO GALVANIZADO ELETROFUNDIDO, MALHA 65X132MM, DE ABRIR, 1 FOLHA, SEM PINTURA</v>
          </cell>
          <cell r="C2260" t="str">
            <v>M2</v>
          </cell>
          <cell r="D2260">
            <v>964.98</v>
          </cell>
        </row>
        <row r="2261">
          <cell r="A2261">
            <v>17001093</v>
          </cell>
          <cell r="B2261" t="str">
            <v>PORTÃO EM FERRO GALVANIZADO ELETROFUNDIDO MALHA 65X132MM, DE ABRIR, 1 FOLHA, COM PINTURA ELETROLÍTICA</v>
          </cell>
          <cell r="C2261" t="str">
            <v>M2</v>
          </cell>
          <cell r="D2261">
            <v>1428.53</v>
          </cell>
        </row>
        <row r="2262">
          <cell r="A2262">
            <v>17001094</v>
          </cell>
          <cell r="B2262" t="str">
            <v>PORTÃO EM FERRO GALVANIZADO ELETROFUNDIDO MALHA 65X132MM, DE ABRIR, 2 FOLHAS, SEM PINTURA</v>
          </cell>
          <cell r="C2262" t="str">
            <v>M2</v>
          </cell>
          <cell r="D2262">
            <v>912.97</v>
          </cell>
        </row>
        <row r="2263">
          <cell r="A2263">
            <v>17001095</v>
          </cell>
          <cell r="B2263" t="str">
            <v>PORTÃO EM FERRO GALVANIZADO ELETROFUNDIDO MALHA 65X132MM, DE ABRIR, 2 FOLHAS, COM PINTURA ELETROLÍTICA</v>
          </cell>
          <cell r="C2263" t="str">
            <v>M2</v>
          </cell>
          <cell r="D2263">
            <v>1242.79</v>
          </cell>
        </row>
        <row r="2264">
          <cell r="A2264">
            <v>17001096</v>
          </cell>
          <cell r="B2264" t="str">
            <v>PORTÃO EM FERRO GALVANIZADO ELETROFUNDIDO MALHA 65X132MM, DE CORRER, SEM PINTURA</v>
          </cell>
          <cell r="C2264" t="str">
            <v>M2</v>
          </cell>
          <cell r="D2264">
            <v>1058.75</v>
          </cell>
        </row>
        <row r="2265">
          <cell r="A2265">
            <v>17001097</v>
          </cell>
          <cell r="B2265" t="str">
            <v>PORTÃO EM FERRO GALVANIZADO ELETROFUNDIDO MALHA 65X132MM, DE CORRER, COM PINTURA ELETROLÍTICA</v>
          </cell>
          <cell r="C2265" t="str">
            <v>M2</v>
          </cell>
          <cell r="D2265">
            <v>1683.59</v>
          </cell>
        </row>
        <row r="2266">
          <cell r="A2266">
            <v>17002000</v>
          </cell>
          <cell r="B2266" t="str">
            <v>PAVIMENTAÇÃO</v>
          </cell>
          <cell r="C2266" t="str">
            <v>.</v>
          </cell>
          <cell r="D2266" t="str">
            <v>.</v>
          </cell>
        </row>
        <row r="2267">
          <cell r="A2267">
            <v>17002001</v>
          </cell>
          <cell r="B2267" t="str">
            <v>CONCRETO SIMPLES DESEMPENADO E RIPADO, 200KG CIM/M3</v>
          </cell>
          <cell r="C2267" t="str">
            <v>M3</v>
          </cell>
          <cell r="D2267">
            <v>909.22</v>
          </cell>
        </row>
        <row r="2268">
          <cell r="A2268">
            <v>17002002</v>
          </cell>
          <cell r="B2268" t="str">
            <v>CONCRETO DESEMPENADO E RIPADO (PMSP-DL.1009/47), 335KG CIM/M3 - 7CM</v>
          </cell>
          <cell r="C2268" t="str">
            <v>M2</v>
          </cell>
          <cell r="D2268">
            <v>70.3</v>
          </cell>
        </row>
        <row r="2269">
          <cell r="A2269">
            <v>17002010</v>
          </cell>
          <cell r="B2269" t="str">
            <v>PISO DE CONCRETO INTERTRAVADO, ESPESSURA 6CM</v>
          </cell>
          <cell r="C2269" t="str">
            <v>M2</v>
          </cell>
          <cell r="D2269">
            <v>107.45</v>
          </cell>
        </row>
        <row r="2270">
          <cell r="A2270">
            <v>17002011</v>
          </cell>
          <cell r="B2270" t="str">
            <v>PISO DE CONCRETO INTERTRAVADO, ESPESSURA 8CM</v>
          </cell>
          <cell r="C2270" t="str">
            <v>M2</v>
          </cell>
          <cell r="D2270">
            <v>112.07</v>
          </cell>
        </row>
        <row r="2271">
          <cell r="A2271">
            <v>17002012</v>
          </cell>
          <cell r="B2271" t="str">
            <v>PISO DE CONCRETO INTERTRAVADO, ESPESSURA 10CM</v>
          </cell>
          <cell r="C2271" t="str">
            <v>M2</v>
          </cell>
          <cell r="D2271">
            <v>143.99</v>
          </cell>
        </row>
        <row r="2272">
          <cell r="A2272">
            <v>17002013</v>
          </cell>
          <cell r="B2272" t="str">
            <v>CONCRETO SIMPLES COM AGREGADO RECICLADO, DESEMPENADO E RIPADO -200KG CIM/M3</v>
          </cell>
          <cell r="C2272" t="str">
            <v>M3</v>
          </cell>
          <cell r="D2272">
            <v>846.96</v>
          </cell>
        </row>
        <row r="2273">
          <cell r="A2273">
            <v>17002014</v>
          </cell>
          <cell r="B2273" t="str">
            <v>CONCRETO COM AGREGADO RECICLADO DESEMPENADO E RIPADO, TIPO PMSP -DL1009/47,335KGCIM/M3-7CM</v>
          </cell>
          <cell r="C2273" t="str">
            <v>M2</v>
          </cell>
          <cell r="D2273">
            <v>66.25</v>
          </cell>
        </row>
        <row r="2274">
          <cell r="A2274">
            <v>17002015</v>
          </cell>
          <cell r="B2274" t="str">
            <v>LAJOTA PRÉ-MOLDADA DE CONCRETO E=7CM - JUNTA DE GRAMA</v>
          </cell>
          <cell r="C2274" t="str">
            <v>M2</v>
          </cell>
          <cell r="D2274">
            <v>76.12</v>
          </cell>
        </row>
        <row r="2275">
          <cell r="A2275">
            <v>17002018</v>
          </cell>
          <cell r="B2275" t="str">
            <v>LAJOTA DE CONCRETO MOLDADA "IN LOCO", TIPO PMSP E=7CM JUNTA DE PEDRISCO</v>
          </cell>
          <cell r="C2275" t="str">
            <v>M2</v>
          </cell>
          <cell r="D2275">
            <v>71.069999999999993</v>
          </cell>
        </row>
        <row r="2276">
          <cell r="A2276">
            <v>17002019</v>
          </cell>
          <cell r="B2276" t="str">
            <v>LAJOTA DE CONCRETO MOLDADA "IN LOCO", TIPO PMSP E=7CM - JUNTA DE ARGAMASSA</v>
          </cell>
          <cell r="C2276" t="str">
            <v>M2</v>
          </cell>
          <cell r="D2276">
            <v>73.09</v>
          </cell>
        </row>
        <row r="2277">
          <cell r="A2277">
            <v>17002025</v>
          </cell>
          <cell r="B2277" t="str">
            <v>MOSAICO PORTUGUÊS, UMA OU DUAS CORES, SOBRE BASE DE AREIA</v>
          </cell>
          <cell r="C2277" t="str">
            <v>M2</v>
          </cell>
          <cell r="D2277">
            <v>266.27</v>
          </cell>
        </row>
        <row r="2278">
          <cell r="A2278">
            <v>17002026</v>
          </cell>
          <cell r="B2278" t="str">
            <v>MOSAICO PORTUGUÊS, UMA OU DUAS CORES, SOBRE BASE DE CONCRETO</v>
          </cell>
          <cell r="C2278" t="str">
            <v>M2</v>
          </cell>
          <cell r="D2278">
            <v>239.8</v>
          </cell>
        </row>
        <row r="2279">
          <cell r="A2279">
            <v>17002029</v>
          </cell>
          <cell r="B2279" t="str">
            <v>PEDRISCO - FORNECIMENTO E ESPALHAMENTO COM COMPACTAÇÃO MECÂNICA</v>
          </cell>
          <cell r="C2279" t="str">
            <v>M3</v>
          </cell>
          <cell r="D2279">
            <v>266.88</v>
          </cell>
        </row>
        <row r="2280">
          <cell r="A2280">
            <v>17002030</v>
          </cell>
          <cell r="B2280" t="str">
            <v>PEDRISCO COM COMPACTAÇÃO MANUAL - ESPESSURA 5CM</v>
          </cell>
          <cell r="C2280" t="str">
            <v>M2</v>
          </cell>
          <cell r="D2280">
            <v>15.09</v>
          </cell>
        </row>
        <row r="2281">
          <cell r="A2281">
            <v>17002031</v>
          </cell>
          <cell r="B2281" t="str">
            <v>PÓ DE BRITA COM COMPACTAÇÃO MECÂNICA - ESPESSURA 10CM</v>
          </cell>
          <cell r="C2281" t="str">
            <v>M2</v>
          </cell>
          <cell r="D2281">
            <v>32.880000000000003</v>
          </cell>
        </row>
        <row r="2282">
          <cell r="A2282">
            <v>17002032</v>
          </cell>
          <cell r="B2282" t="str">
            <v>PEDRA BRITADA N.2 COM COMPACTAÇÃO MANUAL - 5CM</v>
          </cell>
          <cell r="C2282" t="str">
            <v>M2</v>
          </cell>
          <cell r="D2282">
            <v>14.61</v>
          </cell>
        </row>
        <row r="2283">
          <cell r="A2283">
            <v>17002033</v>
          </cell>
          <cell r="B2283" t="str">
            <v>PEDRISCO RECICLADO, FORNECIMENTO E ESPALHAMENTO COM  COMPACTAÇÃO MECÂNICA</v>
          </cell>
          <cell r="C2283" t="str">
            <v>M3</v>
          </cell>
          <cell r="D2283">
            <v>131.36000000000001</v>
          </cell>
        </row>
        <row r="2284">
          <cell r="A2284">
            <v>17002034</v>
          </cell>
          <cell r="B2284" t="str">
            <v>PEDRISCO RECICLADO COM COMPACTAÇÃO MANUAL - ESPESSURA 5CM</v>
          </cell>
          <cell r="C2284" t="str">
            <v>M2</v>
          </cell>
          <cell r="D2284">
            <v>6.5</v>
          </cell>
        </row>
        <row r="2285">
          <cell r="A2285">
            <v>17002035</v>
          </cell>
          <cell r="B2285" t="str">
            <v>AGREGADO RECICLADO FINO COMPACTAÇÃO MECÂNICA - ESPESSURA 10CM</v>
          </cell>
          <cell r="C2285" t="str">
            <v>M2</v>
          </cell>
          <cell r="D2285">
            <v>13.14</v>
          </cell>
        </row>
        <row r="2286">
          <cell r="A2286">
            <v>17002036</v>
          </cell>
          <cell r="B2286" t="str">
            <v>AGREGADO RECICLADO N.2 COM COMPACTAÇÃO MANUAL - 5CM</v>
          </cell>
          <cell r="C2286" t="str">
            <v>M2</v>
          </cell>
          <cell r="D2286">
            <v>6.88</v>
          </cell>
        </row>
        <row r="2287">
          <cell r="A2287">
            <v>17002038</v>
          </cell>
          <cell r="B2287" t="str">
            <v>MOSAICO PORTUGUÊS UMA OU DUAS CORES, SOBRE BASE DE CONCRETO COM AGREGADO RECICLADO</v>
          </cell>
          <cell r="C2287" t="str">
            <v>M2</v>
          </cell>
          <cell r="D2287">
            <v>223.52</v>
          </cell>
        </row>
        <row r="2288">
          <cell r="A2288">
            <v>17002040</v>
          </cell>
          <cell r="B2288" t="str">
            <v>PAVIMENTAÇÃO ASFÁLTICA PARA TRÁFEGO MÉDIO (POR PENETRAÇÃO)</v>
          </cell>
          <cell r="C2288" t="str">
            <v>M2</v>
          </cell>
          <cell r="D2288">
            <v>64.36</v>
          </cell>
        </row>
        <row r="2289">
          <cell r="A2289">
            <v>17002042</v>
          </cell>
          <cell r="B2289" t="str">
            <v>PASSEIO DE CONCRETO, FCK=25MPA, INCLUINDO PREPARO DA CAIXA E LASTRO DE BRITA</v>
          </cell>
          <cell r="C2289" t="str">
            <v>M3</v>
          </cell>
          <cell r="D2289">
            <v>844.77</v>
          </cell>
        </row>
        <row r="2290">
          <cell r="A2290">
            <v>17002043</v>
          </cell>
          <cell r="B2290" t="str">
            <v>PASSEIO DE CONCRETO ARMADO, FCK=25MPA, INCLUINDO PREPARO DA CAIXA E LASTRO DE BRITA</v>
          </cell>
          <cell r="C2290" t="str">
            <v>M3</v>
          </cell>
          <cell r="D2290">
            <v>1170.21</v>
          </cell>
        </row>
        <row r="2291">
          <cell r="A2291">
            <v>17002044</v>
          </cell>
          <cell r="B2291" t="str">
            <v>PASSEIO DE CONCRETO, FCK=30MPA, INCLUINDO PREPARO DA CAIXA E LASTRO DE BRITA</v>
          </cell>
          <cell r="C2291" t="str">
            <v>M3</v>
          </cell>
          <cell r="D2291">
            <v>868.92</v>
          </cell>
        </row>
        <row r="2292">
          <cell r="A2292">
            <v>17002045</v>
          </cell>
          <cell r="B2292" t="str">
            <v>PASSEIO DE CONCRETO ARMADO, FCK=30MPA, INCLUINDO PREPARO DA CAIXA E LASTRO DE BRITA</v>
          </cell>
          <cell r="C2292" t="str">
            <v>M3</v>
          </cell>
          <cell r="D2292">
            <v>1194.3699999999999</v>
          </cell>
        </row>
        <row r="2293">
          <cell r="A2293">
            <v>17002046</v>
          </cell>
          <cell r="B2293" t="str">
            <v>PISO/ PASSEIO DE CONCRETO, INCLUINDO O PREPARO DA CAIXA, LASTRO DE BRITA E A MÃO DE OBRA REFERENTE AOS SERVIÇOS NO CONCRETO: LANÇAMENTO E ACABAMENTO (RIPADO E DESEMPENADO) EXCLUSIVE O FORNECIMENTO DO CONCRETO</v>
          </cell>
          <cell r="C2293" t="str">
            <v>M3</v>
          </cell>
          <cell r="D2293">
            <v>347.97</v>
          </cell>
        </row>
        <row r="2294">
          <cell r="A2294">
            <v>17002047</v>
          </cell>
          <cell r="B2294" t="str">
            <v>PISO/ PASSEIO DE CONCRETO ARMADO, INCLUINDO O PREPARO DA CAIXA, LASTRO DE BRITA, TELA METÁLICA E A MÃO DE OBRA REFERENTE AOS SERVIÇOS NO CONCRETO: LANÇAMENTO E ACABAMENTO (RIPADO E DESEMPENADO), EXCLUSIVE O FORNECIMENTO DO CONCRETO</v>
          </cell>
          <cell r="C2294" t="str">
            <v>M3</v>
          </cell>
          <cell r="D2294">
            <v>673.41</v>
          </cell>
        </row>
        <row r="2295">
          <cell r="A2295">
            <v>17002050</v>
          </cell>
          <cell r="B2295" t="str">
            <v>GUIA DE CONCRETO RETA OU CURVA, TIPO PMSP</v>
          </cell>
          <cell r="C2295" t="str">
            <v>M</v>
          </cell>
          <cell r="D2295">
            <v>95.03</v>
          </cell>
        </row>
        <row r="2296">
          <cell r="A2296">
            <v>17002051</v>
          </cell>
          <cell r="B2296" t="str">
            <v>GUIA DE CONCRETO COM AGREGADO RECICLADO, RETA OU CURVA TIPO PMSP</v>
          </cell>
          <cell r="C2296" t="str">
            <v>M</v>
          </cell>
          <cell r="D2296">
            <v>94.4</v>
          </cell>
        </row>
        <row r="2297">
          <cell r="A2297">
            <v>17002052</v>
          </cell>
          <cell r="B2297" t="str">
            <v>SARJETA DE CONCRETO, INCLUSIVE PREPARO DE CAIXA</v>
          </cell>
          <cell r="C2297" t="str">
            <v>M3</v>
          </cell>
          <cell r="D2297">
            <v>783.96</v>
          </cell>
        </row>
        <row r="2298">
          <cell r="A2298">
            <v>17002054</v>
          </cell>
          <cell r="B2298" t="str">
            <v>REBAIXAMENTO DE GUIA</v>
          </cell>
          <cell r="C2298" t="str">
            <v>M</v>
          </cell>
          <cell r="D2298">
            <v>39.380000000000003</v>
          </cell>
        </row>
        <row r="2299">
          <cell r="A2299">
            <v>17002055</v>
          </cell>
          <cell r="B2299" t="str">
            <v>REBAIXAMENTO DE GUIA COM CONCRETO RECICLADO</v>
          </cell>
          <cell r="C2299" t="str">
            <v>M</v>
          </cell>
          <cell r="D2299">
            <v>38.47</v>
          </cell>
        </row>
        <row r="2300">
          <cell r="A2300">
            <v>17002060</v>
          </cell>
          <cell r="B2300" t="str">
            <v>PISO DE CONCRETO INTERTRAVADO DRENANTE, ESPESSURA 6CM</v>
          </cell>
          <cell r="C2300" t="str">
            <v>M2</v>
          </cell>
          <cell r="D2300">
            <v>111.53</v>
          </cell>
        </row>
        <row r="2301">
          <cell r="A2301">
            <v>17002061</v>
          </cell>
          <cell r="B2301" t="str">
            <v>PISO DE CONCRETO INTERTRAVADO DRENANTE, ESPESSURA 8CM</v>
          </cell>
          <cell r="C2301" t="str">
            <v>M2</v>
          </cell>
          <cell r="D2301">
            <v>141.94</v>
          </cell>
        </row>
        <row r="2302">
          <cell r="A2302">
            <v>17002065</v>
          </cell>
          <cell r="B2302" t="str">
            <v>PAVIMENTOS PERMEÁVEIS - PERFIL PARA CALÇADAS E PASSEIOS COM PISO DE CONCRETO PRÉ-MOLDADO INTERTRAVADO DRENANTE COM INFILTRAÇÃO TOTAL</v>
          </cell>
          <cell r="C2302" t="str">
            <v>M2</v>
          </cell>
          <cell r="D2302">
            <v>173.98</v>
          </cell>
        </row>
        <row r="2303">
          <cell r="A2303">
            <v>17002066</v>
          </cell>
          <cell r="B2303" t="str">
            <v>PAVIMENTOS PERMEÁVEIS - PERFIL PARA ESTACIONAMENTO DE VEÍCULOS LEVES COM PISOS DE CONCRETO PRÉ-MOLDADO INTERTRAVADO DRENANTE COM INFILTRAÇÃO TOTAL</v>
          </cell>
          <cell r="C2303" t="str">
            <v>M2</v>
          </cell>
          <cell r="D2303">
            <v>176.44</v>
          </cell>
        </row>
        <row r="2304">
          <cell r="A2304">
            <v>17003000</v>
          </cell>
          <cell r="B2304" t="str">
            <v>DIVERSOS</v>
          </cell>
          <cell r="C2304" t="str">
            <v>.</v>
          </cell>
          <cell r="D2304" t="str">
            <v>.</v>
          </cell>
        </row>
        <row r="2305">
          <cell r="A2305">
            <v>17003019</v>
          </cell>
          <cell r="B2305" t="str">
            <v>PLATAFORMA COM 3 MASTROS DE BANDEIRA H.LIVRE=7,00M (EXCLUSIVE ENGASTAMENTO)</v>
          </cell>
          <cell r="C2305" t="str">
            <v>UN</v>
          </cell>
          <cell r="D2305">
            <v>6470.17</v>
          </cell>
        </row>
        <row r="2306">
          <cell r="A2306">
            <v>17003020</v>
          </cell>
          <cell r="B2306" t="str">
            <v>PLATAFORMA COM 3 MASTROS DE BANDEIRA H LIVRE=9,00M (EXCLUSIVE ENGASTAMENTO)</v>
          </cell>
          <cell r="C2306" t="str">
            <v>UN</v>
          </cell>
          <cell r="D2306">
            <v>9169.56</v>
          </cell>
        </row>
        <row r="2307">
          <cell r="A2307">
            <v>17003051</v>
          </cell>
          <cell r="B2307" t="str">
            <v>QUADRA POLIESPORTIVA - PISO ARMADO</v>
          </cell>
          <cell r="C2307" t="str">
            <v>M2</v>
          </cell>
          <cell r="D2307">
            <v>138.55000000000001</v>
          </cell>
        </row>
        <row r="2308">
          <cell r="A2308">
            <v>17003054</v>
          </cell>
          <cell r="B2308" t="str">
            <v>QUADRA POLIESPORTIVA PISO ARMADO COM AGREGADO RECICLADO</v>
          </cell>
          <cell r="C2308" t="str">
            <v>M2</v>
          </cell>
          <cell r="D2308">
            <v>127.18</v>
          </cell>
        </row>
        <row r="2309">
          <cell r="A2309">
            <v>17003055</v>
          </cell>
          <cell r="B2309" t="str">
            <v>DEMARCAÇÃO DE QUADRA COM TINTA A BASE DE BORRACHA CLORADA - VOLEIBOL</v>
          </cell>
          <cell r="C2309" t="str">
            <v>UN</v>
          </cell>
          <cell r="D2309">
            <v>281.2</v>
          </cell>
        </row>
        <row r="2310">
          <cell r="A2310">
            <v>17003056</v>
          </cell>
          <cell r="B2310" t="str">
            <v>DEMARCAÇÃO DE QUADRA COM TINTA A BASE DE BORRACHA. CLORADA - FUTEBOL DE SALÃO</v>
          </cell>
          <cell r="C2310" t="str">
            <v>UN</v>
          </cell>
          <cell r="D2310">
            <v>520.74</v>
          </cell>
        </row>
        <row r="2311">
          <cell r="A2311">
            <v>17003057</v>
          </cell>
          <cell r="B2311" t="str">
            <v>DEMARCAÇÃO DE QUADRA COM TINTA A BASE DE BORRACHA CLORADA - BASQUETE</v>
          </cell>
          <cell r="C2311" t="str">
            <v>UN</v>
          </cell>
          <cell r="D2311">
            <v>694.32</v>
          </cell>
        </row>
        <row r="2312">
          <cell r="A2312">
            <v>17003058</v>
          </cell>
          <cell r="B2312" t="str">
            <v>DEMARCAÇÃO DE QUADRA COM TINTA A BASE DE BORRACHA CLORADA - HANDBOL</v>
          </cell>
          <cell r="C2312" t="str">
            <v>UN</v>
          </cell>
          <cell r="D2312">
            <v>383.94</v>
          </cell>
        </row>
        <row r="2313">
          <cell r="A2313">
            <v>17003059</v>
          </cell>
          <cell r="B2313" t="str">
            <v>DEMARCAÇÃO DE VAGA DE ESTACIONAMENTO PARA PORTADORES DE DEFICIÊNCIA FÍSICA</v>
          </cell>
          <cell r="C2313" t="str">
            <v>UN</v>
          </cell>
          <cell r="D2313">
            <v>295.14999999999998</v>
          </cell>
        </row>
        <row r="2314">
          <cell r="A2314">
            <v>17003060</v>
          </cell>
          <cell r="B2314" t="str">
            <v>POSTES PARA VOLEIBOL, INCLUSIVE PINTURA E REDE</v>
          </cell>
          <cell r="C2314" t="str">
            <v>UN</v>
          </cell>
          <cell r="D2314">
            <v>3930.05</v>
          </cell>
        </row>
        <row r="2315">
          <cell r="A2315">
            <v>17003061</v>
          </cell>
          <cell r="B2315" t="str">
            <v>TRAVE PARA FUTEBOL DE SALÃO, INCLUSIVE PINTURA E REDE</v>
          </cell>
          <cell r="C2315" t="str">
            <v>UN</v>
          </cell>
          <cell r="D2315">
            <v>3477.47</v>
          </cell>
        </row>
        <row r="2316">
          <cell r="A2316">
            <v>17003063</v>
          </cell>
          <cell r="B2316" t="str">
            <v>TABELA PARA BASQUETE, ENGLOBANDO DESDE FUNDAÇÃO ATÉ A CESTA DE NYLON</v>
          </cell>
          <cell r="C2316" t="str">
            <v>UN</v>
          </cell>
          <cell r="D2316">
            <v>6731.7</v>
          </cell>
        </row>
        <row r="2317">
          <cell r="A2317">
            <v>17003065</v>
          </cell>
          <cell r="B2317" t="str">
            <v>TELA DE NYLON PARA COBERTURA DE QUADRA</v>
          </cell>
          <cell r="C2317" t="str">
            <v>M2</v>
          </cell>
          <cell r="D2317">
            <v>15.47</v>
          </cell>
        </row>
        <row r="2318">
          <cell r="A2318">
            <v>17003070</v>
          </cell>
          <cell r="B2318" t="str">
            <v>DEMARCAÇÃO E PINTURA DE SUPERFÍCIES - BORRACHA CLORADA</v>
          </cell>
          <cell r="C2318" t="str">
            <v>M2</v>
          </cell>
          <cell r="D2318">
            <v>33.19</v>
          </cell>
        </row>
        <row r="2319">
          <cell r="A2319">
            <v>17003071</v>
          </cell>
          <cell r="B2319" t="str">
            <v>DEMARCAÇÃO E PINTURA DE SUPERFÍCIES - EPÓXI</v>
          </cell>
          <cell r="C2319" t="str">
            <v>M2</v>
          </cell>
          <cell r="D2319">
            <v>45.27</v>
          </cell>
        </row>
        <row r="2320">
          <cell r="A2320">
            <v>17003072</v>
          </cell>
          <cell r="B2320" t="str">
            <v>DEMARCAÇÃO E PINTURA DE FAIXAS ATÉ 10CM - BORRACHA CLORADA</v>
          </cell>
          <cell r="C2320" t="str">
            <v>M</v>
          </cell>
          <cell r="D2320">
            <v>8.14</v>
          </cell>
        </row>
        <row r="2321">
          <cell r="A2321">
            <v>17003073</v>
          </cell>
          <cell r="B2321" t="str">
            <v>DEMARCAÇÃO E PINTURA DE FAIXAS ATÉ 10CM - EPÓXI</v>
          </cell>
          <cell r="C2321" t="str">
            <v>M</v>
          </cell>
          <cell r="D2321">
            <v>10.37</v>
          </cell>
        </row>
        <row r="2322">
          <cell r="A2322">
            <v>17003083</v>
          </cell>
          <cell r="B2322" t="str">
            <v>ABRIGO PARA LIXO EM ALVENARIA - REVESTIMENTO EXTERNO COM ARGAMASSA E INTERNO COM AZULEJOS</v>
          </cell>
          <cell r="C2322" t="str">
            <v>UN</v>
          </cell>
          <cell r="D2322">
            <v>3856.99</v>
          </cell>
        </row>
        <row r="2323">
          <cell r="A2323">
            <v>17003085</v>
          </cell>
          <cell r="B2323" t="str">
            <v>LIXEIRA JUNTO AO ALINHAMENTO COM REVESTIMENTO INTERNO EM AZULEJOS</v>
          </cell>
          <cell r="C2323" t="str">
            <v>UN</v>
          </cell>
          <cell r="D2323">
            <v>3899.18</v>
          </cell>
        </row>
        <row r="2324">
          <cell r="A2324">
            <v>17003089</v>
          </cell>
          <cell r="B2324" t="str">
            <v>BANCADA DE CONCRETO POLIDO COM BORDAS ARREDONDADAS - ESPESSURA 30MM</v>
          </cell>
          <cell r="C2324" t="str">
            <v>M2</v>
          </cell>
          <cell r="D2324">
            <v>201.9</v>
          </cell>
        </row>
        <row r="2325">
          <cell r="A2325">
            <v>17003090</v>
          </cell>
          <cell r="B2325" t="str">
            <v>BANCADA DE CONCRETO POLIDO COM BORDAS ARREDONDADAS - ESPESSURA 40MM</v>
          </cell>
          <cell r="C2325" t="str">
            <v>M2</v>
          </cell>
          <cell r="D2325">
            <v>206.08</v>
          </cell>
        </row>
        <row r="2326">
          <cell r="A2326">
            <v>17003091</v>
          </cell>
          <cell r="B2326" t="str">
            <v>BANCADA DE CONCRETO POLIDO COM BORDAS ARREDONDADAS - ESPESSURA 50MM</v>
          </cell>
          <cell r="C2326" t="str">
            <v>M2</v>
          </cell>
          <cell r="D2326">
            <v>210.27</v>
          </cell>
        </row>
        <row r="2327">
          <cell r="A2327">
            <v>17004000</v>
          </cell>
          <cell r="B2327" t="str">
            <v>LIMPEZA</v>
          </cell>
          <cell r="C2327" t="str">
            <v>.</v>
          </cell>
          <cell r="D2327" t="str">
            <v>.</v>
          </cell>
        </row>
        <row r="2328">
          <cell r="A2328">
            <v>17004001</v>
          </cell>
          <cell r="B2328" t="str">
            <v>LIMPEZA GERAL DA OBRA</v>
          </cell>
          <cell r="C2328" t="str">
            <v>M2</v>
          </cell>
          <cell r="D2328">
            <v>14.46</v>
          </cell>
        </row>
        <row r="2329">
          <cell r="A2329">
            <v>17004009</v>
          </cell>
          <cell r="B2329" t="str">
            <v>LIMPEZA DE PISOS E REVESTIMENTO DE ARGAMASSA, CERÂMICA OU PEDRAS NATURAIS</v>
          </cell>
          <cell r="C2329" t="str">
            <v>M2</v>
          </cell>
          <cell r="D2329">
            <v>12.05</v>
          </cell>
        </row>
        <row r="2330">
          <cell r="A2330">
            <v>17004010</v>
          </cell>
          <cell r="B2330" t="str">
            <v>LIMPEZA DE VIDROS EM GERAL, INCLUSIVE CAIXILHO</v>
          </cell>
          <cell r="C2330" t="str">
            <v>M2</v>
          </cell>
          <cell r="D2330">
            <v>18.079999999999998</v>
          </cell>
        </row>
        <row r="2331">
          <cell r="A2331">
            <v>17004012</v>
          </cell>
          <cell r="B2331" t="str">
            <v>LIMPEZA E LAVAGEM DE PAREDE POR HIDROJATEAMENTO, SEM REJUNTAMENTO</v>
          </cell>
          <cell r="C2331" t="str">
            <v>M2</v>
          </cell>
          <cell r="D2331">
            <v>7.71</v>
          </cell>
        </row>
        <row r="2332">
          <cell r="A2332">
            <v>17004013</v>
          </cell>
          <cell r="B2332" t="str">
            <v>LIMPEZA E LAVAGEM DE PAREDE COM REVESTIMENTO EM PASTILHA OU MATERIAL CERÂMICO POR HIDROJATEAMENTO COM REJUNTAMENTO</v>
          </cell>
          <cell r="C2332" t="str">
            <v>M2</v>
          </cell>
          <cell r="D2332">
            <v>11.52</v>
          </cell>
        </row>
        <row r="2333">
          <cell r="A2333">
            <v>17004014</v>
          </cell>
          <cell r="B2333" t="str">
            <v>LIMPEZA E LAVAGEM DE PISO POR HIDROJATEAMENTO</v>
          </cell>
          <cell r="C2333" t="str">
            <v>M2</v>
          </cell>
          <cell r="D2333">
            <v>7.71</v>
          </cell>
        </row>
        <row r="2334">
          <cell r="A2334">
            <v>17004020</v>
          </cell>
          <cell r="B2334" t="str">
            <v>LIMPEZA DE CAIXA D'ÁGUA - ATÉ 1000 LITROS</v>
          </cell>
          <cell r="C2334" t="str">
            <v>UN</v>
          </cell>
          <cell r="D2334">
            <v>72.31</v>
          </cell>
        </row>
        <row r="2335">
          <cell r="A2335">
            <v>17004021</v>
          </cell>
          <cell r="B2335" t="str">
            <v>LIMPEZA DE CAIXA D'ÁGUA - DE 1001 À 10000 LITROS</v>
          </cell>
          <cell r="C2335" t="str">
            <v>UN</v>
          </cell>
          <cell r="D2335">
            <v>192.83</v>
          </cell>
        </row>
        <row r="2336">
          <cell r="A2336">
            <v>17004022</v>
          </cell>
          <cell r="B2336" t="str">
            <v>LIMPEZA DE CAIXA D'ÁGUA - ACIMA DE 10000 LITROS</v>
          </cell>
          <cell r="C2336" t="str">
            <v>UN</v>
          </cell>
          <cell r="D2336">
            <v>433.87</v>
          </cell>
        </row>
        <row r="2337">
          <cell r="A2337">
            <v>17004025</v>
          </cell>
          <cell r="B2337" t="str">
            <v>LIMPEZA DE CANALETAS DE ÁGUAS PLUVIAIS</v>
          </cell>
          <cell r="C2337" t="str">
            <v>M</v>
          </cell>
          <cell r="D2337">
            <v>3.62</v>
          </cell>
        </row>
        <row r="2338">
          <cell r="A2338">
            <v>17004030</v>
          </cell>
          <cell r="B2338" t="str">
            <v>LIMPEZA DE CAIXA DE INSPEÇÃO</v>
          </cell>
          <cell r="C2338" t="str">
            <v>UN</v>
          </cell>
          <cell r="D2338">
            <v>7.23</v>
          </cell>
        </row>
        <row r="2339">
          <cell r="A2339">
            <v>17004031</v>
          </cell>
          <cell r="B2339" t="str">
            <v>LIMPEZA DE FOSSA SÉPTICA</v>
          </cell>
          <cell r="C2339" t="str">
            <v>M3</v>
          </cell>
          <cell r="D2339">
            <v>183.24</v>
          </cell>
        </row>
        <row r="2340">
          <cell r="A2340">
            <v>17004032</v>
          </cell>
          <cell r="B2340" t="str">
            <v>LIMPEZA DE SUMIDOURO, POR VIAGEM DE 7M3</v>
          </cell>
          <cell r="C2340" t="str">
            <v>VG</v>
          </cell>
          <cell r="D2340">
            <v>1409.87</v>
          </cell>
        </row>
        <row r="2341">
          <cell r="A2341">
            <v>17004050</v>
          </cell>
          <cell r="B2341" t="str">
            <v>ENCERAMENTO E LUSTRAÇÃO DE REVESTIMENTOS E PISOS EM GERAL</v>
          </cell>
          <cell r="C2341" t="str">
            <v>M2</v>
          </cell>
          <cell r="D2341">
            <v>9.48</v>
          </cell>
        </row>
        <row r="2342">
          <cell r="A2342">
            <v>17005000</v>
          </cell>
          <cell r="B2342" t="str">
            <v>COMPLEMENTOS DO EDIFÍCIO</v>
          </cell>
          <cell r="C2342" t="str">
            <v>.</v>
          </cell>
          <cell r="D2342" t="str">
            <v>.</v>
          </cell>
        </row>
        <row r="2343">
          <cell r="A2343">
            <v>17005001</v>
          </cell>
          <cell r="B2343" t="str">
            <v>PRATELEIRA DE GRANILITE, ESPESSURA 30MM, EXCLUSIVE APOIO</v>
          </cell>
          <cell r="C2343" t="str">
            <v>M2</v>
          </cell>
          <cell r="D2343">
            <v>440.79</v>
          </cell>
        </row>
        <row r="2344">
          <cell r="A2344">
            <v>17005002</v>
          </cell>
          <cell r="B2344" t="str">
            <v>PRATELEIRA DE GRANILITE, ESPESSURA 40MM, EXCLUSIVE APOIO</v>
          </cell>
          <cell r="C2344" t="str">
            <v>M2</v>
          </cell>
          <cell r="D2344">
            <v>479.95</v>
          </cell>
        </row>
        <row r="2345">
          <cell r="A2345">
            <v>17005003</v>
          </cell>
          <cell r="B2345" t="str">
            <v>PRATELEIRA DE GRANILITE, ESPESSURA 50MM, EXCLUSIVE APOIO</v>
          </cell>
          <cell r="C2345" t="str">
            <v>M2</v>
          </cell>
          <cell r="D2345">
            <v>362.33</v>
          </cell>
        </row>
        <row r="2346">
          <cell r="A2346">
            <v>17005005</v>
          </cell>
          <cell r="B2346" t="str">
            <v>PRATELEIRA DE CONCRETO, ESPESSURA 50MM, COM BORDAS ARREDONDADAS E ENVERNIZADAS, EXCLUSIVE APOIO</v>
          </cell>
          <cell r="C2346" t="str">
            <v>M2</v>
          </cell>
          <cell r="D2346">
            <v>224.19</v>
          </cell>
        </row>
        <row r="2347">
          <cell r="A2347">
            <v>17005007</v>
          </cell>
          <cell r="B2347" t="str">
            <v>PRATELEIRA EM ARDÓSIA CINZA, POLIDA 2 LADOS, ESPESSURA 30MM, EXCLUSIVE APOIO</v>
          </cell>
          <cell r="C2347" t="str">
            <v>M2</v>
          </cell>
          <cell r="D2347">
            <v>691.9</v>
          </cell>
        </row>
        <row r="2348">
          <cell r="A2348">
            <v>17005011</v>
          </cell>
          <cell r="B2348" t="str">
            <v>MÃO FRANCESA DE FERRO PERFILADO</v>
          </cell>
          <cell r="C2348" t="str">
            <v>UN</v>
          </cell>
          <cell r="D2348">
            <v>54.7</v>
          </cell>
        </row>
        <row r="2349">
          <cell r="A2349">
            <v>17005012</v>
          </cell>
          <cell r="B2349" t="str">
            <v>MÃO FRANCESA DE FERRO PERFILADO</v>
          </cell>
          <cell r="C2349" t="str">
            <v>UN</v>
          </cell>
          <cell r="D2349">
            <v>52.2</v>
          </cell>
        </row>
        <row r="2350">
          <cell r="A2350">
            <v>17005016</v>
          </cell>
          <cell r="B2350" t="str">
            <v>ESTRADO DE MADEIRA APARELHADA PARA DESPENSA</v>
          </cell>
          <cell r="C2350" t="str">
            <v>M</v>
          </cell>
          <cell r="D2350">
            <v>400.41</v>
          </cell>
        </row>
        <row r="2351">
          <cell r="A2351">
            <v>17005017</v>
          </cell>
          <cell r="B2351" t="str">
            <v>ESTRADO DE MADEIRA APARELHADA PARA DESPENSA</v>
          </cell>
          <cell r="C2351" t="str">
            <v>M</v>
          </cell>
          <cell r="D2351">
            <v>287.88</v>
          </cell>
        </row>
        <row r="2352">
          <cell r="A2352">
            <v>17005020</v>
          </cell>
          <cell r="B2352" t="str">
            <v>BARRA DE APOIO PARA DEFICIENTES L=45 CM (BARRAS COM DIÂMETRO ENTRE 3,0 E 4,5CM)</v>
          </cell>
          <cell r="C2352" t="str">
            <v>UN</v>
          </cell>
          <cell r="D2352">
            <v>168.7</v>
          </cell>
        </row>
        <row r="2353">
          <cell r="A2353">
            <v>17005021</v>
          </cell>
          <cell r="B2353" t="str">
            <v>BARRA DE APOIO PARA DEFICIENTES L=80 CM (BARRAS COM DIÂMETRO ENTRE 3,0 E 4,5CM)</v>
          </cell>
          <cell r="C2353" t="str">
            <v>UN</v>
          </cell>
          <cell r="D2353">
            <v>201.86</v>
          </cell>
        </row>
        <row r="2354">
          <cell r="A2354">
            <v>17005022</v>
          </cell>
          <cell r="B2354" t="str">
            <v>BARRA DE APOIO PARA DEFICIENTES L=90 CM (BARRAS COM DIÂMETRO ENTRE 3,0 E 4,5CM)</v>
          </cell>
          <cell r="C2354" t="str">
            <v>UN</v>
          </cell>
          <cell r="D2354">
            <v>210.01</v>
          </cell>
        </row>
        <row r="2355">
          <cell r="A2355">
            <v>17005023</v>
          </cell>
          <cell r="B2355" t="str">
            <v>BARRA DE APOIO PARA CHUVEIRO PARA PORTADORES DE DEFICIÊNCIA FÍSICA (BARRAS COM DIÂMETRO ENTRE 3,0 E 4,5CM)</v>
          </cell>
          <cell r="C2355" t="str">
            <v>UN</v>
          </cell>
          <cell r="D2355">
            <v>316.35000000000002</v>
          </cell>
        </row>
        <row r="2356">
          <cell r="A2356">
            <v>17005024</v>
          </cell>
          <cell r="B2356" t="str">
            <v>CORRIMÃO EM TUBO GALVANIZADO</v>
          </cell>
          <cell r="C2356" t="str">
            <v>M</v>
          </cell>
          <cell r="D2356">
            <v>87.65</v>
          </cell>
        </row>
        <row r="2357">
          <cell r="A2357">
            <v>17005025</v>
          </cell>
          <cell r="B2357" t="str">
            <v>CORRIMÃO EM TUBO GALVANIZADO COM GUARDA CORPO</v>
          </cell>
          <cell r="C2357" t="str">
            <v>M</v>
          </cell>
          <cell r="D2357">
            <v>481.38</v>
          </cell>
        </row>
        <row r="2358">
          <cell r="A2358">
            <v>17005026</v>
          </cell>
          <cell r="B2358" t="str">
            <v>ANEL DE TEXTURA PARA CORRIMÃO</v>
          </cell>
          <cell r="C2358" t="str">
            <v>UN</v>
          </cell>
          <cell r="D2358">
            <v>27.05</v>
          </cell>
        </row>
        <row r="2359">
          <cell r="A2359">
            <v>17005027</v>
          </cell>
          <cell r="B2359" t="str">
            <v>BARRA DE APOIO PARA LAVATÓRIO EM "L" - PPDF</v>
          </cell>
          <cell r="C2359" t="str">
            <v>UN</v>
          </cell>
          <cell r="D2359">
            <v>410.22</v>
          </cell>
        </row>
        <row r="2360">
          <cell r="A2360">
            <v>17005033</v>
          </cell>
          <cell r="B2360" t="str">
            <v>LOUSA EM LAMINADO MELAMÍNICO BRANCO SOBRE COMPENSADO</v>
          </cell>
          <cell r="C2360" t="str">
            <v>M2</v>
          </cell>
          <cell r="D2360">
            <v>377.66</v>
          </cell>
        </row>
        <row r="2361">
          <cell r="A2361">
            <v>17005035</v>
          </cell>
          <cell r="B2361" t="str">
            <v>QUADRO DE AVISOS DE MADEIRA</v>
          </cell>
          <cell r="C2361" t="str">
            <v>M2</v>
          </cell>
          <cell r="D2361">
            <v>285.67</v>
          </cell>
        </row>
        <row r="2362">
          <cell r="A2362">
            <v>17005040</v>
          </cell>
          <cell r="B2362" t="str">
            <v>FAIXA BATE-CARTEIRA PARA SALA DE AULA</v>
          </cell>
          <cell r="C2362" t="str">
            <v>M</v>
          </cell>
          <cell r="D2362">
            <v>186.33</v>
          </cell>
        </row>
        <row r="2363">
          <cell r="A2363">
            <v>17005041</v>
          </cell>
          <cell r="B2363" t="str">
            <v>FIXADOR DE CARTAZES PARA SALA DE AULA</v>
          </cell>
          <cell r="C2363" t="str">
            <v>M</v>
          </cell>
          <cell r="D2363">
            <v>52.77</v>
          </cell>
        </row>
        <row r="2364">
          <cell r="A2364">
            <v>17005051</v>
          </cell>
          <cell r="B2364" t="str">
            <v>ESCADA MARINHEIRO DE FERRO GALVANIZADO</v>
          </cell>
          <cell r="C2364" t="str">
            <v>M</v>
          </cell>
          <cell r="D2364">
            <v>199.86</v>
          </cell>
        </row>
        <row r="2365">
          <cell r="A2365">
            <v>17005052</v>
          </cell>
          <cell r="B2365" t="str">
            <v>ESCADA MARINHEIRO DE FERRO GALVANIZADO COM GUARDA CORPO</v>
          </cell>
          <cell r="C2365" t="str">
            <v>M</v>
          </cell>
          <cell r="D2365">
            <v>419.5</v>
          </cell>
        </row>
        <row r="2366">
          <cell r="A2366">
            <v>17005053</v>
          </cell>
          <cell r="B2366" t="str">
            <v>COMPLEMENTOS PARA ESCADA MARINHEIRO DE FERRO PERFILADO</v>
          </cell>
          <cell r="C2366" t="str">
            <v>M</v>
          </cell>
          <cell r="D2366">
            <v>175.66</v>
          </cell>
        </row>
        <row r="2367">
          <cell r="A2367">
            <v>17005061</v>
          </cell>
          <cell r="B2367" t="str">
            <v>BATE PNEU EM TUBO DE AÇO GALVANIZADO D=3" C=2,50M</v>
          </cell>
          <cell r="C2367" t="str">
            <v>UN</v>
          </cell>
          <cell r="D2367">
            <v>832.37</v>
          </cell>
        </row>
        <row r="2368">
          <cell r="A2368">
            <v>17005075</v>
          </cell>
          <cell r="B2368" t="str">
            <v>ARMÁRIO DE AÇO COM 4 PORTAS E FECHADURA L 640XP420XH1980</v>
          </cell>
          <cell r="C2368" t="str">
            <v>UN</v>
          </cell>
          <cell r="D2368">
            <v>1363.56</v>
          </cell>
        </row>
        <row r="2369">
          <cell r="A2369">
            <v>17005080</v>
          </cell>
          <cell r="B2369" t="str">
            <v>MESA DE PREPARO PARA COZINHAS - EM MÁRMORE</v>
          </cell>
          <cell r="C2369" t="str">
            <v>UN</v>
          </cell>
          <cell r="D2369">
            <v>3282.69</v>
          </cell>
        </row>
        <row r="2370">
          <cell r="A2370">
            <v>17005090</v>
          </cell>
          <cell r="B2370" t="str">
            <v>PORTA CORTA-FOGO P90 (0,90X2,10M) COM FERRAGENS</v>
          </cell>
          <cell r="C2370" t="str">
            <v>UN</v>
          </cell>
          <cell r="D2370">
            <v>1664.01</v>
          </cell>
        </row>
        <row r="2371">
          <cell r="A2371">
            <v>17005091</v>
          </cell>
          <cell r="B2371" t="str">
            <v>PORTA CORTA-FOGO P90 - 1,05 X 2,10M, COM DOBRADIÇAS E MOLAS SEM FERRAGEM</v>
          </cell>
          <cell r="C2371" t="str">
            <v>UN</v>
          </cell>
          <cell r="D2371">
            <v>1563.61</v>
          </cell>
        </row>
        <row r="2372">
          <cell r="A2372">
            <v>17005092</v>
          </cell>
          <cell r="B2372" t="str">
            <v>PEDESTAL SINALIZADOR PARA ESTACIONAMENTO P/ DEFICIENTE</v>
          </cell>
          <cell r="C2372" t="str">
            <v>UN</v>
          </cell>
          <cell r="D2372">
            <v>844.26</v>
          </cell>
        </row>
        <row r="2373">
          <cell r="A2373">
            <v>17005093</v>
          </cell>
          <cell r="B2373" t="str">
            <v>PLACA DE IDENTIFICAÇÃO COM NÚMERO PAVIMENTO EM BRAILE</v>
          </cell>
          <cell r="C2373" t="str">
            <v>UN</v>
          </cell>
          <cell r="D2373">
            <v>57.33</v>
          </cell>
        </row>
        <row r="2374">
          <cell r="A2374">
            <v>17005094</v>
          </cell>
          <cell r="B2374" t="str">
            <v>PLACA DE IDENTIFICAÇÃO DE WC EM BRAILE FEM./ MASC.</v>
          </cell>
          <cell r="C2374" t="str">
            <v>UN</v>
          </cell>
          <cell r="D2374">
            <v>175.51</v>
          </cell>
        </row>
        <row r="2375">
          <cell r="A2375">
            <v>17005095</v>
          </cell>
          <cell r="B2375" t="str">
            <v>PLACA DE IDENTIFICAÇÃO EM BRAILE "INÍCIO E FINAL" P/ CORRIMÃO</v>
          </cell>
          <cell r="C2375" t="str">
            <v>UN</v>
          </cell>
          <cell r="D2375">
            <v>16.989999999999998</v>
          </cell>
        </row>
        <row r="2376">
          <cell r="A2376">
            <v>17005096</v>
          </cell>
          <cell r="B2376" t="str">
            <v>PLACA DE IDENTIFICAÇÃO EM BRAILE DE PAVIMENTO P/ CORRIMÃO</v>
          </cell>
          <cell r="C2376" t="str">
            <v>UN</v>
          </cell>
          <cell r="D2376">
            <v>16.59</v>
          </cell>
        </row>
        <row r="2377">
          <cell r="A2377">
            <v>17005097</v>
          </cell>
          <cell r="B2377" t="str">
            <v>PLACA PARA PORTA WC C/ DESENHO UNIVERSAL ACESSIBILIDADE</v>
          </cell>
          <cell r="C2377" t="str">
            <v>UN</v>
          </cell>
          <cell r="D2377">
            <v>35</v>
          </cell>
        </row>
        <row r="2378">
          <cell r="A2378">
            <v>17005098</v>
          </cell>
          <cell r="B2378" t="str">
            <v>SINALIZAÇÃO VISUAL DE DEGRAUS PARA DEFICIENTE VISUAL</v>
          </cell>
          <cell r="C2378" t="str">
            <v>UN</v>
          </cell>
          <cell r="D2378">
            <v>6.5</v>
          </cell>
        </row>
        <row r="2379">
          <cell r="A2379">
            <v>17010000</v>
          </cell>
          <cell r="B2379" t="str">
            <v>EQUIPAMENTOS DIVERSOS</v>
          </cell>
          <cell r="C2379" t="str">
            <v>.</v>
          </cell>
          <cell r="D2379" t="str">
            <v>.</v>
          </cell>
        </row>
        <row r="2380">
          <cell r="A2380">
            <v>17010001</v>
          </cell>
          <cell r="B2380" t="str">
            <v>ELEVADOR ELÉTRICO SEM CASA DE MÁQUINAS - 2 PARADAS</v>
          </cell>
          <cell r="C2380" t="str">
            <v>UN</v>
          </cell>
          <cell r="D2380">
            <v>180222.19</v>
          </cell>
        </row>
        <row r="2381">
          <cell r="A2381">
            <v>17010002</v>
          </cell>
          <cell r="B2381" t="str">
            <v>ELEVADOR ELÉTRICO SEM CASA DE MÁQUINAS - 3 PARADAS</v>
          </cell>
          <cell r="C2381" t="str">
            <v>UN</v>
          </cell>
          <cell r="D2381">
            <v>189961.94</v>
          </cell>
        </row>
        <row r="2382">
          <cell r="A2382">
            <v>17010003</v>
          </cell>
          <cell r="B2382" t="str">
            <v>ELEVADOR EL[ETRICO SEM CASA DE MÁQUINAS - 4 PARADAS</v>
          </cell>
          <cell r="C2382" t="str">
            <v>UN</v>
          </cell>
          <cell r="D2382">
            <v>202206.69</v>
          </cell>
        </row>
        <row r="2383">
          <cell r="A2383">
            <v>17010004</v>
          </cell>
          <cell r="B2383" t="str">
            <v>ELEVADOR ELÉTRICO SEM CASA DE MÁQUINAS - 5 PARADAS</v>
          </cell>
          <cell r="C2383" t="str">
            <v>UN</v>
          </cell>
          <cell r="D2383">
            <v>218028.31</v>
          </cell>
        </row>
        <row r="2384">
          <cell r="A2384">
            <v>17010011</v>
          </cell>
          <cell r="B2384" t="str">
            <v>COIFA EM CHAPA DE AÇO GALVANIZADO PARA FOGÃO DE 3 OU 4 BOCAS</v>
          </cell>
          <cell r="C2384" t="str">
            <v>UN</v>
          </cell>
          <cell r="D2384">
            <v>2690.95</v>
          </cell>
        </row>
        <row r="2385">
          <cell r="A2385">
            <v>17010012</v>
          </cell>
          <cell r="B2385" t="str">
            <v>COIFA EM CHAPA DE AÇO GALVANIZADO PARA FOGÃO DE 6 BOCAS</v>
          </cell>
          <cell r="C2385" t="str">
            <v>UN</v>
          </cell>
          <cell r="D2385">
            <v>3515.14</v>
          </cell>
        </row>
        <row r="2386">
          <cell r="A2386">
            <v>17010017</v>
          </cell>
          <cell r="B2386" t="str">
            <v>CHAPÉU CHINÊS PARA DUTO GALVANIZADO 35CM BIT.22 PARA EXAUSTÃO DE AR</v>
          </cell>
          <cell r="C2386" t="str">
            <v>UN</v>
          </cell>
          <cell r="D2386">
            <v>210.68</v>
          </cell>
        </row>
        <row r="2387">
          <cell r="A2387">
            <v>17010018</v>
          </cell>
          <cell r="B2387" t="str">
            <v>DUTO EM CHAPA DE AÇO GALVANIZADO N.22 - DIÂMETRO 35CM</v>
          </cell>
          <cell r="C2387" t="str">
            <v>M</v>
          </cell>
          <cell r="D2387">
            <v>293.24</v>
          </cell>
        </row>
        <row r="2388">
          <cell r="A2388">
            <v>17010019</v>
          </cell>
          <cell r="B2388" t="str">
            <v>CURVA PARA DUTO EM CHAPA GALVANIZADA 35CM BIT.22 PARA EXAUSTÃO AR RECRAVADA A CADA 10GRAUS</v>
          </cell>
          <cell r="C2388" t="str">
            <v>UN</v>
          </cell>
          <cell r="D2388">
            <v>335.06</v>
          </cell>
        </row>
        <row r="2389">
          <cell r="A2389">
            <v>17010025</v>
          </cell>
          <cell r="B2389" t="str">
            <v>EXAUSTOR 1/2 HP PARA COIFAS</v>
          </cell>
          <cell r="C2389" t="str">
            <v>UN</v>
          </cell>
          <cell r="D2389">
            <v>1847.51</v>
          </cell>
        </row>
        <row r="2390">
          <cell r="A2390">
            <v>17010031</v>
          </cell>
          <cell r="B2390" t="str">
            <v>FOGÃO INDUSTRIAL 4 BOCAS COM FORNO E 2 QUEIMADORES DUPLOS</v>
          </cell>
          <cell r="C2390" t="str">
            <v>UN</v>
          </cell>
          <cell r="D2390">
            <v>2189.87</v>
          </cell>
        </row>
        <row r="2391">
          <cell r="A2391">
            <v>17010032</v>
          </cell>
          <cell r="B2391" t="str">
            <v>FOGÃO INDUSTRIAL 6 BOCAS COM FORNO E 2 QUEIMADORES DUPLOS</v>
          </cell>
          <cell r="C2391" t="str">
            <v>UN</v>
          </cell>
          <cell r="D2391">
            <v>2668.55</v>
          </cell>
        </row>
        <row r="2392">
          <cell r="A2392">
            <v>17010070</v>
          </cell>
          <cell r="B2392" t="str">
            <v>AUTOCLAVE - CAPACIDADE 54 LITROS</v>
          </cell>
          <cell r="C2392" t="str">
            <v>UN</v>
          </cell>
          <cell r="D2392">
            <v>21699.33</v>
          </cell>
        </row>
        <row r="2393">
          <cell r="A2393">
            <v>17010071</v>
          </cell>
          <cell r="B2393" t="str">
            <v>VENTILADOR DE PAREDE, DIÂM. MÍN.=65CM</v>
          </cell>
          <cell r="C2393" t="str">
            <v>UN</v>
          </cell>
          <cell r="D2393">
            <v>765.87</v>
          </cell>
        </row>
        <row r="2394">
          <cell r="A2394">
            <v>17010073</v>
          </cell>
          <cell r="B2394" t="str">
            <v>PORTA DE VIDRO TEMPERADO 10MM OPACO COM FERRAGENS 82X210CM</v>
          </cell>
          <cell r="C2394" t="str">
            <v>UN</v>
          </cell>
          <cell r="D2394">
            <v>1822.25</v>
          </cell>
        </row>
        <row r="2395">
          <cell r="A2395">
            <v>17010074</v>
          </cell>
          <cell r="B2395" t="str">
            <v>POSTO DE CONSUMO DE O2 OU AR VÁCUO OU N2O</v>
          </cell>
          <cell r="C2395" t="str">
            <v>UN</v>
          </cell>
          <cell r="D2395">
            <v>95.99</v>
          </cell>
        </row>
        <row r="2396">
          <cell r="A2396">
            <v>17010075</v>
          </cell>
          <cell r="B2396" t="str">
            <v>ESTAÇÃO DE CHAMADA DE ENFERMEIRA</v>
          </cell>
          <cell r="C2396" t="str">
            <v>UN</v>
          </cell>
          <cell r="D2396">
            <v>303.41000000000003</v>
          </cell>
        </row>
        <row r="2397">
          <cell r="A2397">
            <v>17010076</v>
          </cell>
          <cell r="B2397" t="str">
            <v>PAINEL DE ALARME PARA O2 OU AR OU VÁCUO OU N2O, INSTALADO</v>
          </cell>
          <cell r="C2397" t="str">
            <v>UN</v>
          </cell>
          <cell r="D2397">
            <v>539.85</v>
          </cell>
        </row>
        <row r="2398">
          <cell r="A2398">
            <v>17010080</v>
          </cell>
          <cell r="B2398" t="str">
            <v>FORNECIMENTO DE AR CONDICIONADO A FRIO, TIPO SPLIT CASSETE-INVERTER COM CAPACIDADE DE 18.000 BTUS/h</v>
          </cell>
          <cell r="C2398" t="str">
            <v>UN</v>
          </cell>
          <cell r="D2398">
            <v>8080.58</v>
          </cell>
        </row>
        <row r="2399">
          <cell r="A2399">
            <v>17010081</v>
          </cell>
          <cell r="B2399" t="str">
            <v>FORNECIMENTO DE AR CONDICIONADO A FRIO, TIPO SPLIT CASSETE-INVERTER COM CAPACIDADE DE 36.000 BTUS/H</v>
          </cell>
          <cell r="C2399" t="str">
            <v>UN</v>
          </cell>
          <cell r="D2399">
            <v>12054.19</v>
          </cell>
        </row>
        <row r="2400">
          <cell r="A2400">
            <v>17010082</v>
          </cell>
          <cell r="B2400" t="str">
            <v>FORNECIMENTO DE AR CONDICIONADO A FRIO, TIPO SPLIT CASSETE-INVERTER COM CAPACIDADE DE 48.000 BTUS/H</v>
          </cell>
          <cell r="C2400" t="str">
            <v>UN</v>
          </cell>
          <cell r="D2400">
            <v>13038.44</v>
          </cell>
        </row>
        <row r="2401">
          <cell r="A2401">
            <v>17010084</v>
          </cell>
          <cell r="B2401" t="str">
            <v>FORNECIMENTO DE AR CONDICIONADO A FRIO, TIPO SPLIT PAREDE INVERTER COM CAPACIDADE DE 12.000 BTUS/h</v>
          </cell>
          <cell r="C2401" t="str">
            <v>UN</v>
          </cell>
          <cell r="D2401">
            <v>2618.91</v>
          </cell>
        </row>
        <row r="2402">
          <cell r="A2402">
            <v>17010085</v>
          </cell>
          <cell r="B2402" t="str">
            <v>FORNECIMENTO DE AR CONDICIONADO A FRIO, TIPO SPLIT PAREDE-INVERTER COM CAPACIDADE DE 18.000 BTUS/H</v>
          </cell>
          <cell r="C2402" t="str">
            <v>UN</v>
          </cell>
          <cell r="D2402">
            <v>3595.5</v>
          </cell>
        </row>
        <row r="2403">
          <cell r="A2403">
            <v>17010086</v>
          </cell>
          <cell r="B2403" t="str">
            <v>FORNECIMENTO DE AR CONDICIONADO A FRIO, TIPO SPLIT PAREDE-INVERTER COM CAPACIDADE DE 24.000 BTUS/H</v>
          </cell>
          <cell r="C2403" t="str">
            <v>UN</v>
          </cell>
          <cell r="D2403">
            <v>5258.75</v>
          </cell>
        </row>
        <row r="2404">
          <cell r="A2404">
            <v>17010089</v>
          </cell>
          <cell r="B2404" t="str">
            <v>FORNECIMENTO DE AR CONDICIONADO A FRIO, TIPO SPLIT PISO TETO COM CAPACIDADE DE 24.000 BTUS/H</v>
          </cell>
          <cell r="C2404" t="str">
            <v>UN</v>
          </cell>
          <cell r="D2404">
            <v>5525.33</v>
          </cell>
        </row>
        <row r="2405">
          <cell r="A2405">
            <v>17010090</v>
          </cell>
          <cell r="B2405" t="str">
            <v>FORNECIMENTO DE AR CONDICIONADO A FRIO, TIPO SPLIT PISO TETO COM CAPACIDADE DE 36.000 BTUS/H</v>
          </cell>
          <cell r="C2405" t="str">
            <v>UN</v>
          </cell>
          <cell r="D2405">
            <v>9195.23</v>
          </cell>
        </row>
        <row r="2406">
          <cell r="A2406">
            <v>17010112</v>
          </cell>
          <cell r="B2406" t="str">
            <v>FORNECIMENTO DE CORTINA DE AR COM DUAS VELOCIDADES, PARA VÃO DE 1,00 M</v>
          </cell>
          <cell r="C2406" t="str">
            <v>UN</v>
          </cell>
          <cell r="D2406">
            <v>522.84</v>
          </cell>
        </row>
        <row r="2407">
          <cell r="A2407">
            <v>17010113</v>
          </cell>
          <cell r="B2407" t="str">
            <v>FORNECIMENTO DE CORTINA DE AR COM DUAS VELOCIDADES, PARA VÃO DE 1,20 M</v>
          </cell>
          <cell r="C2407" t="str">
            <v>UN</v>
          </cell>
          <cell r="D2407">
            <v>1036.1199999999999</v>
          </cell>
        </row>
        <row r="2408">
          <cell r="A2408">
            <v>17010114</v>
          </cell>
          <cell r="B2408" t="str">
            <v>FORNECIMENTO DE CORTINA DE AR COM DUAS VELOCIDADES, PARA VÃO DE 1,50 M</v>
          </cell>
          <cell r="C2408" t="str">
            <v>UN</v>
          </cell>
          <cell r="D2408">
            <v>1243.8</v>
          </cell>
        </row>
        <row r="2409">
          <cell r="A2409">
            <v>17030000</v>
          </cell>
          <cell r="B2409" t="str">
            <v>PLACAS DE OBRA</v>
          </cell>
          <cell r="C2409" t="str">
            <v>.</v>
          </cell>
          <cell r="D2409" t="str">
            <v>.</v>
          </cell>
        </row>
        <row r="2410">
          <cell r="A2410">
            <v>17030001</v>
          </cell>
          <cell r="B2410" t="str">
            <v>PLACA INAUGURAL - 600X500X3MM - CHAPA DE  AÇO INOX EM BAIXO RELEVO</v>
          </cell>
          <cell r="C2410" t="str">
            <v>UN</v>
          </cell>
          <cell r="D2410">
            <v>3640.35</v>
          </cell>
        </row>
        <row r="2411">
          <cell r="A2411">
            <v>17030002</v>
          </cell>
          <cell r="B2411" t="str">
            <v>PLACA DE OBRA EM CHAPA DE AÇO GALVANIZADO</v>
          </cell>
          <cell r="C2411" t="str">
            <v>M2</v>
          </cell>
          <cell r="D2411">
            <v>392.2</v>
          </cell>
        </row>
        <row r="2412">
          <cell r="A2412">
            <v>17040000</v>
          </cell>
          <cell r="B2412" t="str">
            <v>SISTEMA DE AQUECIMENTO SOLAR</v>
          </cell>
          <cell r="C2412" t="str">
            <v>.</v>
          </cell>
          <cell r="D2412" t="str">
            <v>.</v>
          </cell>
        </row>
        <row r="2413">
          <cell r="A2413">
            <v>17040001</v>
          </cell>
          <cell r="B2413" t="str">
            <v>SISTEMA DE AQUECIMENTO SOLAR ATÉ 1000L - COLETOR SOLAR PLANO FECHADO (SELO "A" DO INMETRO)</v>
          </cell>
          <cell r="C2413" t="str">
            <v>M2</v>
          </cell>
          <cell r="D2413">
            <v>2772.98</v>
          </cell>
        </row>
        <row r="2414">
          <cell r="A2414">
            <v>17040002</v>
          </cell>
          <cell r="B2414" t="str">
            <v>SISTEMA DE AQUECIMENTO SOLAR ACIMA DE 1000L - FORNECIMENTO DE COLETOR SOLAR PLANO FECHADO (SELO "A" INMETRO) - SEM INSTALAÇÃO</v>
          </cell>
          <cell r="C2414" t="str">
            <v>M2</v>
          </cell>
          <cell r="D2414">
            <v>945.75</v>
          </cell>
        </row>
        <row r="2415">
          <cell r="A2415">
            <v>17040003</v>
          </cell>
          <cell r="B2415" t="str">
            <v>SISTEMA DE AQUECIMENTO SOLAR, FORNECIMENTO DE RESERVATÓRIO TÉRMICO ATÉ 1000L, BAIXA PRESSÃO (APROVAÇÃO INMETRO) - SEM INSTALAÇÃO</v>
          </cell>
          <cell r="C2415" t="str">
            <v>L</v>
          </cell>
          <cell r="D2415">
            <v>10.57</v>
          </cell>
        </row>
        <row r="2416">
          <cell r="A2416">
            <v>17040005</v>
          </cell>
          <cell r="B2416" t="str">
            <v>SISTEMA DE AQUECIMENTO SOLAR, FORNECIMENTO DE RESERVATÓRIO TÉRMICO ATÉ 1000L, ALTA PRESSÃO (APROVAÇÃO INMETRO) - SEM INSTALAÇÃO</v>
          </cell>
          <cell r="C2416" t="str">
            <v>L</v>
          </cell>
          <cell r="D2416">
            <v>13.75</v>
          </cell>
        </row>
        <row r="2417">
          <cell r="A2417">
            <v>17040006</v>
          </cell>
          <cell r="B2417" t="str">
            <v>SISTEMA DE AQUECIMENTO SOLAR, INSTALAÇÃO DE RESERVATÓRIO TÉRMICO ATÉ 1000L</v>
          </cell>
          <cell r="C2417" t="str">
            <v>UN</v>
          </cell>
          <cell r="D2417">
            <v>3915.5</v>
          </cell>
        </row>
        <row r="2418">
          <cell r="A2418">
            <v>17040007</v>
          </cell>
          <cell r="B2418" t="str">
            <v>SISTEMA DE AQUECIMENTO SOLAR, FORNECIMENTO DE RESERVATÓRIO TÉRMICO ACIMA DE 1000L, BAIXA PRESSÃO (APROVAÇÃO INMETRO) - SEM INSTALAÇÃO</v>
          </cell>
          <cell r="C2418" t="str">
            <v>L</v>
          </cell>
          <cell r="D2418">
            <v>16.45</v>
          </cell>
        </row>
        <row r="2419">
          <cell r="A2419">
            <v>17040008</v>
          </cell>
          <cell r="B2419" t="str">
            <v>SISTEMA DE AQUECIMENTO SOLAR, FORNECIMENTO DE RESERVATÓRIO TÉRMICO ACIMA DE 1000L, ALTA PRESSÃO (APROVAÇÃO INMETRO) - SEM INSTALAÇÃO</v>
          </cell>
          <cell r="C2419" t="str">
            <v>L</v>
          </cell>
          <cell r="D2419">
            <v>15.81</v>
          </cell>
        </row>
        <row r="2420">
          <cell r="A2420">
            <v>17040010</v>
          </cell>
          <cell r="B2420" t="str">
            <v>SISTEMA DE AQUECIMENTO SOLAR (CIRCULAÇÃO FORÇADA), BOMBA HIDRÁULICA DE CIRCULAÇÃO DE ÁGUA NOS COLETORES SOLARES</v>
          </cell>
          <cell r="C2420" t="str">
            <v>UN</v>
          </cell>
          <cell r="D2420">
            <v>2251.65</v>
          </cell>
        </row>
        <row r="2421">
          <cell r="A2421">
            <v>17040011</v>
          </cell>
          <cell r="B2421" t="str">
            <v>SISTEMA DE AQUECIMENTO SOLAR (CIRCULAÇÃO FORÇADA), CONJUNTO DIGITAL PARA ACIONAMENTOS PROGRAMADOS DE EQUIPAMENTOS</v>
          </cell>
          <cell r="C2421" t="str">
            <v>UN</v>
          </cell>
          <cell r="D2421">
            <v>1935.63</v>
          </cell>
        </row>
        <row r="2422">
          <cell r="A2422">
            <v>17040013</v>
          </cell>
          <cell r="B2422" t="str">
            <v>SISTEMA DE AQUECIMENTO SOLAR PARA PISCINA, FORNECIMENTO DE COLETOR SOLAR ABERTO (SELO "A" INMETRO) - SEM INSTALAÇÃO</v>
          </cell>
          <cell r="C2422" t="str">
            <v>M2</v>
          </cell>
          <cell r="D2422">
            <v>344.09</v>
          </cell>
        </row>
        <row r="2423">
          <cell r="A2423">
            <v>17045001</v>
          </cell>
          <cell r="B2423" t="str">
            <v>ANDAIMES METÁLICOS - FORNECIMENTO</v>
          </cell>
          <cell r="C2423" t="str">
            <v>M3xMÊS</v>
          </cell>
          <cell r="D2423">
            <v>10.72</v>
          </cell>
        </row>
        <row r="2424">
          <cell r="A2424">
            <v>17045002</v>
          </cell>
          <cell r="B2424" t="str">
            <v>ANDAIMES METÁLICOS - MONTAGEM E DESMONTAGEM</v>
          </cell>
          <cell r="C2424" t="str">
            <v>M3</v>
          </cell>
          <cell r="D2424">
            <v>5.5</v>
          </cell>
        </row>
        <row r="2425">
          <cell r="A2425">
            <v>17050000</v>
          </cell>
          <cell r="B2425" t="str">
            <v>DEMOLIÇÕES</v>
          </cell>
          <cell r="C2425" t="str">
            <v>.</v>
          </cell>
          <cell r="D2425" t="str">
            <v>.</v>
          </cell>
        </row>
        <row r="2426">
          <cell r="A2426">
            <v>17050001</v>
          </cell>
          <cell r="B2426" t="str">
            <v>DEMOLIÇÃO DE MURO DE ALVENARIA - H=1,80 À 2,00M</v>
          </cell>
          <cell r="C2426" t="str">
            <v>M</v>
          </cell>
          <cell r="D2426">
            <v>60.26</v>
          </cell>
        </row>
        <row r="2427">
          <cell r="A2427">
            <v>17050015</v>
          </cell>
          <cell r="B2427" t="str">
            <v>DEMOLIÇÃO DE ALAMBRADO DE TELA GALVANIZADA</v>
          </cell>
          <cell r="C2427" t="str">
            <v>M2</v>
          </cell>
          <cell r="D2427">
            <v>2.68</v>
          </cell>
        </row>
        <row r="2428">
          <cell r="A2428">
            <v>17050020</v>
          </cell>
          <cell r="B2428" t="str">
            <v>DEMOLIÇÃO MANUAL DE CONCRETO SIMPLES</v>
          </cell>
          <cell r="C2428" t="str">
            <v>M3</v>
          </cell>
          <cell r="D2428">
            <v>265.14999999999998</v>
          </cell>
        </row>
        <row r="2429">
          <cell r="A2429">
            <v>17050021</v>
          </cell>
          <cell r="B2429" t="str">
            <v>DEMOLIÇÃO MANUAL DE CONCRETO ARMADO</v>
          </cell>
          <cell r="C2429" t="str">
            <v>M3</v>
          </cell>
          <cell r="D2429">
            <v>482.08</v>
          </cell>
        </row>
        <row r="2430">
          <cell r="A2430">
            <v>17050022</v>
          </cell>
          <cell r="B2430" t="str">
            <v>DEMOLIÇÃO MECANIZADA DE CONCRETO SIMPLES</v>
          </cell>
          <cell r="C2430" t="str">
            <v>M3</v>
          </cell>
          <cell r="D2430">
            <v>205.65</v>
          </cell>
        </row>
        <row r="2431">
          <cell r="A2431">
            <v>17050023</v>
          </cell>
          <cell r="B2431" t="str">
            <v>DEMOLIÇÃO MECANIZADA DE CONCRETO ARMADO</v>
          </cell>
          <cell r="C2431" t="str">
            <v>M3</v>
          </cell>
          <cell r="D2431">
            <v>411.29</v>
          </cell>
        </row>
        <row r="2432">
          <cell r="A2432">
            <v>17050025</v>
          </cell>
          <cell r="B2432" t="str">
            <v>DEMOLIÇÃO DE LADRILHOS HIDRÁULICOS, INCLUSIVE ARGAMASSA DE REGULARIZAÇÃO</v>
          </cell>
          <cell r="C2432" t="str">
            <v>M2</v>
          </cell>
          <cell r="D2432">
            <v>15.43</v>
          </cell>
        </row>
        <row r="2433">
          <cell r="A2433">
            <v>17050030</v>
          </cell>
          <cell r="B2433" t="str">
            <v>DEMOLIÇÃO DE LAJOTAS DE CONCRETO</v>
          </cell>
          <cell r="C2433" t="str">
            <v>M2</v>
          </cell>
          <cell r="D2433">
            <v>12.05</v>
          </cell>
        </row>
        <row r="2434">
          <cell r="A2434">
            <v>17050040</v>
          </cell>
          <cell r="B2434" t="str">
            <v>DEMOLIÇÃO DE PAVIMENTAÇÃO ASFÁLTICA, CAPA E BASE - MANUAL</v>
          </cell>
          <cell r="C2434" t="str">
            <v>M2</v>
          </cell>
          <cell r="D2434">
            <v>36.159999999999997</v>
          </cell>
        </row>
        <row r="2435">
          <cell r="A2435">
            <v>17050045</v>
          </cell>
          <cell r="B2435" t="str">
            <v>DEMOLIÇÃO DE GUIAS DE CONCRETO</v>
          </cell>
          <cell r="C2435" t="str">
            <v>M</v>
          </cell>
          <cell r="D2435">
            <v>9.64</v>
          </cell>
        </row>
        <row r="2436">
          <cell r="A2436">
            <v>17050048</v>
          </cell>
          <cell r="B2436" t="str">
            <v>DEMOLIÇÃO DE SARJETAS DE CONCRETO</v>
          </cell>
          <cell r="C2436" t="str">
            <v>M</v>
          </cell>
          <cell r="D2436">
            <v>14.46</v>
          </cell>
        </row>
        <row r="2437">
          <cell r="A2437">
            <v>17060000</v>
          </cell>
          <cell r="B2437" t="str">
            <v>RETIRADAS</v>
          </cell>
          <cell r="C2437" t="str">
            <v>.</v>
          </cell>
          <cell r="D2437" t="str">
            <v>.</v>
          </cell>
        </row>
        <row r="2438">
          <cell r="A2438">
            <v>17060005</v>
          </cell>
          <cell r="B2438" t="str">
            <v>RETIRADA DE CERCA DE ARAME FARPADO, MOURÃO DE EUCALIPTO OU CONCRETO</v>
          </cell>
          <cell r="C2438" t="str">
            <v>M</v>
          </cell>
          <cell r="D2438">
            <v>12.05</v>
          </cell>
        </row>
        <row r="2439">
          <cell r="A2439">
            <v>17060030</v>
          </cell>
          <cell r="B2439" t="str">
            <v>RETIRADA DE LAJOTAS PRÉ-MOLDADAS DE CONCRETO</v>
          </cell>
          <cell r="C2439" t="str">
            <v>M2</v>
          </cell>
          <cell r="D2439">
            <v>16.87</v>
          </cell>
        </row>
        <row r="2440">
          <cell r="A2440">
            <v>17060032</v>
          </cell>
          <cell r="B2440" t="str">
            <v>RETIRADA DE FORRAS DE PEDRAS NATURAIS</v>
          </cell>
          <cell r="C2440" t="str">
            <v>M2</v>
          </cell>
          <cell r="D2440">
            <v>31.34</v>
          </cell>
        </row>
        <row r="2441">
          <cell r="A2441">
            <v>17060035</v>
          </cell>
          <cell r="B2441" t="str">
            <v>RETIRADA DE PARALELEPÍPEDOS</v>
          </cell>
          <cell r="C2441" t="str">
            <v>M2</v>
          </cell>
          <cell r="D2441">
            <v>7.47</v>
          </cell>
        </row>
        <row r="2442">
          <cell r="A2442">
            <v>17060038</v>
          </cell>
          <cell r="B2442" t="str">
            <v>RETIRADA DE MOSAICO PORTUGUÊS</v>
          </cell>
          <cell r="C2442" t="str">
            <v>M2</v>
          </cell>
          <cell r="D2442">
            <v>14.46</v>
          </cell>
        </row>
        <row r="2443">
          <cell r="A2443">
            <v>17060045</v>
          </cell>
          <cell r="B2443" t="str">
            <v>RETIRADA DE GUIAS DE CONCRETO</v>
          </cell>
          <cell r="C2443" t="str">
            <v>M</v>
          </cell>
          <cell r="D2443">
            <v>6.99</v>
          </cell>
        </row>
        <row r="2444">
          <cell r="A2444">
            <v>17060046</v>
          </cell>
          <cell r="B2444" t="str">
            <v>RETIRADA DE PISO INTERTRAVADO</v>
          </cell>
          <cell r="C2444" t="str">
            <v>M2</v>
          </cell>
          <cell r="D2444">
            <v>16.87</v>
          </cell>
        </row>
        <row r="2445">
          <cell r="A2445">
            <v>17060050</v>
          </cell>
          <cell r="B2445" t="str">
            <v>RETIRADA DE BRINQUEDOS</v>
          </cell>
          <cell r="C2445" t="str">
            <v>UN</v>
          </cell>
          <cell r="D2445">
            <v>58.81</v>
          </cell>
        </row>
        <row r="2446">
          <cell r="A2446">
            <v>17060087</v>
          </cell>
          <cell r="B2446" t="str">
            <v>RETIRADA DE PORTA-GIZ, INCLUSIVE SUPORTES</v>
          </cell>
          <cell r="C2446" t="str">
            <v>M</v>
          </cell>
          <cell r="D2446">
            <v>11.96</v>
          </cell>
        </row>
        <row r="2447">
          <cell r="A2447">
            <v>17060090</v>
          </cell>
          <cell r="B2447" t="str">
            <v>RETIRADA DE COIFA E CHAPA PARA FOGÃO DE 3 OU 4 BOCAS</v>
          </cell>
          <cell r="C2447" t="str">
            <v>UN</v>
          </cell>
          <cell r="D2447">
            <v>54.32</v>
          </cell>
        </row>
        <row r="2448">
          <cell r="A2448">
            <v>17060091</v>
          </cell>
          <cell r="B2448" t="str">
            <v>RETIRADA DE COIFA EM CHAPA PARA FOGÃO DE 6 BOCAS</v>
          </cell>
          <cell r="C2448" t="str">
            <v>UN</v>
          </cell>
          <cell r="D2448">
            <v>67.900000000000006</v>
          </cell>
        </row>
        <row r="2449">
          <cell r="A2449">
            <v>17060092</v>
          </cell>
          <cell r="B2449" t="str">
            <v>RETIRADA DE EXAUSTOR</v>
          </cell>
          <cell r="C2449" t="str">
            <v>UN</v>
          </cell>
          <cell r="D2449">
            <v>9.93</v>
          </cell>
        </row>
        <row r="2450">
          <cell r="A2450">
            <v>17060093</v>
          </cell>
          <cell r="B2450" t="str">
            <v>RETIRADA DE DUTO DE EXAUSTÃO</v>
          </cell>
          <cell r="C2450" t="str">
            <v>M</v>
          </cell>
          <cell r="D2450">
            <v>20.37</v>
          </cell>
        </row>
        <row r="2451">
          <cell r="A2451">
            <v>17060094</v>
          </cell>
          <cell r="B2451" t="str">
            <v>RETIRADA DE PORTÃO DE FERRO PERFILADO TIPO PQ (GP5/GPM1)</v>
          </cell>
          <cell r="C2451" t="str">
            <v>M2</v>
          </cell>
          <cell r="D2451">
            <v>33.950000000000003</v>
          </cell>
        </row>
        <row r="2452">
          <cell r="A2452">
            <v>17060095</v>
          </cell>
          <cell r="B2452" t="str">
            <v>RETIRADA DE ALAMBRADO EM TELA INCLUSIVE ESTRUTURA DE SUSTENTAÇÃO (FP.04)</v>
          </cell>
          <cell r="C2452" t="str">
            <v>M</v>
          </cell>
          <cell r="D2452">
            <v>62.09</v>
          </cell>
        </row>
        <row r="2453">
          <cell r="A2453">
            <v>17060096</v>
          </cell>
          <cell r="B2453" t="str">
            <v>RETIRADA DE CERCA DE TELA GALVANIZADA E RESPECTIVOS MOURÕES (FC 04/05)</v>
          </cell>
          <cell r="C2453" t="str">
            <v>M</v>
          </cell>
          <cell r="D2453">
            <v>54.87</v>
          </cell>
        </row>
        <row r="2454">
          <cell r="A2454">
            <v>17060097</v>
          </cell>
          <cell r="B2454" t="str">
            <v>RETIRADA DE PORTÃO METÁLICO</v>
          </cell>
          <cell r="C2454" t="str">
            <v>M2</v>
          </cell>
          <cell r="D2454">
            <v>80.510000000000005</v>
          </cell>
        </row>
        <row r="2455">
          <cell r="A2455">
            <v>17060101</v>
          </cell>
          <cell r="B2455" t="str">
            <v>RETIRADA DE PISO INTERTRAVADO</v>
          </cell>
          <cell r="C2455" t="str">
            <v>M2</v>
          </cell>
          <cell r="D2455">
            <v>1.93</v>
          </cell>
        </row>
        <row r="2456">
          <cell r="A2456">
            <v>17060102</v>
          </cell>
          <cell r="B2456" t="str">
            <v>RETIRADA DE GRADIL, PORTÕES E GUARDA-CORPO</v>
          </cell>
          <cell r="C2456" t="str">
            <v>M2</v>
          </cell>
          <cell r="D2456">
            <v>44.69</v>
          </cell>
        </row>
        <row r="2457">
          <cell r="A2457">
            <v>17060103</v>
          </cell>
          <cell r="B2457" t="str">
            <v>RETIRADA DE MINI GUIAS DE CONCRETO</v>
          </cell>
          <cell r="C2457" t="str">
            <v>M</v>
          </cell>
          <cell r="D2457">
            <v>9.4</v>
          </cell>
        </row>
        <row r="2458">
          <cell r="A2458">
            <v>17060104</v>
          </cell>
          <cell r="B2458" t="str">
            <v>RETIRADA DE TAPUME METÁLICO</v>
          </cell>
          <cell r="C2458" t="str">
            <v>M2</v>
          </cell>
          <cell r="D2458">
            <v>7.95</v>
          </cell>
        </row>
        <row r="2459">
          <cell r="A2459">
            <v>17070000</v>
          </cell>
          <cell r="B2459" t="str">
            <v>RECOLOCAÇÕES</v>
          </cell>
          <cell r="C2459" t="str">
            <v>.</v>
          </cell>
          <cell r="D2459" t="str">
            <v>.</v>
          </cell>
        </row>
        <row r="2460">
          <cell r="A2460">
            <v>17070001</v>
          </cell>
          <cell r="B2460" t="str">
            <v>RECOLOCAÇÃO DE TELA E TIRANTE EM ALAMBRADO</v>
          </cell>
          <cell r="C2460" t="str">
            <v>M2</v>
          </cell>
          <cell r="D2460">
            <v>41.55</v>
          </cell>
        </row>
        <row r="2461">
          <cell r="A2461">
            <v>17070035</v>
          </cell>
          <cell r="B2461" t="str">
            <v>RECOLOCAÇÃO DE PARALELEPÍPEDOS</v>
          </cell>
          <cell r="C2461" t="str">
            <v>M2</v>
          </cell>
          <cell r="D2461">
            <v>43.05</v>
          </cell>
        </row>
        <row r="2462">
          <cell r="A2462">
            <v>17070036</v>
          </cell>
          <cell r="B2462" t="str">
            <v>RECOLOCAÇÃO DE PARALELEPÍPEDO COM AREIA RECICLADA</v>
          </cell>
          <cell r="C2462" t="str">
            <v>M2</v>
          </cell>
          <cell r="D2462">
            <v>33.64</v>
          </cell>
        </row>
        <row r="2463">
          <cell r="A2463">
            <v>17070038</v>
          </cell>
          <cell r="B2463" t="str">
            <v>RECOLOCAÇÃO DE MOSAICO PORTUGUÊS SOBRE BASE DE CONCRETO</v>
          </cell>
          <cell r="C2463" t="str">
            <v>M2</v>
          </cell>
          <cell r="D2463">
            <v>85.22</v>
          </cell>
        </row>
        <row r="2464">
          <cell r="A2464">
            <v>17070039</v>
          </cell>
          <cell r="B2464" t="str">
            <v>RECOLOCAÇÃO DE MOSAICO PORTUGUÊS SOBRE BASE DE AREIA</v>
          </cell>
          <cell r="C2464" t="str">
            <v>M2</v>
          </cell>
          <cell r="D2464">
            <v>61.69</v>
          </cell>
        </row>
        <row r="2465">
          <cell r="A2465">
            <v>17070040</v>
          </cell>
          <cell r="B2465" t="str">
            <v>RECOLOCAÇÃO DE MOSAICO PORTUGUÊS SOBRE BASE DE CONCRETO COM AGREGADO RECICLADO</v>
          </cell>
          <cell r="C2465" t="str">
            <v>M2</v>
          </cell>
          <cell r="D2465">
            <v>77.63</v>
          </cell>
        </row>
        <row r="2466">
          <cell r="A2466">
            <v>17070041</v>
          </cell>
          <cell r="B2466" t="str">
            <v>RECOLOCAÇÃO DE MOSAICO PORTUGUÊS SOBRE BASE DE AREIA RECICLADA</v>
          </cell>
          <cell r="C2466" t="str">
            <v>M2</v>
          </cell>
          <cell r="D2466">
            <v>54.16</v>
          </cell>
        </row>
        <row r="2467">
          <cell r="A2467">
            <v>17070045</v>
          </cell>
          <cell r="B2467" t="str">
            <v>RECOLOCAÇÃO DE GUIAS DE CONCRETO</v>
          </cell>
          <cell r="C2467" t="str">
            <v>M</v>
          </cell>
          <cell r="D2467">
            <v>67.959999999999994</v>
          </cell>
        </row>
        <row r="2468">
          <cell r="A2468">
            <v>17070046</v>
          </cell>
          <cell r="B2468" t="str">
            <v>RECOLOCAÇÃO DE PISO INTERTRAVADO COM AREIA RECICLADA</v>
          </cell>
          <cell r="C2468" t="str">
            <v>M2</v>
          </cell>
          <cell r="D2468">
            <v>33.64</v>
          </cell>
        </row>
        <row r="2469">
          <cell r="A2469">
            <v>17070087</v>
          </cell>
          <cell r="B2469" t="str">
            <v>RECOLOCAÇÃO DE PORTA-GIZ, INCLUSIVE SUPORTES</v>
          </cell>
          <cell r="C2469" t="str">
            <v>M</v>
          </cell>
          <cell r="D2469">
            <v>29</v>
          </cell>
        </row>
        <row r="2470">
          <cell r="A2470">
            <v>17070090</v>
          </cell>
          <cell r="B2470" t="str">
            <v>RECOLOCAÇÃO DE COIFA EM CHAPA PARA FOGÃO DE 3 OU 4 BOCAS</v>
          </cell>
          <cell r="C2470" t="str">
            <v>UN</v>
          </cell>
          <cell r="D2470">
            <v>105.17</v>
          </cell>
        </row>
        <row r="2471">
          <cell r="A2471">
            <v>17070091</v>
          </cell>
          <cell r="B2471" t="str">
            <v>RECOLOCAÇÃO DE COIFA EM CHAPA PARA FOGÃO DE 6 BOCAS</v>
          </cell>
          <cell r="C2471" t="str">
            <v>UN</v>
          </cell>
          <cell r="D2471">
            <v>139.11000000000001</v>
          </cell>
        </row>
        <row r="2472">
          <cell r="A2472">
            <v>17070092</v>
          </cell>
          <cell r="B2472" t="str">
            <v>RECOLOCAÇÃO DE EXAUSTOR</v>
          </cell>
          <cell r="C2472" t="str">
            <v>UN</v>
          </cell>
          <cell r="D2472">
            <v>42.06</v>
          </cell>
        </row>
        <row r="2473">
          <cell r="A2473">
            <v>17070093</v>
          </cell>
          <cell r="B2473" t="str">
            <v>RECOLOCAÇÃO DE DUTO DE EXAUSTÃO</v>
          </cell>
          <cell r="C2473" t="str">
            <v>M</v>
          </cell>
          <cell r="D2473">
            <v>28.82</v>
          </cell>
        </row>
        <row r="2474">
          <cell r="A2474">
            <v>17070094</v>
          </cell>
          <cell r="B2474" t="str">
            <v>RECOLOCAÇÃO DE PORTÃO DE FERRO PERFILADO TIPO PARQUE (GP5/GPM-1)</v>
          </cell>
          <cell r="C2474" t="str">
            <v>M2</v>
          </cell>
          <cell r="D2474">
            <v>98.71</v>
          </cell>
        </row>
        <row r="2475">
          <cell r="A2475">
            <v>17070096</v>
          </cell>
          <cell r="B2475" t="str">
            <v>RECOLOCAÇÃO DE CERCA DE TELA GALVANIZADA E RESPECTIVOS MOURÕES (FC 04/05)</v>
          </cell>
          <cell r="C2475" t="str">
            <v>M</v>
          </cell>
          <cell r="D2475">
            <v>81.709999999999994</v>
          </cell>
        </row>
        <row r="2476">
          <cell r="A2476">
            <v>17070102</v>
          </cell>
          <cell r="B2476" t="str">
            <v>RECOLOCAÇÃO DE MINI GUIAS DE CONCRETO</v>
          </cell>
          <cell r="C2476" t="str">
            <v>M</v>
          </cell>
          <cell r="D2476">
            <v>39.19</v>
          </cell>
        </row>
        <row r="2477">
          <cell r="A2477">
            <v>17080000</v>
          </cell>
          <cell r="B2477" t="str">
            <v>SERVIÇOS PARCIAIS</v>
          </cell>
          <cell r="C2477" t="str">
            <v>.</v>
          </cell>
          <cell r="D2477" t="str">
            <v>.</v>
          </cell>
        </row>
        <row r="2478">
          <cell r="A2478">
            <v>17080015</v>
          </cell>
          <cell r="B2478" t="str">
            <v>TELA GALVANIZADA PARA ALAMBRADO - MALHA 2" FIO 10</v>
          </cell>
          <cell r="C2478" t="str">
            <v>M2</v>
          </cell>
          <cell r="D2478">
            <v>103.01</v>
          </cell>
        </row>
        <row r="2479">
          <cell r="A2479">
            <v>17080019</v>
          </cell>
          <cell r="B2479" t="str">
            <v>FERRO TRABALHADO PARA GRADIS</v>
          </cell>
          <cell r="C2479" t="str">
            <v>KG</v>
          </cell>
          <cell r="D2479">
            <v>13.86</v>
          </cell>
        </row>
        <row r="2480">
          <cell r="A2480">
            <v>17080070</v>
          </cell>
          <cell r="B2480" t="str">
            <v>TABELA DE BASQUETE, INCLUSIVE ARO E CESTA - MADEIRA PINTADA</v>
          </cell>
          <cell r="C2480" t="str">
            <v>UN</v>
          </cell>
          <cell r="D2480">
            <v>1130.75</v>
          </cell>
        </row>
        <row r="2481">
          <cell r="A2481">
            <v>17080072</v>
          </cell>
          <cell r="B2481" t="str">
            <v>REPINTURA DE FAIXAS ATÉ 10CM - BORRACHA CLORADA</v>
          </cell>
          <cell r="C2481" t="str">
            <v>M</v>
          </cell>
          <cell r="D2481">
            <v>7.57</v>
          </cell>
        </row>
        <row r="2482">
          <cell r="A2482">
            <v>17080073</v>
          </cell>
          <cell r="B2482" t="str">
            <v>REPINTURA DE FAIXAS ATÉ 10CM - EPÓXI</v>
          </cell>
          <cell r="C2482" t="str">
            <v>M</v>
          </cell>
          <cell r="D2482">
            <v>9.8000000000000007</v>
          </cell>
        </row>
        <row r="2483">
          <cell r="A2483">
            <v>17090003</v>
          </cell>
          <cell r="B2483" t="str">
            <v>LOCAÇÃO DE CONTAINER 2,30 X 6,00 M, ALT. 2,50 M, PARA ESCRITÓRIO, COM 1 SANITÁRIO, COMPLETO, SEM DIVISÓRIAS INTERNAS</v>
          </cell>
          <cell r="C2483" t="str">
            <v>UNXMÊS</v>
          </cell>
          <cell r="D2483">
            <v>1352.2</v>
          </cell>
        </row>
        <row r="2484">
          <cell r="A2484">
            <v>17091001</v>
          </cell>
          <cell r="B2484" t="str">
            <v>BALANCIM ELÉTRICO TIPO PLATAFORMA PARA TRANSPORTE VERTICAL, COM ALTURA ATÉ 60 METROS</v>
          </cell>
          <cell r="C2484" t="str">
            <v>MXDIÁRIA</v>
          </cell>
          <cell r="D2484">
            <v>16.690000000000001</v>
          </cell>
        </row>
        <row r="2485">
          <cell r="A2485">
            <v>17091002</v>
          </cell>
          <cell r="B2485" t="str">
            <v>BALANCIM MANIVELA TIPO ANDAIME SUSPENSO, COM CAPACIDADE DE CARGA ATÉ 445 KG</v>
          </cell>
          <cell r="C2485" t="str">
            <v>MXDIÁRIA</v>
          </cell>
          <cell r="D2485">
            <v>9.27</v>
          </cell>
        </row>
        <row r="2486">
          <cell r="A2486">
            <v>18000000</v>
          </cell>
          <cell r="B2486" t="str">
            <v>PAISAGISMO</v>
          </cell>
        </row>
        <row r="2487">
          <cell r="A2487">
            <v>18001000</v>
          </cell>
          <cell r="B2487" t="str">
            <v>SERVIÇOS GERAIS</v>
          </cell>
          <cell r="C2487" t="str">
            <v>.</v>
          </cell>
          <cell r="D2487" t="str">
            <v>.</v>
          </cell>
        </row>
        <row r="2488">
          <cell r="A2488">
            <v>18001001</v>
          </cell>
          <cell r="B2488" t="str">
            <v>TUTOR E AMARILHO PARA ÁRVORES</v>
          </cell>
          <cell r="C2488" t="str">
            <v>UN</v>
          </cell>
          <cell r="D2488">
            <v>23</v>
          </cell>
        </row>
        <row r="2489">
          <cell r="A2489">
            <v>18001003</v>
          </cell>
          <cell r="B2489" t="str">
            <v>PROTETOR TIPO PARQUE PARA ÁRVORES</v>
          </cell>
          <cell r="C2489" t="str">
            <v>UN</v>
          </cell>
          <cell r="D2489">
            <v>121.49</v>
          </cell>
        </row>
        <row r="2490">
          <cell r="A2490">
            <v>18002000</v>
          </cell>
          <cell r="B2490" t="str">
            <v>ÁRVORES E PALMEIRAS - FORNECIMENTO E PLANTIO</v>
          </cell>
          <cell r="C2490" t="str">
            <v>.</v>
          </cell>
          <cell r="D2490" t="str">
            <v>.</v>
          </cell>
        </row>
        <row r="2491">
          <cell r="A2491">
            <v>18002003</v>
          </cell>
          <cell r="B2491" t="str">
            <v>ALECRIM DE CAMPINAS (HOLOCALIX GLAZZIOVII)</v>
          </cell>
          <cell r="C2491" t="str">
            <v>UN</v>
          </cell>
          <cell r="D2491">
            <v>324.88</v>
          </cell>
        </row>
        <row r="2492">
          <cell r="A2492">
            <v>18002004</v>
          </cell>
          <cell r="B2492" t="str">
            <v>GOIABA DA SERRA (ACCA SELLOWIANA)</v>
          </cell>
          <cell r="C2492" t="str">
            <v>UN</v>
          </cell>
          <cell r="D2492">
            <v>315.24</v>
          </cell>
        </row>
        <row r="2493">
          <cell r="A2493">
            <v>18002005</v>
          </cell>
          <cell r="B2493" t="str">
            <v>GUARITÁ  (ASTRONIUM GRAVEOLENS)</v>
          </cell>
          <cell r="C2493" t="str">
            <v>UN</v>
          </cell>
          <cell r="D2493">
            <v>289.33999999999997</v>
          </cell>
        </row>
        <row r="2494">
          <cell r="A2494">
            <v>18002006</v>
          </cell>
          <cell r="B2494" t="str">
            <v>PAU MARFIM  (BALFOURODENDRON RIEDELLIANUM)</v>
          </cell>
          <cell r="C2494" t="str">
            <v>UN</v>
          </cell>
          <cell r="D2494">
            <v>245.2</v>
          </cell>
        </row>
        <row r="2495">
          <cell r="A2495">
            <v>18002007</v>
          </cell>
          <cell r="B2495" t="str">
            <v>GUANANDI (CALOPHYLLUM BRASILIENSES)</v>
          </cell>
          <cell r="C2495" t="str">
            <v>UN</v>
          </cell>
          <cell r="D2495">
            <v>231.36</v>
          </cell>
        </row>
        <row r="2496">
          <cell r="A2496">
            <v>18002008</v>
          </cell>
          <cell r="B2496" t="str">
            <v>CAMBUCI (CAMPOMANESIA PHAEA)</v>
          </cell>
          <cell r="C2496" t="str">
            <v>UN</v>
          </cell>
          <cell r="D2496">
            <v>258.58999999999997</v>
          </cell>
        </row>
        <row r="2497">
          <cell r="A2497">
            <v>18002009</v>
          </cell>
          <cell r="B2497" t="str">
            <v>GABIROBA (CAMPOMANESIA XANTHOCARPA)</v>
          </cell>
          <cell r="C2497" t="str">
            <v>UN</v>
          </cell>
          <cell r="D2497">
            <v>246.96</v>
          </cell>
        </row>
        <row r="2498">
          <cell r="A2498">
            <v>18002010</v>
          </cell>
          <cell r="B2498" t="str">
            <v>CASSIA (CASSIA MULTIJUGA)</v>
          </cell>
          <cell r="C2498" t="str">
            <v>UN</v>
          </cell>
          <cell r="D2498">
            <v>310.98</v>
          </cell>
        </row>
        <row r="2499">
          <cell r="A2499">
            <v>18002011</v>
          </cell>
          <cell r="B2499" t="str">
            <v>CÁSSIA FERRUGEM (CASSIA FERRUGINEA)</v>
          </cell>
          <cell r="C2499" t="str">
            <v>UN</v>
          </cell>
          <cell r="D2499">
            <v>184.05</v>
          </cell>
        </row>
        <row r="2500">
          <cell r="A2500">
            <v>18002012</v>
          </cell>
          <cell r="B2500" t="str">
            <v>FALSO BARBATIMÃO (CASSIA LEPTOPHYLLA)</v>
          </cell>
          <cell r="C2500" t="str">
            <v>UN</v>
          </cell>
          <cell r="D2500">
            <v>291.23</v>
          </cell>
        </row>
        <row r="2501">
          <cell r="A2501">
            <v>18002013</v>
          </cell>
          <cell r="B2501" t="str">
            <v>PAU VIOLA (CITHAREXYLUM MYRIANTHUM)</v>
          </cell>
          <cell r="C2501" t="str">
            <v>UN</v>
          </cell>
          <cell r="D2501">
            <v>237.13</v>
          </cell>
        </row>
        <row r="2502">
          <cell r="A2502">
            <v>18002014</v>
          </cell>
          <cell r="B2502" t="str">
            <v>IPÊ VERDE (CYBYSTAX ANTISYPHILITICA)</v>
          </cell>
          <cell r="C2502" t="str">
            <v>UN</v>
          </cell>
          <cell r="D2502">
            <v>256.17</v>
          </cell>
        </row>
        <row r="2503">
          <cell r="A2503">
            <v>18002015</v>
          </cell>
          <cell r="B2503" t="str">
            <v>SAGUARAGI (COLUBRINA GLANDULOSA)</v>
          </cell>
          <cell r="C2503" t="str">
            <v>UN</v>
          </cell>
          <cell r="D2503">
            <v>163.22</v>
          </cell>
        </row>
        <row r="2504">
          <cell r="A2504">
            <v>18002016</v>
          </cell>
          <cell r="B2504" t="str">
            <v>MULUNGU ( ERYTHRINA FALCATA)</v>
          </cell>
          <cell r="C2504" t="str">
            <v>UN</v>
          </cell>
          <cell r="D2504">
            <v>267.86</v>
          </cell>
        </row>
        <row r="2505">
          <cell r="A2505">
            <v>18002017</v>
          </cell>
          <cell r="B2505" t="str">
            <v>UVAIA (EUGENIA PYRIFORMIS)</v>
          </cell>
          <cell r="C2505" t="str">
            <v>UN</v>
          </cell>
          <cell r="D2505">
            <v>397.63</v>
          </cell>
        </row>
        <row r="2506">
          <cell r="A2506">
            <v>18002018</v>
          </cell>
          <cell r="B2506" t="str">
            <v>PITANGUEIRA ( EUGENIA UNIFLORA)</v>
          </cell>
          <cell r="C2506" t="str">
            <v>UN</v>
          </cell>
          <cell r="D2506">
            <v>279.33999999999997</v>
          </cell>
        </row>
        <row r="2507">
          <cell r="A2507">
            <v>18002019</v>
          </cell>
          <cell r="B2507" t="str">
            <v>IPÊ BRANCO (HANDROANTHUS ROSEO ALBA)</v>
          </cell>
          <cell r="C2507" t="str">
            <v>UN</v>
          </cell>
          <cell r="D2507">
            <v>272.13</v>
          </cell>
        </row>
        <row r="2508">
          <cell r="A2508">
            <v>18002020</v>
          </cell>
          <cell r="B2508" t="str">
            <v>IPÊ AMARELO DO BREJO (HANDROANTHUS UMBELLATUS)</v>
          </cell>
          <cell r="C2508" t="str">
            <v>UN</v>
          </cell>
          <cell r="D2508">
            <v>310.86</v>
          </cell>
        </row>
        <row r="2509">
          <cell r="A2509">
            <v>18002021</v>
          </cell>
          <cell r="B2509" t="str">
            <v>IPÊ TABACO (HANDROANTHUS VELLOSOI)</v>
          </cell>
          <cell r="C2509" t="str">
            <v>UN</v>
          </cell>
          <cell r="D2509">
            <v>265.97000000000003</v>
          </cell>
        </row>
        <row r="2510">
          <cell r="A2510">
            <v>18002022</v>
          </cell>
          <cell r="B2510" t="str">
            <v>INGÁ FEIJÃO (INGA MARGINATA)</v>
          </cell>
          <cell r="C2510" t="str">
            <v>UN</v>
          </cell>
          <cell r="D2510">
            <v>306.83</v>
          </cell>
        </row>
        <row r="2511">
          <cell r="A2511">
            <v>18002023</v>
          </cell>
          <cell r="B2511" t="str">
            <v>JACARANDÁ DE MINAS (JACARANDA CUSPIDIFOLIA)</v>
          </cell>
          <cell r="C2511" t="str">
            <v>UN</v>
          </cell>
          <cell r="D2511">
            <v>245.48</v>
          </cell>
        </row>
        <row r="2512">
          <cell r="A2512">
            <v>18002024</v>
          </cell>
          <cell r="B2512" t="str">
            <v>CAROBÃO (JACARANDA MICRANTHA)</v>
          </cell>
          <cell r="C2512" t="str">
            <v>UN</v>
          </cell>
          <cell r="D2512">
            <v>259.94</v>
          </cell>
        </row>
        <row r="2513">
          <cell r="A2513">
            <v>18002025</v>
          </cell>
          <cell r="B2513" t="str">
            <v>IPÊ AMARELO (TABEBUIA CHRYSOTRICHA)</v>
          </cell>
          <cell r="C2513" t="str">
            <v>UN</v>
          </cell>
          <cell r="D2513">
            <v>199.05</v>
          </cell>
        </row>
        <row r="2514">
          <cell r="A2514">
            <v>18002026</v>
          </cell>
          <cell r="B2514" t="str">
            <v>IPÊ ROSA (TABEBUIA AVELLANEDAE)</v>
          </cell>
          <cell r="C2514" t="str">
            <v>UN</v>
          </cell>
          <cell r="D2514">
            <v>337.48</v>
          </cell>
        </row>
        <row r="2515">
          <cell r="A2515">
            <v>18002027</v>
          </cell>
          <cell r="B2515" t="str">
            <v>IPÊ ROXO (TABEBUIA IMPETIGINOSA)</v>
          </cell>
          <cell r="C2515" t="str">
            <v>UN</v>
          </cell>
          <cell r="D2515">
            <v>335.19</v>
          </cell>
        </row>
        <row r="2516">
          <cell r="A2516">
            <v>18002028</v>
          </cell>
          <cell r="B2516" t="str">
            <v>CAROBINHA (JACARANDA PUBERULA)</v>
          </cell>
          <cell r="C2516" t="str">
            <v>UN</v>
          </cell>
          <cell r="D2516">
            <v>213.34</v>
          </cell>
        </row>
        <row r="2517">
          <cell r="A2517">
            <v>18002029</v>
          </cell>
          <cell r="B2517" t="str">
            <v>EMBIRA DE SAPO - LONCHOCARPUS MUELBERGIANUS</v>
          </cell>
          <cell r="C2517" t="str">
            <v>UN</v>
          </cell>
          <cell r="D2517">
            <v>257.05</v>
          </cell>
        </row>
        <row r="2518">
          <cell r="A2518">
            <v>18002030</v>
          </cell>
          <cell r="B2518" t="str">
            <v>AÇOITA CAVALO (LUEHEA DIVARICATA)</v>
          </cell>
          <cell r="C2518" t="str">
            <v>UN</v>
          </cell>
          <cell r="D2518">
            <v>244.98</v>
          </cell>
        </row>
        <row r="2519">
          <cell r="A2519">
            <v>18002031</v>
          </cell>
          <cell r="B2519" t="str">
            <v>JACARANDÁ DO CAMPO (MICHAERIUM ACUTIFOLIUM)</v>
          </cell>
          <cell r="C2519" t="str">
            <v>UN</v>
          </cell>
          <cell r="D2519">
            <v>177</v>
          </cell>
        </row>
        <row r="2520">
          <cell r="A2520">
            <v>18002032</v>
          </cell>
          <cell r="B2520" t="str">
            <v>JACARANDÁ BRANCO (MICHAERIUM PARAGUAIENSIS)</v>
          </cell>
          <cell r="C2520" t="str">
            <v>UN</v>
          </cell>
          <cell r="D2520">
            <v>216.67</v>
          </cell>
        </row>
        <row r="2521">
          <cell r="A2521">
            <v>18002033</v>
          </cell>
          <cell r="B2521" t="str">
            <v>CAMBOATÁ BRANCO (MATAYBA ELAEAGNOIDES)</v>
          </cell>
          <cell r="C2521" t="str">
            <v>UN</v>
          </cell>
          <cell r="D2521">
            <v>243.89</v>
          </cell>
        </row>
        <row r="2522">
          <cell r="A2522">
            <v>18002034</v>
          </cell>
          <cell r="B2522" t="str">
            <v>AROEIRA PRETA (MYRACRODURON URUNDEUVA)</v>
          </cell>
          <cell r="C2522" t="str">
            <v>UN</v>
          </cell>
          <cell r="D2522">
            <v>228.18</v>
          </cell>
        </row>
        <row r="2523">
          <cell r="A2523">
            <v>18002035</v>
          </cell>
          <cell r="B2523" t="str">
            <v>PAINEIRA (CHORISIA SPECIOSA)</v>
          </cell>
          <cell r="C2523" t="str">
            <v>UN</v>
          </cell>
          <cell r="D2523">
            <v>339.94</v>
          </cell>
        </row>
        <row r="2524">
          <cell r="A2524">
            <v>18002036</v>
          </cell>
          <cell r="B2524" t="str">
            <v>CAMBUÍ (MYRCIA SELLOI)</v>
          </cell>
          <cell r="C2524" t="str">
            <v>UN</v>
          </cell>
          <cell r="D2524">
            <v>248.43</v>
          </cell>
        </row>
        <row r="2525">
          <cell r="A2525">
            <v>18002037</v>
          </cell>
          <cell r="B2525" t="str">
            <v>PAU-BRASIL (CAESALPINIA ECHINATA)</v>
          </cell>
          <cell r="C2525" t="str">
            <v>UN</v>
          </cell>
          <cell r="D2525">
            <v>316.35000000000002</v>
          </cell>
        </row>
        <row r="2526">
          <cell r="A2526">
            <v>18002038</v>
          </cell>
          <cell r="B2526" t="str">
            <v>CABREÚVA PARDA (MYROCARPUS FRONDOSUS)</v>
          </cell>
          <cell r="C2526" t="str">
            <v>UN</v>
          </cell>
          <cell r="D2526">
            <v>287.83</v>
          </cell>
        </row>
        <row r="2527">
          <cell r="A2527">
            <v>18002039</v>
          </cell>
          <cell r="B2527" t="str">
            <v>CABREÚVA ( MIROXYLON PERUIFERUM)</v>
          </cell>
          <cell r="C2527" t="str">
            <v>UN</v>
          </cell>
          <cell r="D2527">
            <v>335.88</v>
          </cell>
        </row>
        <row r="2528">
          <cell r="A2528">
            <v>18002040</v>
          </cell>
          <cell r="B2528" t="str">
            <v>PAU-FERRO (CAESALPINIA FERREA)</v>
          </cell>
          <cell r="C2528" t="str">
            <v>UN</v>
          </cell>
          <cell r="D2528">
            <v>305.63</v>
          </cell>
        </row>
        <row r="2529">
          <cell r="A2529">
            <v>18002041</v>
          </cell>
          <cell r="B2529" t="str">
            <v>BORDÃO DE VELHO (SAMANEA TUBULOSA)</v>
          </cell>
          <cell r="C2529" t="str">
            <v>UN</v>
          </cell>
          <cell r="D2529">
            <v>304.45</v>
          </cell>
        </row>
        <row r="2530">
          <cell r="A2530">
            <v>18002042</v>
          </cell>
          <cell r="B2530" t="str">
            <v>PITOMBA (TALISIA ESCULENTA)</v>
          </cell>
          <cell r="C2530" t="str">
            <v>UN</v>
          </cell>
          <cell r="D2530">
            <v>275.36</v>
          </cell>
        </row>
        <row r="2531">
          <cell r="A2531">
            <v>18002050</v>
          </cell>
          <cell r="B2531" t="str">
            <v>SIBIPIRUNA (CAESALPINIA PELTOPHOROIDES)</v>
          </cell>
          <cell r="C2531" t="str">
            <v>UN</v>
          </cell>
          <cell r="D2531">
            <v>361.42</v>
          </cell>
        </row>
        <row r="2532">
          <cell r="A2532">
            <v>18002052</v>
          </cell>
          <cell r="B2532" t="str">
            <v>SUINÃ (ERYTRINA SPECIOSA)</v>
          </cell>
          <cell r="C2532" t="str">
            <v>UN</v>
          </cell>
          <cell r="D2532">
            <v>176.43</v>
          </cell>
        </row>
        <row r="2533">
          <cell r="A2533">
            <v>18002055</v>
          </cell>
          <cell r="B2533" t="str">
            <v>TIPUANA (TIPUANA TIPU)</v>
          </cell>
          <cell r="C2533" t="str">
            <v>UN</v>
          </cell>
          <cell r="D2533">
            <v>390.43</v>
          </cell>
        </row>
        <row r="2534">
          <cell r="A2534">
            <v>18002061</v>
          </cell>
          <cell r="B2534" t="str">
            <v>ARECA BAMBU (CHRYSALIDO CARPUS LUTESCENS)</v>
          </cell>
          <cell r="C2534" t="str">
            <v>UN</v>
          </cell>
          <cell r="D2534">
            <v>88.75</v>
          </cell>
        </row>
        <row r="2535">
          <cell r="A2535">
            <v>18002063</v>
          </cell>
          <cell r="B2535" t="str">
            <v>BURITI (MAURITIA VINIFERA)</v>
          </cell>
          <cell r="C2535" t="str">
            <v>UN</v>
          </cell>
          <cell r="D2535">
            <v>280.42</v>
          </cell>
        </row>
        <row r="2536">
          <cell r="A2536">
            <v>18002065</v>
          </cell>
          <cell r="B2536" t="str">
            <v>COLINIA (CHAMAEDOREA ELEGANS)</v>
          </cell>
          <cell r="C2536" t="str">
            <v>UN</v>
          </cell>
          <cell r="D2536">
            <v>286.52</v>
          </cell>
        </row>
        <row r="2537">
          <cell r="A2537">
            <v>18002067</v>
          </cell>
          <cell r="B2537" t="str">
            <v>COQUEIRO (COCOS NUCIFERA)</v>
          </cell>
          <cell r="C2537" t="str">
            <v>UN</v>
          </cell>
          <cell r="D2537">
            <v>207.15</v>
          </cell>
        </row>
        <row r="2538">
          <cell r="A2538">
            <v>18002070</v>
          </cell>
          <cell r="B2538" t="str">
            <v>GUARIROBA (SYAGRUS OLERACEA)</v>
          </cell>
          <cell r="C2538" t="str">
            <v>UN</v>
          </cell>
          <cell r="D2538">
            <v>181.97</v>
          </cell>
        </row>
        <row r="2539">
          <cell r="A2539">
            <v>18002073</v>
          </cell>
          <cell r="B2539" t="str">
            <v>JERIVÁ (ARECASTRUM ROMANZOFFIANUM)</v>
          </cell>
          <cell r="C2539" t="str">
            <v>UN</v>
          </cell>
          <cell r="D2539">
            <v>133.49</v>
          </cell>
        </row>
        <row r="2540">
          <cell r="A2540">
            <v>18002075</v>
          </cell>
          <cell r="B2540" t="str">
            <v>LATÂNIA (LATANIA SPP)</v>
          </cell>
          <cell r="C2540" t="str">
            <v>UN</v>
          </cell>
          <cell r="D2540">
            <v>156.38</v>
          </cell>
        </row>
        <row r="2541">
          <cell r="A2541">
            <v>18002077</v>
          </cell>
          <cell r="B2541" t="str">
            <v>SEAFORTIA (ARCHONTO PHOENIX CUNNINGHAMIANA)</v>
          </cell>
          <cell r="C2541" t="str">
            <v>UN</v>
          </cell>
          <cell r="D2541">
            <v>155.44999999999999</v>
          </cell>
        </row>
        <row r="2542">
          <cell r="A2542">
            <v>18002080</v>
          </cell>
          <cell r="B2542" t="str">
            <v>PALMEIRA IMPERIAL (ROY STONEAOLERACEA)</v>
          </cell>
          <cell r="C2542" t="str">
            <v>UN</v>
          </cell>
          <cell r="D2542">
            <v>139.72</v>
          </cell>
        </row>
        <row r="2543">
          <cell r="A2543">
            <v>18002090</v>
          </cell>
          <cell r="B2543" t="str">
            <v>PATA DE VACA (BAUHINIA VARIEGATA)</v>
          </cell>
          <cell r="C2543" t="str">
            <v>UN</v>
          </cell>
          <cell r="D2543">
            <v>319.29000000000002</v>
          </cell>
        </row>
        <row r="2544">
          <cell r="A2544">
            <v>18002091</v>
          </cell>
          <cell r="B2544" t="str">
            <v>QUARESMEIRA (TIBOUCHINA GRANULOSA)</v>
          </cell>
          <cell r="C2544" t="str">
            <v>UN</v>
          </cell>
          <cell r="D2544">
            <v>340.55</v>
          </cell>
        </row>
        <row r="2545">
          <cell r="A2545">
            <v>18002092</v>
          </cell>
          <cell r="B2545" t="str">
            <v>MANACA DA SERRA (TIBOUCHINA MUTABILIS)</v>
          </cell>
          <cell r="C2545" t="str">
            <v>UN</v>
          </cell>
          <cell r="D2545">
            <v>313.38</v>
          </cell>
        </row>
        <row r="2546">
          <cell r="A2546">
            <v>18003000</v>
          </cell>
          <cell r="B2546" t="str">
            <v>ARBUSTOS, FORRAÇÕES E TREPADEIRAS - FORNECIMENTO E PLANTIO</v>
          </cell>
          <cell r="C2546" t="str">
            <v>.</v>
          </cell>
          <cell r="D2546" t="str">
            <v>.</v>
          </cell>
        </row>
        <row r="2547">
          <cell r="A2547">
            <v>18003001</v>
          </cell>
          <cell r="B2547" t="str">
            <v>GRAMA BATATAES EM PLACAS (PASPALUM NOTATUM)</v>
          </cell>
          <cell r="C2547" t="str">
            <v>M2</v>
          </cell>
          <cell r="D2547">
            <v>23.14</v>
          </cell>
        </row>
        <row r="2548">
          <cell r="A2548">
            <v>18003003</v>
          </cell>
          <cell r="B2548" t="str">
            <v>GRAMA SÃO CARLOS EM PLACAS (ANOXONOPUS OBTUSIFOLIUS)</v>
          </cell>
          <cell r="C2548" t="str">
            <v>M2</v>
          </cell>
          <cell r="D2548">
            <v>31.1</v>
          </cell>
        </row>
        <row r="2549">
          <cell r="A2549">
            <v>18003005</v>
          </cell>
          <cell r="B2549" t="str">
            <v>GRAMA ESMERALDA</v>
          </cell>
          <cell r="C2549" t="str">
            <v>M2</v>
          </cell>
          <cell r="D2549">
            <v>22.82</v>
          </cell>
        </row>
        <row r="2550">
          <cell r="A2550">
            <v>18003007</v>
          </cell>
          <cell r="B2550" t="str">
            <v>GRAMA PRETA (OPHIOPOGUM JAPONICUS) - 36 MUDAS POR M2</v>
          </cell>
          <cell r="C2550" t="str">
            <v>M2</v>
          </cell>
          <cell r="D2550">
            <v>61.98</v>
          </cell>
        </row>
        <row r="2551">
          <cell r="A2551">
            <v>18003013</v>
          </cell>
          <cell r="B2551" t="str">
            <v>CINERARIA (SENECIO CINERARIA)</v>
          </cell>
          <cell r="C2551" t="str">
            <v>DÚZIA</v>
          </cell>
          <cell r="D2551">
            <v>78.66</v>
          </cell>
        </row>
        <row r="2552">
          <cell r="A2552">
            <v>18003015</v>
          </cell>
          <cell r="B2552" t="str">
            <v>CLOROFITO (CLOROPHYTUM CROMOSSUM)</v>
          </cell>
          <cell r="C2552" t="str">
            <v>DÚZIA</v>
          </cell>
          <cell r="D2552">
            <v>48.58</v>
          </cell>
        </row>
        <row r="2553">
          <cell r="A2553">
            <v>18003017</v>
          </cell>
          <cell r="B2553" t="str">
            <v>FILODENDRO (PHILODENDRON BIPINNATIFIDUM)</v>
          </cell>
          <cell r="C2553" t="str">
            <v>DÚZIA</v>
          </cell>
          <cell r="D2553">
            <v>83.1</v>
          </cell>
        </row>
        <row r="2554">
          <cell r="A2554">
            <v>18003019</v>
          </cell>
          <cell r="B2554" t="str">
            <v>HERA (HEDERA HELIX)</v>
          </cell>
          <cell r="C2554" t="str">
            <v>DÚZIA</v>
          </cell>
          <cell r="D2554">
            <v>50.75</v>
          </cell>
        </row>
        <row r="2555">
          <cell r="A2555">
            <v>18003021</v>
          </cell>
          <cell r="B2555" t="str">
            <v>LÍRIO (HEMEROCALLIS FLAVA)</v>
          </cell>
          <cell r="C2555" t="str">
            <v>DÚZIA</v>
          </cell>
          <cell r="D2555">
            <v>84.6</v>
          </cell>
        </row>
        <row r="2556">
          <cell r="A2556">
            <v>18003023</v>
          </cell>
          <cell r="B2556" t="str">
            <v>MARIA SEM VERGONHA (IMPATIENS SPP)</v>
          </cell>
          <cell r="C2556" t="str">
            <v>DÚZIA</v>
          </cell>
          <cell r="D2556">
            <v>54.71</v>
          </cell>
        </row>
        <row r="2557">
          <cell r="A2557">
            <v>18003025</v>
          </cell>
          <cell r="B2557" t="str">
            <v>MONSTERA (MONSTERA DELICIOSA)</v>
          </cell>
          <cell r="C2557" t="str">
            <v>UN</v>
          </cell>
          <cell r="D2557">
            <v>100.33</v>
          </cell>
        </row>
        <row r="2558">
          <cell r="A2558">
            <v>18003027</v>
          </cell>
          <cell r="B2558" t="str">
            <v>PILEA (PILEA CADIEREI)</v>
          </cell>
          <cell r="C2558" t="str">
            <v>DÚZIA</v>
          </cell>
          <cell r="D2558">
            <v>49.86</v>
          </cell>
        </row>
        <row r="2559">
          <cell r="A2559">
            <v>18003029</v>
          </cell>
          <cell r="B2559" t="str">
            <v>VEDELIA (WEDELIA PALUDARIS)</v>
          </cell>
          <cell r="C2559" t="str">
            <v>DÚZIA</v>
          </cell>
          <cell r="D2559">
            <v>53.08</v>
          </cell>
        </row>
        <row r="2560">
          <cell r="A2560">
            <v>18003041</v>
          </cell>
          <cell r="B2560" t="str">
            <v>IPOMÉIA (IPOMEIA LEARII)</v>
          </cell>
          <cell r="C2560" t="str">
            <v>UN</v>
          </cell>
          <cell r="D2560">
            <v>77.3</v>
          </cell>
        </row>
        <row r="2561">
          <cell r="A2561">
            <v>18003043</v>
          </cell>
          <cell r="B2561" t="str">
            <v>JASMIM ESTRELA (TRACHELOSPERMOM JASMINDA)</v>
          </cell>
          <cell r="C2561" t="str">
            <v>UN</v>
          </cell>
          <cell r="D2561">
            <v>72.48</v>
          </cell>
        </row>
        <row r="2562">
          <cell r="A2562">
            <v>18003045</v>
          </cell>
          <cell r="B2562" t="str">
            <v>LÁGRIMA DE CRISTO (CLERODENDRON THOMSONAE)</v>
          </cell>
          <cell r="C2562" t="str">
            <v>UN</v>
          </cell>
          <cell r="D2562">
            <v>70</v>
          </cell>
        </row>
        <row r="2563">
          <cell r="A2563">
            <v>18003047</v>
          </cell>
          <cell r="B2563" t="str">
            <v>MARACUJÁ (PASSIFLORA COERULEA)</v>
          </cell>
          <cell r="C2563" t="str">
            <v>UN</v>
          </cell>
          <cell r="D2563">
            <v>59.86</v>
          </cell>
        </row>
        <row r="2564">
          <cell r="A2564">
            <v>18003049</v>
          </cell>
          <cell r="B2564" t="str">
            <v>PRIMAVERA (BOUGAINVILLEA GLABRA)</v>
          </cell>
          <cell r="C2564" t="str">
            <v>UN</v>
          </cell>
          <cell r="D2564">
            <v>84.96</v>
          </cell>
        </row>
        <row r="2565">
          <cell r="A2565">
            <v>18003051</v>
          </cell>
          <cell r="B2565" t="str">
            <v>TUMBERGIA (THUNBERGIA GRANDIFLORA)</v>
          </cell>
          <cell r="C2565" t="str">
            <v>UN</v>
          </cell>
          <cell r="D2565">
            <v>63.89</v>
          </cell>
        </row>
        <row r="2566">
          <cell r="A2566">
            <v>18003053</v>
          </cell>
          <cell r="B2566" t="str">
            <v>UNHA DE GATO (FICUS PUMILA)</v>
          </cell>
          <cell r="C2566" t="str">
            <v>UN</v>
          </cell>
          <cell r="D2566">
            <v>8.58</v>
          </cell>
        </row>
        <row r="2567">
          <cell r="A2567">
            <v>18003061</v>
          </cell>
          <cell r="B2567" t="str">
            <v>ABUTILOM (ABUTILON STRIATUM)</v>
          </cell>
          <cell r="C2567" t="str">
            <v>UN</v>
          </cell>
          <cell r="D2567">
            <v>52.53</v>
          </cell>
        </row>
        <row r="2568">
          <cell r="A2568">
            <v>18003063</v>
          </cell>
          <cell r="B2568" t="str">
            <v>ACALIFA (ACALYPHA WILKESIANA)</v>
          </cell>
          <cell r="C2568" t="str">
            <v>UN</v>
          </cell>
          <cell r="D2568">
            <v>63.9</v>
          </cell>
        </row>
        <row r="2569">
          <cell r="A2569">
            <v>18003065</v>
          </cell>
          <cell r="B2569" t="str">
            <v>ALAMANDA (ALLAMANDA NERIIFOLIA)</v>
          </cell>
          <cell r="C2569" t="str">
            <v>UN</v>
          </cell>
          <cell r="D2569">
            <v>61.66</v>
          </cell>
        </row>
        <row r="2570">
          <cell r="A2570">
            <v>18003067</v>
          </cell>
          <cell r="B2570" t="str">
            <v>AZALÉA (RHODODENDRON INDICUM)</v>
          </cell>
          <cell r="C2570" t="str">
            <v>UN</v>
          </cell>
          <cell r="D2570">
            <v>69.180000000000007</v>
          </cell>
        </row>
        <row r="2571">
          <cell r="A2571">
            <v>18003069</v>
          </cell>
          <cell r="B2571" t="str">
            <v>BAMBUZINHO (BAMBUZA GRACILIS)</v>
          </cell>
          <cell r="C2571" t="str">
            <v>UN</v>
          </cell>
          <cell r="D2571">
            <v>77.44</v>
          </cell>
        </row>
        <row r="2572">
          <cell r="A2572">
            <v>18003071</v>
          </cell>
          <cell r="B2572" t="str">
            <v>BELA EMÍLIA (PLUMBAGO CAPENSIS)</v>
          </cell>
          <cell r="C2572" t="str">
            <v>UN</v>
          </cell>
          <cell r="D2572">
            <v>46.17</v>
          </cell>
        </row>
        <row r="2573">
          <cell r="A2573">
            <v>18003073</v>
          </cell>
          <cell r="B2573" t="str">
            <v>CAMARÃO (BELOPERONE GUTATA)</v>
          </cell>
          <cell r="C2573" t="str">
            <v>UN</v>
          </cell>
          <cell r="D2573">
            <v>51.18</v>
          </cell>
        </row>
        <row r="2574">
          <cell r="A2574">
            <v>18003075</v>
          </cell>
          <cell r="B2574" t="str">
            <v>COSMOS (COSMOS BIPINNATUS)</v>
          </cell>
          <cell r="C2574" t="str">
            <v>UN</v>
          </cell>
          <cell r="D2574">
            <v>40.44</v>
          </cell>
        </row>
        <row r="2575">
          <cell r="A2575">
            <v>18003077</v>
          </cell>
          <cell r="B2575" t="str">
            <v>DRACENA (DRACAENA FRAGRANS)</v>
          </cell>
          <cell r="C2575" t="str">
            <v>UN</v>
          </cell>
          <cell r="D2575">
            <v>65.790000000000006</v>
          </cell>
        </row>
        <row r="2576">
          <cell r="A2576">
            <v>18003079</v>
          </cell>
          <cell r="B2576" t="str">
            <v>ESPONJINHA (CALLIANDRA TWEEDII)</v>
          </cell>
          <cell r="C2576" t="str">
            <v>UN</v>
          </cell>
          <cell r="D2576">
            <v>63.73</v>
          </cell>
        </row>
        <row r="2577">
          <cell r="A2577">
            <v>18003083</v>
          </cell>
          <cell r="B2577" t="str">
            <v>HIBISCO (HIBISCUS ROSA SINENSIS)</v>
          </cell>
          <cell r="C2577" t="str">
            <v>UN</v>
          </cell>
          <cell r="D2577">
            <v>57.16</v>
          </cell>
        </row>
        <row r="2578">
          <cell r="A2578">
            <v>18003085</v>
          </cell>
          <cell r="B2578" t="str">
            <v>MALVAVISCO (MALVAVISCUS MOLLIS)</v>
          </cell>
          <cell r="C2578" t="str">
            <v>UN</v>
          </cell>
          <cell r="D2578">
            <v>51.69</v>
          </cell>
        </row>
        <row r="2579">
          <cell r="A2579">
            <v>18003087</v>
          </cell>
          <cell r="B2579" t="str">
            <v>PIRACANTA (PYRACANTHA COCCINEA)</v>
          </cell>
          <cell r="C2579" t="str">
            <v>UN</v>
          </cell>
          <cell r="D2579">
            <v>81.239999999999995</v>
          </cell>
        </row>
        <row r="2580">
          <cell r="A2580">
            <v>18006003</v>
          </cell>
          <cell r="B2580" t="str">
            <v>MULTI EXERCITADOR CONJUGADO COM 6 FUNÇÕES</v>
          </cell>
          <cell r="C2580" t="str">
            <v>UN</v>
          </cell>
          <cell r="D2580">
            <v>6556.97</v>
          </cell>
        </row>
        <row r="2581">
          <cell r="A2581">
            <v>18010000</v>
          </cell>
          <cell r="B2581" t="str">
            <v>TRATAMENTO PAISAGÍSTICO DE PISOS</v>
          </cell>
          <cell r="C2581" t="str">
            <v>.</v>
          </cell>
          <cell r="D2581" t="str">
            <v>.</v>
          </cell>
        </row>
        <row r="2582">
          <cell r="A2582">
            <v>18010050</v>
          </cell>
          <cell r="B2582" t="str">
            <v>ORLA PARA ÁRVORE EM PARALELEPÍPEDO - 1,20 X 1,20 M</v>
          </cell>
          <cell r="C2582" t="str">
            <v>UN</v>
          </cell>
          <cell r="D2582">
            <v>370.3</v>
          </cell>
        </row>
        <row r="2583">
          <cell r="A2583">
            <v>18010056</v>
          </cell>
          <cell r="B2583" t="str">
            <v>ORLA DE SEPARAÇÃO EM CONCRETO</v>
          </cell>
          <cell r="C2583" t="str">
            <v>M</v>
          </cell>
          <cell r="D2583">
            <v>106.38</v>
          </cell>
        </row>
        <row r="2584">
          <cell r="A2584">
            <v>18010060</v>
          </cell>
          <cell r="B2584" t="str">
            <v>GRELHA DE CONCRETO PARA PISOS GRAMADOS 60X45X9,5CM</v>
          </cell>
          <cell r="C2584" t="str">
            <v>M2</v>
          </cell>
          <cell r="D2584">
            <v>96.03</v>
          </cell>
        </row>
        <row r="2585">
          <cell r="A2585">
            <v>18010090</v>
          </cell>
          <cell r="B2585" t="str">
            <v>TORNEIRA PARA JARDIM</v>
          </cell>
          <cell r="C2585" t="str">
            <v>UN</v>
          </cell>
          <cell r="D2585">
            <v>498.07</v>
          </cell>
        </row>
        <row r="2586">
          <cell r="A2586">
            <v>18012000</v>
          </cell>
          <cell r="B2586" t="str">
            <v>MOBILIÁRIO EXTERNO</v>
          </cell>
          <cell r="C2586" t="str">
            <v>.</v>
          </cell>
          <cell r="D2586" t="str">
            <v>.</v>
          </cell>
        </row>
        <row r="2587">
          <cell r="A2587">
            <v>18012001</v>
          </cell>
          <cell r="B2587" t="str">
            <v>BANCO DE CONCRETO POLIDO COM PINTURA EM POLIURETANO</v>
          </cell>
          <cell r="C2587" t="str">
            <v>M</v>
          </cell>
          <cell r="D2587">
            <v>316.48</v>
          </cell>
        </row>
        <row r="2588">
          <cell r="A2588">
            <v>18012002</v>
          </cell>
          <cell r="B2588" t="str">
            <v>CONJUNTO MESA E BANCOS EM CONCRETO</v>
          </cell>
          <cell r="C2588" t="str">
            <v>CJ</v>
          </cell>
          <cell r="D2588">
            <v>1836.94</v>
          </cell>
        </row>
        <row r="2589">
          <cell r="A2589">
            <v>18012003</v>
          </cell>
          <cell r="B2589" t="str">
            <v>BANCO EM CONCRETO APARENTE - L=40CM</v>
          </cell>
          <cell r="C2589" t="str">
            <v>M</v>
          </cell>
          <cell r="D2589">
            <v>293.64999999999998</v>
          </cell>
        </row>
        <row r="2590">
          <cell r="A2590">
            <v>18012004</v>
          </cell>
          <cell r="B2590" t="str">
            <v>BANCO EM CONCRETO APARENTE - L=50CM</v>
          </cell>
          <cell r="C2590" t="str">
            <v>M</v>
          </cell>
          <cell r="D2590">
            <v>324.23</v>
          </cell>
        </row>
        <row r="2591">
          <cell r="A2591">
            <v>18012005</v>
          </cell>
          <cell r="B2591" t="str">
            <v>BANCO EM CONCRETO APARENTE COM BALANÇO DE 40CM</v>
          </cell>
          <cell r="C2591" t="str">
            <v>M</v>
          </cell>
          <cell r="D2591">
            <v>450.41</v>
          </cell>
        </row>
        <row r="2592">
          <cell r="A2592">
            <v>18012006</v>
          </cell>
          <cell r="B2592" t="str">
            <v>BANCO EM CONCRETO APARENTE, TIPO PMSP</v>
          </cell>
          <cell r="C2592" t="str">
            <v>M</v>
          </cell>
          <cell r="D2592">
            <v>332.54</v>
          </cell>
        </row>
        <row r="2593">
          <cell r="A2593">
            <v>18012012</v>
          </cell>
          <cell r="B2593" t="str">
            <v>BANCO EM BLOCOS DE CONCRETO APARENTE</v>
          </cell>
          <cell r="C2593" t="str">
            <v>M</v>
          </cell>
          <cell r="D2593">
            <v>519.03</v>
          </cell>
        </row>
        <row r="2594">
          <cell r="A2594">
            <v>18012017</v>
          </cell>
          <cell r="B2594" t="str">
            <v>BANCO EM ALVENARIA APARENTE E CONCRETO</v>
          </cell>
          <cell r="C2594" t="str">
            <v>M</v>
          </cell>
          <cell r="D2594">
            <v>394.27</v>
          </cell>
        </row>
        <row r="2595">
          <cell r="A2595">
            <v>18012018</v>
          </cell>
          <cell r="B2595" t="str">
            <v>BANCO EM ALVENARIA REVESTIDA E CONCRETO</v>
          </cell>
          <cell r="C2595" t="str">
            <v>M</v>
          </cell>
          <cell r="D2595">
            <v>425.82</v>
          </cell>
        </row>
        <row r="2596">
          <cell r="A2596">
            <v>18012019</v>
          </cell>
          <cell r="B2596" t="str">
            <v>BANCO JARDINEIRA EM ALVENARIA DE TIJOLO APARENTE</v>
          </cell>
          <cell r="C2596" t="str">
            <v>M</v>
          </cell>
          <cell r="D2596">
            <v>566.12</v>
          </cell>
        </row>
        <row r="2597">
          <cell r="A2597">
            <v>18013000</v>
          </cell>
          <cell r="B2597" t="str">
            <v>BRINQUEDOS EDIFICADOS</v>
          </cell>
          <cell r="C2597" t="str">
            <v>.</v>
          </cell>
          <cell r="D2597" t="str">
            <v>.</v>
          </cell>
        </row>
        <row r="2598">
          <cell r="A2598">
            <v>18013021</v>
          </cell>
          <cell r="B2598" t="str">
            <v>MINI ANFITEATRO</v>
          </cell>
          <cell r="C2598" t="str">
            <v>UN</v>
          </cell>
          <cell r="D2598">
            <v>12633.24</v>
          </cell>
        </row>
        <row r="2599">
          <cell r="A2599">
            <v>18013026</v>
          </cell>
          <cell r="B2599" t="str">
            <v>MURAL EM ALVENARIA</v>
          </cell>
          <cell r="C2599" t="str">
            <v>UN</v>
          </cell>
          <cell r="D2599">
            <v>3295.46</v>
          </cell>
        </row>
        <row r="2600">
          <cell r="A2600">
            <v>18013041</v>
          </cell>
          <cell r="B2600" t="str">
            <v>TANQUE DE AREIA - GENÉRICO - ESCAVAÇÃO E APILOAMENTO</v>
          </cell>
          <cell r="C2600" t="str">
            <v>M3</v>
          </cell>
          <cell r="D2600">
            <v>65.08</v>
          </cell>
        </row>
        <row r="2601">
          <cell r="A2601">
            <v>18013042</v>
          </cell>
          <cell r="B2601" t="str">
            <v>TANQUE DE AREIA - GENÉRICO - DRENAGEM</v>
          </cell>
          <cell r="C2601" t="str">
            <v>M</v>
          </cell>
          <cell r="D2601">
            <v>108.83</v>
          </cell>
        </row>
        <row r="2602">
          <cell r="A2602">
            <v>18013043</v>
          </cell>
          <cell r="B2602" t="str">
            <v>TANQUE DE AREIA - GENÉRICO - LASTRO DE CONCRETO</v>
          </cell>
          <cell r="C2602" t="str">
            <v>M3</v>
          </cell>
          <cell r="D2602">
            <v>526.91999999999996</v>
          </cell>
        </row>
        <row r="2603">
          <cell r="A2603">
            <v>18013044</v>
          </cell>
          <cell r="B2603" t="str">
            <v>TANQUE DE AREIA - GENÉRICO - BORDA BAIXA</v>
          </cell>
          <cell r="C2603" t="str">
            <v>M</v>
          </cell>
          <cell r="D2603">
            <v>406.43</v>
          </cell>
        </row>
        <row r="2604">
          <cell r="A2604">
            <v>18013045</v>
          </cell>
          <cell r="B2604" t="str">
            <v>TANQUE DE AREIA - GENÉRICO - BORDA ALTA</v>
          </cell>
          <cell r="C2604" t="str">
            <v>M</v>
          </cell>
          <cell r="D2604">
            <v>508.2</v>
          </cell>
        </row>
        <row r="2605">
          <cell r="A2605">
            <v>18013046</v>
          </cell>
          <cell r="B2605" t="str">
            <v>TANQUE DE AREIA - GENÉRICO - FORNECIMENTO E APLICAÇÃO DE AREIA LAVADA</v>
          </cell>
          <cell r="C2605" t="str">
            <v>M3</v>
          </cell>
          <cell r="D2605">
            <v>192.62</v>
          </cell>
        </row>
        <row r="2606">
          <cell r="A2606">
            <v>18013051</v>
          </cell>
          <cell r="B2606" t="str">
            <v>BRINQUEDO - TRENZINHO DE TUBOS DE CONCRETO/FABES</v>
          </cell>
          <cell r="C2606" t="str">
            <v>UN</v>
          </cell>
          <cell r="D2606">
            <v>4994</v>
          </cell>
        </row>
        <row r="2607">
          <cell r="A2607">
            <v>18013053</v>
          </cell>
          <cell r="B2607" t="str">
            <v>FORTINHO</v>
          </cell>
          <cell r="C2607" t="str">
            <v>UN</v>
          </cell>
          <cell r="D2607">
            <v>7381.25</v>
          </cell>
        </row>
        <row r="2608">
          <cell r="A2608">
            <v>18014000</v>
          </cell>
          <cell r="B2608" t="str">
            <v>BRINQUEDOS INDUSTRIALIZADOS</v>
          </cell>
          <cell r="C2608" t="str">
            <v>.</v>
          </cell>
          <cell r="D2608" t="str">
            <v>.</v>
          </cell>
        </row>
        <row r="2609">
          <cell r="A2609">
            <v>18014005</v>
          </cell>
          <cell r="B2609" t="str">
            <v>CARROSSEL PARA 20 LUGARES,  DIÂMETRO 2,20M, FORNECIMENTO E INSTALAÇÃO</v>
          </cell>
          <cell r="C2609" t="str">
            <v>UN</v>
          </cell>
          <cell r="D2609">
            <v>4159.75</v>
          </cell>
        </row>
        <row r="2610">
          <cell r="A2610">
            <v>18014008</v>
          </cell>
          <cell r="B2610" t="str">
            <v>ESCORREGADOR COMPR=3,00M H=1,80M - ESTRUTURA METÁLICA</v>
          </cell>
          <cell r="C2610" t="str">
            <v>UN</v>
          </cell>
          <cell r="D2610">
            <v>3249.5</v>
          </cell>
        </row>
        <row r="2611">
          <cell r="A2611">
            <v>18014011</v>
          </cell>
          <cell r="B2611" t="str">
            <v>GANGORRA COM 3 PRANCHAS COMPR=3,00M H=0,70M - ESTRUTURA METÁLICA</v>
          </cell>
          <cell r="C2611" t="str">
            <v>UN</v>
          </cell>
          <cell r="D2611">
            <v>2430.8200000000002</v>
          </cell>
        </row>
        <row r="2612">
          <cell r="A2612">
            <v>18014015</v>
          </cell>
          <cell r="B2612" t="str">
            <v>BALANÇO DE 3 LUGARES COM PNEUS COMPR=4,50M H=2,50M - ESTRUTURA METÁLICA</v>
          </cell>
          <cell r="C2612" t="str">
            <v>UN</v>
          </cell>
          <cell r="D2612">
            <v>2341.0500000000002</v>
          </cell>
        </row>
        <row r="2613">
          <cell r="A2613">
            <v>18014016</v>
          </cell>
          <cell r="B2613" t="str">
            <v>BRINQUEDO TIPO BALANÇO FRONTAL DUPLO PARA CADEIRANTE COM ESTRUTURA EM TUBOS DE AÇO CARBONO - INSTALADO</v>
          </cell>
          <cell r="C2613" t="str">
            <v>UN</v>
          </cell>
          <cell r="D2613">
            <v>16612.25</v>
          </cell>
        </row>
        <row r="2614">
          <cell r="A2614">
            <v>18014022</v>
          </cell>
          <cell r="B2614" t="str">
            <v>ESCADA HORIZONTAL COMPR=1,80M H=1,80M - ESTRUTURA METÁLICA</v>
          </cell>
          <cell r="C2614" t="str">
            <v>UN</v>
          </cell>
          <cell r="D2614">
            <v>2132.0500000000002</v>
          </cell>
        </row>
        <row r="2615">
          <cell r="A2615">
            <v>18014024</v>
          </cell>
          <cell r="B2615" t="str">
            <v>GAIOLA LABIRINTO (1,5X1,5X2,0)M - ESTRUTURA METÁLICA</v>
          </cell>
          <cell r="C2615" t="str">
            <v>UN</v>
          </cell>
          <cell r="D2615">
            <v>3056.83</v>
          </cell>
        </row>
        <row r="2616">
          <cell r="A2616">
            <v>18014030</v>
          </cell>
          <cell r="B2616" t="str">
            <v>PLACAS DE E.V.A. ESP.30MM PARA USO INTERNO, TIPO TATAMI, COLOCADAS</v>
          </cell>
          <cell r="C2616" t="str">
            <v>M2</v>
          </cell>
          <cell r="D2616">
            <v>94.85</v>
          </cell>
        </row>
        <row r="2617">
          <cell r="A2617">
            <v>18014041</v>
          </cell>
          <cell r="B2617" t="str">
            <v>PLAYGROUND BRINQUEDOS DE MADEIRA - CASA TARZAN COM RAMPA ESCALADA, ESCORREGADOR, PONTE E ESCADA MARINHEIRO</v>
          </cell>
          <cell r="C2617" t="str">
            <v>UN</v>
          </cell>
          <cell r="D2617">
            <v>8664.4</v>
          </cell>
        </row>
        <row r="2618">
          <cell r="A2618">
            <v>18014042</v>
          </cell>
          <cell r="B2618" t="str">
            <v>PLAYGROUND BRINQUEDOS DE MADEIRA - CASA TARZAN COM RAMPA ESCALADA, ESCORREGADOR E ESCADA MARINHEIRO</v>
          </cell>
          <cell r="C2618" t="str">
            <v>UN</v>
          </cell>
          <cell r="D2618">
            <v>7769.67</v>
          </cell>
        </row>
        <row r="2619">
          <cell r="A2619">
            <v>18014043</v>
          </cell>
          <cell r="B2619" t="str">
            <v>PLAYGROUND BRINQUEDOS DE MADEIRA - CASA TARZAN COM ESCORREGADOR E ESCADA MARINHEIRO</v>
          </cell>
          <cell r="C2619" t="str">
            <v>UN</v>
          </cell>
          <cell r="D2619">
            <v>6389.62</v>
          </cell>
        </row>
        <row r="2620">
          <cell r="A2620">
            <v>18014044</v>
          </cell>
          <cell r="B2620" t="str">
            <v>PLAYGROUND BRINQUEDOS DE MADEIRA - DOIS CAVALINHOS E DUAS GANGORRAS</v>
          </cell>
          <cell r="C2620" t="str">
            <v>UN</v>
          </cell>
          <cell r="D2620">
            <v>4154.7</v>
          </cell>
        </row>
        <row r="2621">
          <cell r="A2621">
            <v>18014045</v>
          </cell>
          <cell r="B2621" t="str">
            <v>PLAYGROUND BRINQUEDOS DE MADEIRA - ESCORREGADOR ( ALT.=1,80M COMP.=3,00M)</v>
          </cell>
          <cell r="C2621" t="str">
            <v>UN</v>
          </cell>
          <cell r="D2621">
            <v>2601.71</v>
          </cell>
        </row>
        <row r="2622">
          <cell r="A2622">
            <v>18014046</v>
          </cell>
          <cell r="B2622" t="str">
            <v>PLAYGROUND BRINQUEDOS DE MADEIRA - GANGORRA DUPLA</v>
          </cell>
          <cell r="C2622" t="str">
            <v>UN</v>
          </cell>
          <cell r="D2622">
            <v>1412.49</v>
          </cell>
        </row>
        <row r="2623">
          <cell r="A2623">
            <v>18014047</v>
          </cell>
          <cell r="B2623" t="str">
            <v>PLAYGROUND BRINQUEDOS DE MADEIRA - ARGOLA E TRAPÉZIO</v>
          </cell>
          <cell r="C2623" t="str">
            <v>UN</v>
          </cell>
          <cell r="D2623">
            <v>1726.1</v>
          </cell>
        </row>
        <row r="2624">
          <cell r="A2624">
            <v>18014048</v>
          </cell>
          <cell r="B2624" t="str">
            <v>PLAYGROUND BRINQUEDOS DE MADEIRA - BALANÇA DUPLA</v>
          </cell>
          <cell r="C2624" t="str">
            <v>UN</v>
          </cell>
          <cell r="D2624">
            <v>2620.83</v>
          </cell>
        </row>
        <row r="2625">
          <cell r="A2625">
            <v>18014049</v>
          </cell>
          <cell r="B2625" t="str">
            <v>PLAYGROUND BRINQUEDOS DE MADEIRA - ESCADA HORIZONTAL</v>
          </cell>
          <cell r="C2625" t="str">
            <v>UN</v>
          </cell>
          <cell r="D2625">
            <v>1681.36</v>
          </cell>
        </row>
        <row r="2626">
          <cell r="A2626">
            <v>18015000</v>
          </cell>
          <cell r="B2626" t="str">
            <v>BRINQUEDOS - SERVIÇOS</v>
          </cell>
          <cell r="C2626" t="str">
            <v>.</v>
          </cell>
          <cell r="D2626" t="str">
            <v>.</v>
          </cell>
        </row>
        <row r="2627">
          <cell r="A2627">
            <v>18015001</v>
          </cell>
          <cell r="B2627" t="str">
            <v>APARELHOS DE GINÁTICA EM MADEIRA - BARRA DUPLA EM DOIS NIVEIS</v>
          </cell>
          <cell r="C2627" t="str">
            <v>UN</v>
          </cell>
          <cell r="D2627">
            <v>1356.73</v>
          </cell>
        </row>
        <row r="2628">
          <cell r="A2628">
            <v>18015002</v>
          </cell>
          <cell r="B2628" t="str">
            <v>APARELHOS DE GINÁTICA EM MADEIRA - BARREIRA SIMPLES</v>
          </cell>
          <cell r="C2628" t="str">
            <v>UN</v>
          </cell>
          <cell r="D2628">
            <v>1587.94</v>
          </cell>
        </row>
        <row r="2629">
          <cell r="A2629">
            <v>18015003</v>
          </cell>
          <cell r="B2629" t="str">
            <v>APARELHOS DE GINÁTICA EM MADEIRA - BARRAS PARALELAS</v>
          </cell>
          <cell r="C2629" t="str">
            <v>UN</v>
          </cell>
          <cell r="D2629">
            <v>1393.97</v>
          </cell>
        </row>
        <row r="2630">
          <cell r="A2630">
            <v>18015010</v>
          </cell>
          <cell r="B2630" t="str">
            <v>CARACOL - DEMARCAÇÃO DE PISO</v>
          </cell>
          <cell r="C2630" t="str">
            <v>UN</v>
          </cell>
          <cell r="D2630">
            <v>366.56</v>
          </cell>
        </row>
        <row r="2631">
          <cell r="A2631">
            <v>18015013</v>
          </cell>
          <cell r="B2631" t="str">
            <v>AMARELINHA DEMARCAÇÃO DE PISO</v>
          </cell>
          <cell r="C2631" t="str">
            <v>UN</v>
          </cell>
          <cell r="D2631">
            <v>180.29</v>
          </cell>
        </row>
        <row r="2632">
          <cell r="A2632">
            <v>18015014</v>
          </cell>
          <cell r="B2632" t="str">
            <v>XADREZ - DEMARCAÇÃO DE PISO (RD-04)</v>
          </cell>
          <cell r="C2632" t="str">
            <v>UN</v>
          </cell>
          <cell r="D2632">
            <v>1168.3499999999999</v>
          </cell>
        </row>
        <row r="2633">
          <cell r="A2633">
            <v>18015050</v>
          </cell>
          <cell r="B2633" t="str">
            <v>FORNECIMENTO E APLICAÇÃO DE AREIA FINA</v>
          </cell>
          <cell r="C2633" t="str">
            <v>M3</v>
          </cell>
          <cell r="D2633">
            <v>261.5</v>
          </cell>
        </row>
        <row r="2634">
          <cell r="A2634">
            <v>18015051</v>
          </cell>
          <cell r="B2634" t="str">
            <v>FORNECIMENTO E APLICAÇÃO  DE PEDRA N.2</v>
          </cell>
          <cell r="C2634" t="str">
            <v>M3</v>
          </cell>
          <cell r="D2634">
            <v>237.45</v>
          </cell>
        </row>
        <row r="2635">
          <cell r="A2635">
            <v>18016001</v>
          </cell>
          <cell r="B2635" t="str">
            <v>SURF DUPLO CONJUGADO (EXERCITADOR PARA IDOSOS)</v>
          </cell>
          <cell r="C2635" t="str">
            <v>UN</v>
          </cell>
          <cell r="D2635">
            <v>2253.69</v>
          </cell>
        </row>
        <row r="2636">
          <cell r="A2636">
            <v>18016002</v>
          </cell>
          <cell r="B2636" t="str">
            <v>ROTAÇÃO DIAGONAL DUPLA - APARELHO DUPLO CONJUGADO</v>
          </cell>
          <cell r="C2636" t="str">
            <v>UN</v>
          </cell>
          <cell r="D2636">
            <v>1891.51</v>
          </cell>
        </row>
        <row r="2637">
          <cell r="A2637">
            <v>18016003</v>
          </cell>
          <cell r="B2637" t="str">
            <v>MULTI EXERCITADOR CONJUGADO COM 6 FUNÇÕES</v>
          </cell>
          <cell r="C2637" t="str">
            <v>UN</v>
          </cell>
          <cell r="D2637">
            <v>6556.66</v>
          </cell>
        </row>
        <row r="2638">
          <cell r="A2638">
            <v>18016004</v>
          </cell>
          <cell r="B2638" t="str">
            <v>SIMULADOR DE CAVALGADA</v>
          </cell>
          <cell r="C2638" t="str">
            <v>UN</v>
          </cell>
          <cell r="D2638">
            <v>4012.74</v>
          </cell>
        </row>
        <row r="2639">
          <cell r="A2639">
            <v>18016005</v>
          </cell>
          <cell r="B2639" t="str">
            <v>SIMULADOR DE CAVALGADA TRIPLO</v>
          </cell>
          <cell r="C2639" t="str">
            <v>UN</v>
          </cell>
          <cell r="D2639">
            <v>5758.43</v>
          </cell>
        </row>
        <row r="2640">
          <cell r="A2640">
            <v>18016006</v>
          </cell>
          <cell r="B2640" t="str">
            <v>ALONGADOR COM 3 ALTURAS CONJUGADO</v>
          </cell>
          <cell r="C2640" t="str">
            <v>UN</v>
          </cell>
          <cell r="D2640">
            <v>2623.33</v>
          </cell>
        </row>
        <row r="2641">
          <cell r="A2641">
            <v>18016007</v>
          </cell>
          <cell r="B2641" t="str">
            <v>PRESSÃO DE PERNAS TRIPLO CONJUGADO</v>
          </cell>
          <cell r="C2641" t="str">
            <v>UN</v>
          </cell>
          <cell r="D2641">
            <v>3713.91</v>
          </cell>
        </row>
        <row r="2642">
          <cell r="A2642">
            <v>18016008</v>
          </cell>
          <cell r="B2642" t="str">
            <v>REMADA SENTADA</v>
          </cell>
          <cell r="C2642" t="str">
            <v>UN</v>
          </cell>
          <cell r="D2642">
            <v>2156.89</v>
          </cell>
        </row>
        <row r="2643">
          <cell r="A2643">
            <v>18016009</v>
          </cell>
          <cell r="B2643" t="str">
            <v>SIMULADOR DE CAMINHADA DUPLO CONJUGADO</v>
          </cell>
          <cell r="C2643" t="str">
            <v>UN</v>
          </cell>
          <cell r="D2643">
            <v>3812.81</v>
          </cell>
        </row>
        <row r="2644">
          <cell r="A2644">
            <v>18016010</v>
          </cell>
          <cell r="B2644" t="str">
            <v>SIMULADOR DE CAMINHADA TRIPLO CONJUGADO</v>
          </cell>
          <cell r="C2644" t="str">
            <v>UN</v>
          </cell>
          <cell r="D2644">
            <v>5354.36</v>
          </cell>
        </row>
        <row r="2645">
          <cell r="A2645">
            <v>18016011</v>
          </cell>
          <cell r="B2645" t="str">
            <v>ROTAÇÃO VERTICAL DUPLO</v>
          </cell>
          <cell r="C2645" t="str">
            <v>UN</v>
          </cell>
          <cell r="D2645">
            <v>1362.03</v>
          </cell>
        </row>
        <row r="2646">
          <cell r="A2646">
            <v>18016012</v>
          </cell>
          <cell r="B2646" t="str">
            <v>ROTAÇÃO VERTICAL TRIPLO CONJUGADO</v>
          </cell>
          <cell r="C2646" t="str">
            <v>UN</v>
          </cell>
          <cell r="D2646">
            <v>1902.63</v>
          </cell>
        </row>
        <row r="2647">
          <cell r="A2647">
            <v>18016013</v>
          </cell>
          <cell r="B2647" t="str">
            <v>ESQUI DUPLO CONJUGADO</v>
          </cell>
          <cell r="C2647" t="str">
            <v>UN</v>
          </cell>
          <cell r="D2647">
            <v>4918.28</v>
          </cell>
        </row>
        <row r="2648">
          <cell r="A2648">
            <v>18016014</v>
          </cell>
          <cell r="B2648" t="str">
            <v>ESQUI TRIPLO CONJUGADO</v>
          </cell>
          <cell r="C2648" t="str">
            <v>UN</v>
          </cell>
          <cell r="D2648">
            <v>6835.54</v>
          </cell>
        </row>
        <row r="2649">
          <cell r="A2649">
            <v>18016015</v>
          </cell>
          <cell r="B2649" t="str">
            <v>BICICLETA DE CADEIRA INDIVIDUAL</v>
          </cell>
          <cell r="C2649" t="str">
            <v>UN</v>
          </cell>
          <cell r="D2649">
            <v>1958.18</v>
          </cell>
        </row>
        <row r="2650">
          <cell r="A2650">
            <v>18016016</v>
          </cell>
          <cell r="B2650" t="str">
            <v>BICICLETA DE CADEIRA TRIPLA</v>
          </cell>
          <cell r="C2650" t="str">
            <v>UN</v>
          </cell>
          <cell r="D2650">
            <v>5426.87</v>
          </cell>
        </row>
        <row r="2651">
          <cell r="A2651">
            <v>18016017</v>
          </cell>
          <cell r="B2651" t="str">
            <v>PUXADOR PEITORAL DUPLO STAR</v>
          </cell>
          <cell r="C2651" t="str">
            <v>UN</v>
          </cell>
          <cell r="D2651">
            <v>3644.01</v>
          </cell>
        </row>
        <row r="2652">
          <cell r="A2652">
            <v>18016018</v>
          </cell>
          <cell r="B2652" t="str">
            <v>TWIST TRIPLO</v>
          </cell>
          <cell r="C2652" t="str">
            <v>UN</v>
          </cell>
          <cell r="D2652">
            <v>2927.74</v>
          </cell>
        </row>
        <row r="2653">
          <cell r="A2653">
            <v>18016019</v>
          </cell>
          <cell r="B2653" t="str">
            <v>PLACA ORIENTADORA VERTICAL</v>
          </cell>
          <cell r="C2653" t="str">
            <v>UN</v>
          </cell>
          <cell r="D2653">
            <v>3576.63</v>
          </cell>
        </row>
        <row r="2654">
          <cell r="A2654">
            <v>18016020</v>
          </cell>
          <cell r="B2654" t="str">
            <v>LIXEIRA DUPLA</v>
          </cell>
          <cell r="C2654" t="str">
            <v>UN</v>
          </cell>
          <cell r="D2654">
            <v>1317.42</v>
          </cell>
        </row>
        <row r="2655">
          <cell r="A2655">
            <v>18060000</v>
          </cell>
          <cell r="B2655" t="str">
            <v>RETIRADAS</v>
          </cell>
          <cell r="C2655" t="str">
            <v>.</v>
          </cell>
          <cell r="D2655" t="str">
            <v>.</v>
          </cell>
        </row>
        <row r="2656">
          <cell r="A2656">
            <v>18060007</v>
          </cell>
          <cell r="B2656" t="str">
            <v>RETIRADA DE GRAMA</v>
          </cell>
          <cell r="C2656" t="str">
            <v>M2</v>
          </cell>
          <cell r="D2656">
            <v>7.23</v>
          </cell>
        </row>
        <row r="2657">
          <cell r="A2657">
            <v>18070000</v>
          </cell>
          <cell r="B2657" t="str">
            <v>RECOLOCAÇÕES</v>
          </cell>
          <cell r="C2657" t="str">
            <v>.</v>
          </cell>
          <cell r="D2657" t="str">
            <v>.</v>
          </cell>
        </row>
        <row r="2658">
          <cell r="A2658">
            <v>18070007</v>
          </cell>
          <cell r="B2658" t="str">
            <v>RECOLOCAÇÃO DE GRAMA</v>
          </cell>
          <cell r="C2658" t="str">
            <v>M2</v>
          </cell>
          <cell r="D2658">
            <v>47.8</v>
          </cell>
        </row>
        <row r="2659">
          <cell r="A2659">
            <v>18070040</v>
          </cell>
          <cell r="B2659" t="str">
            <v>TRANSPLANTE DE ÁRVORES COM DIÂMETRO ATÉ 30CM</v>
          </cell>
          <cell r="C2659" t="str">
            <v>UN</v>
          </cell>
          <cell r="D2659">
            <v>1571.91</v>
          </cell>
        </row>
        <row r="2660">
          <cell r="A2660">
            <v>18070041</v>
          </cell>
          <cell r="B2660" t="str">
            <v>TRANSPLANTE DE ÁRVORES COM DAP MAIOR OU IGUAL A 30CM</v>
          </cell>
          <cell r="C2660" t="str">
            <v>UN</v>
          </cell>
          <cell r="D2660">
            <v>10744.55</v>
          </cell>
        </row>
        <row r="2661">
          <cell r="A2661">
            <v>18080000</v>
          </cell>
          <cell r="B2661" t="str">
            <v>SERVIÇOS PARCIAIS</v>
          </cell>
          <cell r="C2661" t="str">
            <v>.</v>
          </cell>
          <cell r="D2661" t="str">
            <v>.</v>
          </cell>
        </row>
        <row r="2662">
          <cell r="A2662">
            <v>18080001</v>
          </cell>
          <cell r="B2662" t="str">
            <v>REVOLVIMENTO E AJUSTE DO SOLO</v>
          </cell>
          <cell r="C2662" t="str">
            <v>M2</v>
          </cell>
          <cell r="D2662">
            <v>12.05</v>
          </cell>
        </row>
        <row r="2663">
          <cell r="A2663">
            <v>18080011</v>
          </cell>
          <cell r="B2663" t="str">
            <v>TERRA PREPARADA PARA PLANTIO</v>
          </cell>
          <cell r="C2663" t="str">
            <v>M3</v>
          </cell>
          <cell r="D2663">
            <v>293.38</v>
          </cell>
        </row>
        <row r="2664">
          <cell r="A2664">
            <v>18080013</v>
          </cell>
          <cell r="B2664" t="str">
            <v>CALCAREO DOLOMITICO</v>
          </cell>
          <cell r="C2664" t="str">
            <v>KG</v>
          </cell>
          <cell r="D2664">
            <v>1.21</v>
          </cell>
        </row>
        <row r="2665">
          <cell r="A2665">
            <v>18080015</v>
          </cell>
          <cell r="B2665" t="str">
            <v>ADUBO QUÍMICO NPK, 10:10:10</v>
          </cell>
          <cell r="C2665" t="str">
            <v>KG</v>
          </cell>
          <cell r="D2665">
            <v>8.85</v>
          </cell>
        </row>
        <row r="2666">
          <cell r="A2666">
            <v>18080030</v>
          </cell>
          <cell r="B2666" t="str">
            <v>PREPARO DO SOLO PARA PLANTIO DE GRAMA BATATAES</v>
          </cell>
          <cell r="C2666" t="str">
            <v>M2</v>
          </cell>
          <cell r="D2666">
            <v>12.05</v>
          </cell>
        </row>
        <row r="2667">
          <cell r="A2667">
            <v>18080035</v>
          </cell>
          <cell r="B2667" t="str">
            <v>RECOLOCAÇÃO DE TERRA DE JARDIM</v>
          </cell>
          <cell r="C2667" t="str">
            <v>M3</v>
          </cell>
          <cell r="D2667">
            <v>329.54</v>
          </cell>
        </row>
        <row r="2668">
          <cell r="A2668">
            <v>20000000</v>
          </cell>
          <cell r="B2668" t="str">
            <v>SERVICOS TECNICOS</v>
          </cell>
        </row>
        <row r="2669">
          <cell r="A2669">
            <v>20001000</v>
          </cell>
          <cell r="B2669" t="str">
            <v>TOPOGRAFIA</v>
          </cell>
          <cell r="C2669" t="str">
            <v>.</v>
          </cell>
          <cell r="D2669" t="str">
            <v>.</v>
          </cell>
        </row>
        <row r="2670">
          <cell r="A2670">
            <v>20001001</v>
          </cell>
          <cell r="B2670" t="str">
            <v>LEVANTAMENTO PLANIMÉTRICO DE PERÍMETRO - ATÉ 1.000M</v>
          </cell>
          <cell r="C2670" t="str">
            <v>GL</v>
          </cell>
          <cell r="D2670">
            <v>3216.79</v>
          </cell>
        </row>
        <row r="2671">
          <cell r="A2671">
            <v>20001002</v>
          </cell>
          <cell r="B2671" t="str">
            <v>LEVANTAMENTO PLANIMÉTRICO DE PERÍMETRO - EXCEDENTE 1.000M</v>
          </cell>
          <cell r="C2671" t="str">
            <v>M</v>
          </cell>
          <cell r="D2671">
            <v>2.4900000000000002</v>
          </cell>
        </row>
        <row r="2672">
          <cell r="A2672">
            <v>20001013</v>
          </cell>
          <cell r="B2672" t="str">
            <v>LEVANTAMENTO PLANIALTIMÉTRICO DE ÁREAS - ATÉ 10.000M2</v>
          </cell>
          <cell r="C2672" t="str">
            <v>GL</v>
          </cell>
          <cell r="D2672">
            <v>6146.01</v>
          </cell>
        </row>
        <row r="2673">
          <cell r="A2673">
            <v>20001014</v>
          </cell>
          <cell r="B2673" t="str">
            <v>LEVANTAMENTO PLANIALTIMÉTRICO DE ÁREAS - EXCEDENTE A 10.000M2</v>
          </cell>
          <cell r="C2673" t="str">
            <v>M2</v>
          </cell>
          <cell r="D2673">
            <v>0.52</v>
          </cell>
        </row>
        <row r="2674">
          <cell r="A2674">
            <v>20001021</v>
          </cell>
          <cell r="B2674" t="str">
            <v>ACRÉSCIMO FACE AO GRAU DE DIFICULDADE - TERRENO ACIDENTADO</v>
          </cell>
          <cell r="C2674" t="str">
            <v>%</v>
          </cell>
          <cell r="D2674">
            <v>20</v>
          </cell>
        </row>
        <row r="2675">
          <cell r="A2675">
            <v>20001022</v>
          </cell>
          <cell r="B2675" t="str">
            <v>ACRÉSCIMO FACE AO GRAU DE DIFICULDADE - TERRENO COBERTO PARA VEGETAÇÃO</v>
          </cell>
          <cell r="C2675" t="str">
            <v>%</v>
          </cell>
          <cell r="D2675">
            <v>50</v>
          </cell>
        </row>
        <row r="2676">
          <cell r="A2676">
            <v>20001023</v>
          </cell>
          <cell r="B2676" t="str">
            <v>ACRÉSCIMO FACE AO GRAU DE DIFICULDADE - TERRENO PANTANOSO</v>
          </cell>
          <cell r="C2676" t="str">
            <v>%</v>
          </cell>
          <cell r="D2676">
            <v>100</v>
          </cell>
        </row>
        <row r="2677">
          <cell r="A2677">
            <v>20001024</v>
          </cell>
          <cell r="B2677" t="str">
            <v>ACRÉSCIMO FACE AO GRAU DE DIFICULDADE - TERRENO COM CADASTRO</v>
          </cell>
          <cell r="C2677" t="str">
            <v>%</v>
          </cell>
          <cell r="D2677">
            <v>30</v>
          </cell>
        </row>
        <row r="2678">
          <cell r="A2678">
            <v>20001031</v>
          </cell>
          <cell r="B2678" t="str">
            <v>ACRÉSCIMO PARA ELABORAÇÃO DE CÁLCULOS - ÁREAS, DISTÂNCIAS E AZIMUTES</v>
          </cell>
          <cell r="C2678" t="str">
            <v>%</v>
          </cell>
          <cell r="D2678">
            <v>10</v>
          </cell>
        </row>
        <row r="2679">
          <cell r="A2679">
            <v>20001032</v>
          </cell>
          <cell r="B2679" t="str">
            <v>ACRÉSCIMO PARA ELABORAÇÃO DE CÁLCULOS - NIVELAMENTO DE SECÇÕES TRANSVERSAIS</v>
          </cell>
          <cell r="C2679" t="str">
            <v>%</v>
          </cell>
          <cell r="D2679">
            <v>50</v>
          </cell>
        </row>
        <row r="2680">
          <cell r="A2680">
            <v>20001033</v>
          </cell>
          <cell r="B2680" t="str">
            <v>ACRÉSCIMO PARA ELABORAÇÃO DE CÁLCULOS - MOVIMENTO DE TERRA</v>
          </cell>
          <cell r="C2680" t="str">
            <v>%</v>
          </cell>
          <cell r="D2680">
            <v>10</v>
          </cell>
        </row>
        <row r="2681">
          <cell r="A2681">
            <v>20002000</v>
          </cell>
          <cell r="B2681" t="str">
            <v>SONDAGEM</v>
          </cell>
          <cell r="C2681" t="str">
            <v>.</v>
          </cell>
          <cell r="D2681" t="str">
            <v>.</v>
          </cell>
        </row>
        <row r="2682">
          <cell r="A2682">
            <v>20002001</v>
          </cell>
          <cell r="B2682" t="str">
            <v>TRADO MANUAL</v>
          </cell>
          <cell r="C2682" t="str">
            <v>M</v>
          </cell>
          <cell r="D2682">
            <v>93.59</v>
          </cell>
        </row>
        <row r="2683">
          <cell r="A2683">
            <v>20002002</v>
          </cell>
          <cell r="B2683" t="str">
            <v>MOBILIZAÇÃO E INSTALAÇÃO DE 1  EQUIPAMENTO PARA EXECUÇÃO DE SONDAGEM A PERCUSSÃO</v>
          </cell>
          <cell r="C2683" t="str">
            <v>UN</v>
          </cell>
          <cell r="D2683">
            <v>713.03</v>
          </cell>
        </row>
        <row r="2684">
          <cell r="A2684">
            <v>20002003</v>
          </cell>
          <cell r="B2684" t="str">
            <v>DESLOCAMENTO DE EQUIPAMENTO ENTRE FUROS EM TERRENO PLANO, CONSIDERANDO A DISTÂNCIA ATÉ 100M, PARA SONDAGEM A PERCUSSÃO</v>
          </cell>
          <cell r="C2684" t="str">
            <v>UN</v>
          </cell>
          <cell r="D2684">
            <v>98.09</v>
          </cell>
        </row>
        <row r="2685">
          <cell r="A2685">
            <v>20002004</v>
          </cell>
          <cell r="B2685" t="str">
            <v>DESLOCAMENTO DE EQUIPAMENTO ENTRE FUROS EM TERRENO PLANO, CONSIDERANDO A DISTÂNCIA DE 100 À 200M, PARA FUNDAÇÃO A PERCUSSÃO</v>
          </cell>
          <cell r="C2685" t="str">
            <v>UN</v>
          </cell>
          <cell r="D2685">
            <v>196.17</v>
          </cell>
        </row>
        <row r="2686">
          <cell r="A2686">
            <v>20002005</v>
          </cell>
          <cell r="B2686" t="str">
            <v>DESLOCAMENTO DE EQUIPAMENTO ENTRE FUROS EM TERRENO PLANO, CONSIDERANDO A DISTÂNCIA ACIMA DE 200M, PARA SONDAGEM A PERCUSSÃO</v>
          </cell>
          <cell r="C2686" t="str">
            <v>UN</v>
          </cell>
          <cell r="D2686">
            <v>294.26</v>
          </cell>
        </row>
        <row r="2687">
          <cell r="A2687">
            <v>20002006</v>
          </cell>
          <cell r="B2687" t="str">
            <v>DESLOCAMENTO DE EQUIPAMENTO ENTRE FUROS EM TERRENO ACIDENTADO, CONSIDERANDO A DISTÂNCIA ATÉ 50M, PARA SONDAGEM A PERCUSSÃO</v>
          </cell>
          <cell r="C2687" t="str">
            <v>UN</v>
          </cell>
          <cell r="D2687">
            <v>98.09</v>
          </cell>
        </row>
        <row r="2688">
          <cell r="A2688">
            <v>20002007</v>
          </cell>
          <cell r="B2688" t="str">
            <v>DESLOCAMENTO DE EQUIPAMENTO ENTRE FUROS EM TERRENO ACIDENTADO, CONSIDERANDO A DISTÂNCIA ACIMA DE 50M, PARA SONDAGEM A PERCUSSÃO</v>
          </cell>
          <cell r="C2688" t="str">
            <v>UN</v>
          </cell>
          <cell r="D2688">
            <v>172.07</v>
          </cell>
        </row>
        <row r="2689">
          <cell r="A2689">
            <v>20002008</v>
          </cell>
          <cell r="B2689" t="str">
            <v>EXECUÇÃO DE PLATAFORMA EM TERRENO ALAGADIÇO OU ACIDENTADO, PARA SONDAGEM A PERCUSSÃO</v>
          </cell>
          <cell r="C2689" t="str">
            <v>UN</v>
          </cell>
          <cell r="D2689">
            <v>220.83</v>
          </cell>
        </row>
        <row r="2690">
          <cell r="A2690">
            <v>20002009</v>
          </cell>
          <cell r="B2690" t="str">
            <v>PERFURAÇÃO E EXECUÇÃO DE ENSAIO PENETROMÉTRICO OU DE LAVAGEM POR TEMPO</v>
          </cell>
          <cell r="C2690" t="str">
            <v>M</v>
          </cell>
          <cell r="D2690">
            <v>140.11000000000001</v>
          </cell>
        </row>
        <row r="2691">
          <cell r="A2691">
            <v>20003000</v>
          </cell>
          <cell r="B2691" t="str">
            <v>SERVIÇOS TÉCNICOS</v>
          </cell>
          <cell r="C2691" t="str">
            <v>.</v>
          </cell>
          <cell r="D2691" t="str">
            <v>.</v>
          </cell>
        </row>
        <row r="2692">
          <cell r="A2692">
            <v>20003001</v>
          </cell>
          <cell r="B2692" t="str">
            <v>COORDENADOR GERAL</v>
          </cell>
          <cell r="C2692" t="str">
            <v>H</v>
          </cell>
          <cell r="D2692">
            <v>472.74</v>
          </cell>
        </row>
        <row r="2693">
          <cell r="A2693">
            <v>20003002</v>
          </cell>
          <cell r="B2693" t="str">
            <v>ENGENHEIRO/ ARQUITETO SÊNIOR</v>
          </cell>
          <cell r="C2693" t="str">
            <v>H</v>
          </cell>
          <cell r="D2693">
            <v>291.94</v>
          </cell>
        </row>
        <row r="2694">
          <cell r="A2694">
            <v>20003003</v>
          </cell>
          <cell r="B2694" t="str">
            <v>ENGENHEIRO/ ARQUITETO JUNIOR</v>
          </cell>
          <cell r="C2694" t="str">
            <v>H</v>
          </cell>
          <cell r="D2694">
            <v>132.61000000000001</v>
          </cell>
        </row>
        <row r="2695">
          <cell r="A2695">
            <v>20003004</v>
          </cell>
          <cell r="B2695" t="str">
            <v>ENGENHEIRO/ ARQUITETO PLENO</v>
          </cell>
          <cell r="C2695" t="str">
            <v>H</v>
          </cell>
          <cell r="D2695">
            <v>178.73</v>
          </cell>
        </row>
        <row r="2696">
          <cell r="A2696">
            <v>20003005</v>
          </cell>
          <cell r="B2696" t="str">
            <v>PROJETISTA</v>
          </cell>
          <cell r="C2696" t="str">
            <v>H</v>
          </cell>
          <cell r="D2696">
            <v>145.26</v>
          </cell>
        </row>
        <row r="2697">
          <cell r="A2697">
            <v>20003006</v>
          </cell>
          <cell r="B2697" t="str">
            <v>DESENHISTA PROJETISTA</v>
          </cell>
          <cell r="C2697" t="str">
            <v>H</v>
          </cell>
          <cell r="D2697">
            <v>63.75</v>
          </cell>
        </row>
        <row r="2698">
          <cell r="A2698">
            <v>20003007</v>
          </cell>
          <cell r="B2698" t="str">
            <v>COORDENADOR SETORIAL</v>
          </cell>
          <cell r="C2698" t="str">
            <v>H</v>
          </cell>
          <cell r="D2698">
            <v>472.74</v>
          </cell>
        </row>
        <row r="2699">
          <cell r="A2699">
            <v>20003008</v>
          </cell>
          <cell r="B2699" t="str">
            <v>CONSULTOR</v>
          </cell>
          <cell r="C2699" t="str">
            <v>H</v>
          </cell>
          <cell r="D2699">
            <v>472.74</v>
          </cell>
        </row>
        <row r="2700">
          <cell r="A2700">
            <v>20003009</v>
          </cell>
          <cell r="B2700" t="str">
            <v>PROJETISTA CADISTA</v>
          </cell>
          <cell r="C2700" t="str">
            <v>H</v>
          </cell>
          <cell r="D2700">
            <v>63.75</v>
          </cell>
        </row>
        <row r="2701">
          <cell r="A2701">
            <v>20003021</v>
          </cell>
          <cell r="B2701" t="str">
            <v>DESENVOLVIMENTO DE PRANCHA DE DESENHO TÉCNICO/ DETALHAMENTO FORMATO A1</v>
          </cell>
          <cell r="C2701" t="str">
            <v>UN</v>
          </cell>
          <cell r="D2701">
            <v>1757.1</v>
          </cell>
        </row>
        <row r="2702">
          <cell r="A2702">
            <v>20003024</v>
          </cell>
          <cell r="B2702" t="str">
            <v>DESENHISTA CADISTA</v>
          </cell>
          <cell r="C2702" t="str">
            <v>H</v>
          </cell>
          <cell r="D2702">
            <v>49.96</v>
          </cell>
        </row>
        <row r="2703">
          <cell r="A2703">
            <v>20003050</v>
          </cell>
          <cell r="B2703" t="str">
            <v>SERVIÇO DE PLOTAGEM EM PAPEL SULFITE, TAMANHO A1, PRETO E BRANCO</v>
          </cell>
          <cell r="C2703" t="str">
            <v>UN</v>
          </cell>
          <cell r="D2703">
            <v>11.09</v>
          </cell>
        </row>
        <row r="2704">
          <cell r="A2704">
            <v>20003051</v>
          </cell>
          <cell r="B2704" t="str">
            <v>SERVIÇO DE PLOTAGEM EM PAPEL SULFITE, TAMANHO A0, PRETO E BRANCO</v>
          </cell>
          <cell r="C2704" t="str">
            <v>UN</v>
          </cell>
          <cell r="D2704">
            <v>13.49</v>
          </cell>
        </row>
        <row r="2705">
          <cell r="A2705">
            <v>20003052</v>
          </cell>
          <cell r="B2705" t="str">
            <v>SERVIÇO DE PLOTAGEM EM PAPEL SULFITE, TAMANHO A1, COLORIDA</v>
          </cell>
          <cell r="C2705" t="str">
            <v>UN</v>
          </cell>
          <cell r="D2705">
            <v>14.72</v>
          </cell>
        </row>
        <row r="2706">
          <cell r="A2706">
            <v>20003053</v>
          </cell>
          <cell r="B2706" t="str">
            <v>SERVIÇO DE PLOTAGEM EM PAPEL SULFITE, TAMANHO A0, COLORIDA</v>
          </cell>
          <cell r="C2706" t="str">
            <v>UN</v>
          </cell>
          <cell r="D2706">
            <v>19.690000000000001</v>
          </cell>
        </row>
        <row r="2707">
          <cell r="A2707">
            <v>20003054</v>
          </cell>
          <cell r="B2707" t="str">
            <v>CÓPIA XEROX EM TAMANHO OFÍCIO, UMA FACE, PRETO E BRANCO</v>
          </cell>
          <cell r="C2707" t="str">
            <v>UN</v>
          </cell>
          <cell r="D2707">
            <v>1.51</v>
          </cell>
        </row>
        <row r="2708">
          <cell r="A2708">
            <v>20003055</v>
          </cell>
          <cell r="B2708" t="str">
            <v>CÓPIA XEROX EM TAMANHO OFÍCIO, UMA FACE, COLORIDA</v>
          </cell>
          <cell r="C2708" t="str">
            <v>UN</v>
          </cell>
          <cell r="D2708">
            <v>2.4700000000000002</v>
          </cell>
        </row>
        <row r="2709">
          <cell r="A2709">
            <v>20003056</v>
          </cell>
          <cell r="B2709" t="str">
            <v>CÓPIA XEROX EM TAMANHO A3, UMA FACE, PRETO E BRANCO</v>
          </cell>
          <cell r="C2709" t="str">
            <v>UN</v>
          </cell>
          <cell r="D2709">
            <v>1.34</v>
          </cell>
        </row>
        <row r="2710">
          <cell r="A2710">
            <v>20003057</v>
          </cell>
          <cell r="B2710" t="str">
            <v>CÓPIA XEROX EM TAMANHO A3, UMA FACE, COLORIDA</v>
          </cell>
          <cell r="C2710" t="str">
            <v>UN</v>
          </cell>
          <cell r="D2710">
            <v>5.42</v>
          </cell>
        </row>
        <row r="2711">
          <cell r="A2711">
            <v>20003058</v>
          </cell>
          <cell r="B2711" t="str">
            <v>CÓPIA XEROX - PRETO E BRANCO</v>
          </cell>
          <cell r="C2711" t="str">
            <v>M2</v>
          </cell>
          <cell r="D2711">
            <v>15.55</v>
          </cell>
        </row>
        <row r="2712">
          <cell r="A2712">
            <v>20003059</v>
          </cell>
          <cell r="B2712" t="str">
            <v>ENGENHEIRO DA OBRA</v>
          </cell>
          <cell r="C2712" t="str">
            <v>H</v>
          </cell>
          <cell r="D2712">
            <v>175.1</v>
          </cell>
        </row>
        <row r="2713">
          <cell r="A2713">
            <v>20003060</v>
          </cell>
          <cell r="B2713" t="str">
            <v>PROJETO BÁSICO (PRANCHA A1)</v>
          </cell>
          <cell r="C2713" t="str">
            <v>UN</v>
          </cell>
          <cell r="D2713">
            <v>4731.47</v>
          </cell>
        </row>
        <row r="2714">
          <cell r="A2714">
            <v>20003061</v>
          </cell>
          <cell r="B2714" t="str">
            <v>PROJETO EXECUTIVO (PRANCHA A1)</v>
          </cell>
          <cell r="C2714" t="str">
            <v>UN</v>
          </cell>
          <cell r="D2714">
            <v>3609.1</v>
          </cell>
        </row>
        <row r="2715">
          <cell r="A2715">
            <v>20003070</v>
          </cell>
          <cell r="B2715" t="str">
            <v>LEVANTAMENTO CADASTRAL DE EDIFICAÇÃO ATÉ 500M2</v>
          </cell>
          <cell r="C2715" t="str">
            <v>UN</v>
          </cell>
          <cell r="D2715">
            <v>3755.49</v>
          </cell>
        </row>
        <row r="2716">
          <cell r="A2716">
            <v>20003071</v>
          </cell>
          <cell r="B2716" t="str">
            <v>LEVANTAMENTO CADASTRAL DE EDIFICAÇÃO EXCEDENTE ENTRE 501M2 À 2000M2</v>
          </cell>
          <cell r="C2716" t="str">
            <v>M2</v>
          </cell>
          <cell r="D2716">
            <v>6.38</v>
          </cell>
        </row>
        <row r="2717">
          <cell r="A2717">
            <v>20003072</v>
          </cell>
          <cell r="B2717" t="str">
            <v>LEVANTAMENTO CADASTRAL DE EDIFICAÇÃO EXCEDENTE ENTRE 2001M2 À 5000M2</v>
          </cell>
          <cell r="C2717" t="str">
            <v>M2</v>
          </cell>
          <cell r="D2717">
            <v>5.63</v>
          </cell>
        </row>
        <row r="2718">
          <cell r="A2718">
            <v>20003073</v>
          </cell>
          <cell r="B2718" t="str">
            <v>LEVANTAMENTO CADASTRAL DE EDIFICAÇÃO EXCEDENTE ACIMA DE 5001M2</v>
          </cell>
          <cell r="C2718" t="str">
            <v>M2</v>
          </cell>
          <cell r="D2718">
            <v>3.38</v>
          </cell>
        </row>
        <row r="2719">
          <cell r="A2719">
            <v>20003074</v>
          </cell>
          <cell r="B2719" t="str">
            <v>LEVANTAMENTO CADASTRAL INSTALAÇÕES ELÉTRICAS ATÉ 500M2</v>
          </cell>
          <cell r="C2719" t="str">
            <v>GL</v>
          </cell>
          <cell r="D2719">
            <v>2190.77</v>
          </cell>
        </row>
        <row r="2720">
          <cell r="A2720">
            <v>20003075</v>
          </cell>
          <cell r="B2720" t="str">
            <v>LEVANT. CADASTRAL INSTALAÇÕES ELÉTRICAS EXCEDENTE ENTRE 501M2 À 2000M2</v>
          </cell>
          <cell r="C2720" t="str">
            <v>M2</v>
          </cell>
          <cell r="D2720">
            <v>3.72</v>
          </cell>
        </row>
        <row r="2721">
          <cell r="A2721">
            <v>20003076</v>
          </cell>
          <cell r="B2721" t="str">
            <v>LEVANTAMENTO CADASTRAL INSTALAÇÕES ELÉTRICAS EXCEDENTE ENTRE 2001M2 À 5000M2</v>
          </cell>
          <cell r="C2721" t="str">
            <v>M2</v>
          </cell>
          <cell r="D2721">
            <v>3.29</v>
          </cell>
        </row>
        <row r="2722">
          <cell r="A2722">
            <v>20003077</v>
          </cell>
          <cell r="B2722" t="str">
            <v>LEVANTAMENTO CADASTRAL INSTALAÇÕES ELÉTRICAS EXCEDENTE ACIMA DE  5000M2</v>
          </cell>
          <cell r="C2722" t="str">
            <v>M2</v>
          </cell>
          <cell r="D2722">
            <v>1.97</v>
          </cell>
        </row>
        <row r="2723">
          <cell r="A2723">
            <v>20003078</v>
          </cell>
          <cell r="B2723" t="str">
            <v>LEVANTAMENTO CADASTRAL INSTALAÇÕES HIDRO-SANITÁRIAS ATÉ 500M2</v>
          </cell>
          <cell r="C2723" t="str">
            <v>UN</v>
          </cell>
          <cell r="D2723">
            <v>1660.35</v>
          </cell>
        </row>
        <row r="2724">
          <cell r="A2724">
            <v>20003079</v>
          </cell>
          <cell r="B2724" t="str">
            <v>LEVANTAMENTO CADASTRAL INSTALAÇÕES HIDRO-SANITÁRIAS EXCEDENTE ENTRE 501M2 À 2000M2</v>
          </cell>
          <cell r="C2724" t="str">
            <v>M2</v>
          </cell>
          <cell r="D2724">
            <v>2.82</v>
          </cell>
        </row>
        <row r="2725">
          <cell r="A2725">
            <v>20003080</v>
          </cell>
          <cell r="B2725" t="str">
            <v>LEVANTAMENTO CADASTRAL INSTALAÇÕES HIDRO-SANITÁRIAS EXCEDENTE ENTRE 2001 M2 À 5000M2</v>
          </cell>
          <cell r="C2725" t="str">
            <v>M2</v>
          </cell>
          <cell r="D2725">
            <v>2.4900000000000002</v>
          </cell>
        </row>
        <row r="2726">
          <cell r="A2726">
            <v>20003081</v>
          </cell>
          <cell r="B2726" t="str">
            <v>LEVANTAMENTO CADASTRAL INSTALAÇÕES HIDRO-SANITÁRIAS EXCEDENTE ACIMA DE 5000M2</v>
          </cell>
          <cell r="C2726" t="str">
            <v>M2</v>
          </cell>
          <cell r="D2726">
            <v>1.49</v>
          </cell>
        </row>
        <row r="2727">
          <cell r="A2727">
            <v>20004041</v>
          </cell>
          <cell r="B2727" t="str">
            <v>CADASTRAMENTO DE VEGETAÇÃO ARBOREA ATÉ 30 EXEMPLARES</v>
          </cell>
          <cell r="C2727" t="str">
            <v>GL</v>
          </cell>
          <cell r="D2727">
            <v>4153.3500000000004</v>
          </cell>
        </row>
        <row r="2728">
          <cell r="A2728">
            <v>20004042</v>
          </cell>
          <cell r="B2728" t="str">
            <v>CADASTRAMENTO/ INVENTÁRIO DE VEGETAÇÃO ARBOREA ACIMA DE 30 EXEMPLARES</v>
          </cell>
          <cell r="C2728" t="str">
            <v>UN</v>
          </cell>
          <cell r="D2728">
            <v>114.25</v>
          </cell>
        </row>
        <row r="2729">
          <cell r="A2729">
            <v>20005030</v>
          </cell>
          <cell r="B2729" t="str">
            <v>PARECER TÉCNICO DE FUNDAÇÃO PARA ÁREA CONSTRUÍDA ATÉ 2000M2</v>
          </cell>
          <cell r="C2729" t="str">
            <v>GL</v>
          </cell>
          <cell r="D2729">
            <v>4727.3500000000004</v>
          </cell>
        </row>
        <row r="2730">
          <cell r="A2730">
            <v>20005031</v>
          </cell>
          <cell r="B2730" t="str">
            <v>PARECER TÉCNICO DE FUNDAÇÃO PARA ÁREA CONSTRUÍDA DE 2001 À 5000M2</v>
          </cell>
          <cell r="C2730" t="str">
            <v>GL</v>
          </cell>
          <cell r="D2730">
            <v>7563.76</v>
          </cell>
        </row>
        <row r="2731">
          <cell r="A2731">
            <v>20005032</v>
          </cell>
          <cell r="B2731" t="str">
            <v>PARECER TÉCNICO DE FUNDAÇÃO PARA ÁREA CONSTRUÍDA DE 5001 À 10000M2</v>
          </cell>
          <cell r="C2731" t="str">
            <v>GL</v>
          </cell>
          <cell r="D2731">
            <v>13236.58</v>
          </cell>
        </row>
        <row r="2732">
          <cell r="A2732">
            <v>20005033</v>
          </cell>
          <cell r="B2732" t="str">
            <v>DESENVOLVIMENTO DE PROJETO TÉCNICO DE PREVENÇÃO E COMBATE A INCÊNDIO E APROVAÇÃO JUNTO AO CORPO DE BOMBEIROS PARA EDIFICAÇÕES ATÉ 2000 M2</v>
          </cell>
          <cell r="C2732" t="str">
            <v>GL</v>
          </cell>
          <cell r="D2732">
            <v>6962.73</v>
          </cell>
        </row>
        <row r="2733">
          <cell r="A2733">
            <v>20005034</v>
          </cell>
          <cell r="B2733" t="str">
            <v>DESENVOLVIMENTO DE PROJETO TÉCNICO DE PREVENÇÃO E COMBATE A INCÊNDIO E APROVAÇÃO JUNTO AO CORPO DE BOMBEIROS PARA EDIFICAÇÕES DE 2001 M2 À 5000 M2</v>
          </cell>
          <cell r="C2733" t="str">
            <v>GL</v>
          </cell>
          <cell r="D2733">
            <v>9025.89</v>
          </cell>
        </row>
        <row r="2734">
          <cell r="A2734">
            <v>20005035</v>
          </cell>
          <cell r="B2734" t="str">
            <v>DESENVOLVIMENTO DE PROJETO TÉCNICO DE PREVENÇÃO E COMBATE A INCÊNDIO E APROVAÇÃO JUNTO AO CORPO DE BOMBEIROS PARA EDIFICAÇÕES DE  5001 M2 À 10000 M2</v>
          </cell>
          <cell r="C2734" t="str">
            <v>GL</v>
          </cell>
          <cell r="D2734">
            <v>12238.82</v>
          </cell>
        </row>
        <row r="2735">
          <cell r="A2735">
            <v>20005036</v>
          </cell>
          <cell r="B2735" t="str">
            <v>SERVIÇOS TÉCNICOS PROFISSIONAIS PARA OBTENÇÃO DO AVCB JUNTO AO CORPO DE BOMBEIROS PARA EDIFICAÇÕES ATÉ 2000 M2</v>
          </cell>
          <cell r="C2735" t="str">
            <v>GL</v>
          </cell>
          <cell r="D2735">
            <v>3632.05</v>
          </cell>
        </row>
        <row r="2736">
          <cell r="A2736">
            <v>20005037</v>
          </cell>
          <cell r="B2736" t="str">
            <v>SERVIÇOS TÉCNICOS PROFISSIONAIS PARA OBTENÇÃO DO AVCB JUNTO AO CORPO DE BOMBEIROS PARA EDIFICAÇÕES DE 2001 À 5000 M2</v>
          </cell>
          <cell r="C2736" t="str">
            <v>GL</v>
          </cell>
          <cell r="D2736">
            <v>5448.07</v>
          </cell>
        </row>
        <row r="2737">
          <cell r="A2737">
            <v>20005038</v>
          </cell>
          <cell r="B2737" t="str">
            <v>SERVIÇOS TÉCNICOS PROFISSIONAIS PARA OBTENÇÃO DO AVCB JUNTO AO CORPO DE BOMBEIROS PARA EDIFICAÇÕES DE 5001 À 10000 M2</v>
          </cell>
          <cell r="C2737" t="str">
            <v>GL</v>
          </cell>
          <cell r="D2737">
            <v>8172.1</v>
          </cell>
        </row>
        <row r="2738">
          <cell r="A2738">
            <v>20006000</v>
          </cell>
          <cell r="B2738" t="str">
            <v>CONTROLE TECNOLÓGICO</v>
          </cell>
          <cell r="C2738" t="str">
            <v>.</v>
          </cell>
          <cell r="D2738" t="str">
            <v>.</v>
          </cell>
        </row>
        <row r="2739">
          <cell r="A2739">
            <v>20006001</v>
          </cell>
          <cell r="B2739" t="str">
            <v>CONCRETO - ESTUDOS E ENSAIOS</v>
          </cell>
          <cell r="C2739" t="str">
            <v>UN</v>
          </cell>
          <cell r="D2739">
            <v>2628.95</v>
          </cell>
        </row>
        <row r="2740">
          <cell r="A2740">
            <v>20006002</v>
          </cell>
          <cell r="B2740" t="str">
            <v>CONCRETO - ENSAIOS DE RUPTURA A COMPRESSÃO (CORPOS DE PROVA)</v>
          </cell>
          <cell r="C2740" t="str">
            <v>UN</v>
          </cell>
          <cell r="D2740">
            <v>21.19</v>
          </cell>
        </row>
        <row r="2741">
          <cell r="A2741">
            <v>20006003</v>
          </cell>
          <cell r="B2741" t="str">
            <v>CONTROLE TECNOLÓGICO DE CONCRETO - MOBILIZAÇÃO PARA MOLDAGEM E/OU COLETA DOS CORPOS DE PROVA DE CONCRETO</v>
          </cell>
          <cell r="C2741" t="str">
            <v>VIAGEM</v>
          </cell>
          <cell r="D2741">
            <v>299.55</v>
          </cell>
        </row>
        <row r="2742">
          <cell r="A2742">
            <v>20006004</v>
          </cell>
          <cell r="B2742" t="str">
            <v>CONTROLE TECNOLÓGICO DE CONCRETO MOLDAGEM DE CORPO DE PROVA</v>
          </cell>
          <cell r="C2742" t="str">
            <v>PERÍODO</v>
          </cell>
          <cell r="D2742">
            <v>244.84</v>
          </cell>
        </row>
        <row r="2743">
          <cell r="A2743">
            <v>20006005</v>
          </cell>
          <cell r="B2743" t="str">
            <v>CONTROLE TECNOLÓGICO DE CONCRETO - ENSAIO DE ESCLEROMETRIA EM 10 PONTOS COM 16 TIROS POR PONTO</v>
          </cell>
          <cell r="C2743" t="str">
            <v>ENS.</v>
          </cell>
          <cell r="D2743">
            <v>1868.52</v>
          </cell>
        </row>
        <row r="2744">
          <cell r="A2744">
            <v>20006011</v>
          </cell>
          <cell r="B2744" t="str">
            <v>AÇO - ENSAIOS DE TRAÇÃO EM BARRAS</v>
          </cell>
          <cell r="C2744" t="str">
            <v>UN</v>
          </cell>
          <cell r="D2744">
            <v>73.48</v>
          </cell>
        </row>
        <row r="2745">
          <cell r="A2745">
            <v>20006012</v>
          </cell>
          <cell r="B2745" t="str">
            <v>AÇO - ENSAIOS DE DOBRAMENTO EM BARRAS</v>
          </cell>
          <cell r="C2745" t="str">
            <v>UN</v>
          </cell>
          <cell r="D2745">
            <v>18.62</v>
          </cell>
        </row>
        <row r="2746">
          <cell r="A2746">
            <v>20006013</v>
          </cell>
          <cell r="B2746" t="str">
            <v>AÇO - ENSAIOS DE VERIFICAÇÃO DE BITOLA</v>
          </cell>
          <cell r="C2746" t="str">
            <v>UN</v>
          </cell>
          <cell r="D2746">
            <v>18.3</v>
          </cell>
        </row>
        <row r="2747">
          <cell r="A2747">
            <v>20006014</v>
          </cell>
          <cell r="B2747" t="str">
            <v>ENSAIO DE ISOLAÇÃO DE CABO DE MÉDIA TENSÃO</v>
          </cell>
          <cell r="C2747" t="str">
            <v>Un</v>
          </cell>
          <cell r="D2747">
            <v>3282.8</v>
          </cell>
        </row>
        <row r="2748">
          <cell r="A2748">
            <v>20006015</v>
          </cell>
          <cell r="B2748" t="str">
            <v>ENSAIO DE ISOLAÇÃO DE TRANFORMADOR DE POTÊNCIA</v>
          </cell>
          <cell r="C2748" t="str">
            <v>Un</v>
          </cell>
          <cell r="D2748">
            <v>2658.29</v>
          </cell>
        </row>
        <row r="2749">
          <cell r="A2749">
            <v>20006016</v>
          </cell>
          <cell r="B2749" t="str">
            <v>ENSAIO DE RELAÇÃO DE TRANSFORMAÇÃO EM TRANSFORMADOR DE POTÊNCIA</v>
          </cell>
          <cell r="C2749" t="str">
            <v>Un</v>
          </cell>
          <cell r="D2749">
            <v>2155.87</v>
          </cell>
        </row>
        <row r="2750">
          <cell r="A2750">
            <v>20006017</v>
          </cell>
          <cell r="B2750" t="str">
            <v>ENSAIO DE RESISTÊNCIA DE ISOLAÇÃO DE CHAVE SECCIONADORA CLASSE 15KV</v>
          </cell>
          <cell r="C2750" t="str">
            <v>Un</v>
          </cell>
          <cell r="D2750">
            <v>3201.73</v>
          </cell>
        </row>
        <row r="2751">
          <cell r="A2751">
            <v>20006018</v>
          </cell>
          <cell r="B2751" t="str">
            <v>PARAMETRIZAÇÃO DO RELÊ DE PROTEÇÃO INDIRETA DE DISJUNTOR EM MÉDIA TENSÃO</v>
          </cell>
          <cell r="C2751" t="str">
            <v>Un</v>
          </cell>
          <cell r="D2751">
            <v>2187.84</v>
          </cell>
        </row>
      </sheetData>
      <sheetData sheetId="1">
        <row r="1">
          <cell r="A1" t="str">
            <v>CÓDIGO</v>
          </cell>
          <cell r="B1" t="str">
            <v>DESCRIÇÃO</v>
          </cell>
          <cell r="C1" t="str">
            <v>UNIDADE</v>
          </cell>
          <cell r="D1" t="str">
            <v>CUSTO UNIT R$</v>
          </cell>
        </row>
        <row r="2">
          <cell r="A2">
            <v>1000000</v>
          </cell>
          <cell r="B2" t="str">
            <v>TOPOGRAFIA - EQUIPAMENTOS E SERVIÇOS</v>
          </cell>
        </row>
        <row r="3">
          <cell r="A3">
            <v>1009000</v>
          </cell>
          <cell r="B3" t="str">
            <v>LEVANTAMENTO PLANIMÉTRICO CADASTRAL</v>
          </cell>
          <cell r="C3" t="str">
            <v>M2</v>
          </cell>
          <cell r="D3">
            <v>0.65</v>
          </cell>
        </row>
        <row r="4">
          <cell r="A4">
            <v>1010000</v>
          </cell>
          <cell r="B4" t="str">
            <v>LEVANTAMENTO PLANIALTIMÉTRICO CADASTRAL</v>
          </cell>
          <cell r="C4" t="str">
            <v>M2</v>
          </cell>
          <cell r="D4">
            <v>0.8</v>
          </cell>
        </row>
        <row r="5">
          <cell r="A5">
            <v>1011000</v>
          </cell>
          <cell r="B5" t="str">
            <v>LOCAÇÃO DE EIXO DE REFERÊNCIA PARA PROJETO DE VIA PÚBLICA</v>
          </cell>
          <cell r="C5" t="str">
            <v>M</v>
          </cell>
          <cell r="D5">
            <v>5.95</v>
          </cell>
        </row>
        <row r="6">
          <cell r="A6">
            <v>1013000</v>
          </cell>
          <cell r="B6" t="str">
            <v>NIVELAMENTO DE SEÇÕES TRANSVERSAIS</v>
          </cell>
          <cell r="C6" t="str">
            <v>M/SEC</v>
          </cell>
          <cell r="D6">
            <v>3.45</v>
          </cell>
        </row>
        <row r="7">
          <cell r="A7">
            <v>1014000</v>
          </cell>
          <cell r="B7" t="str">
            <v>LEVANTAMENTO PLANIMÉTRICO DE VIA PÚBLICA E SEMI-CADASTRO DE IMÓVEIS</v>
          </cell>
          <cell r="C7" t="str">
            <v>M</v>
          </cell>
          <cell r="D7">
            <v>5.41</v>
          </cell>
        </row>
        <row r="8">
          <cell r="A8">
            <v>1015000</v>
          </cell>
          <cell r="B8" t="str">
            <v>NIVELAMENTO DO EIXO DE VIA PÚBLICA INCLUSIVE SOLEIRAS, GUIAS E TAMPÕES</v>
          </cell>
          <cell r="C8" t="str">
            <v>M</v>
          </cell>
          <cell r="D8">
            <v>5.34</v>
          </cell>
        </row>
        <row r="9">
          <cell r="A9">
            <v>1016000</v>
          </cell>
          <cell r="B9" t="str">
            <v>CADASTRO DE GALERIA EXISTENTE</v>
          </cell>
          <cell r="C9" t="str">
            <v>PV</v>
          </cell>
          <cell r="D9">
            <v>244.37</v>
          </cell>
        </row>
        <row r="10">
          <cell r="A10">
            <v>1017000</v>
          </cell>
          <cell r="B10" t="str">
            <v>ELEMENTOS PARA LOCAÇÃO DE OBRA DE ARTE</v>
          </cell>
          <cell r="C10" t="str">
            <v>M/ EIXO</v>
          </cell>
          <cell r="D10">
            <v>7.29</v>
          </cell>
        </row>
        <row r="11">
          <cell r="A11">
            <v>1018000</v>
          </cell>
          <cell r="B11" t="str">
            <v>TRANSPORTE DE COTA DE REFERÊNCIA DE NÍVEL</v>
          </cell>
          <cell r="C11" t="str">
            <v>M</v>
          </cell>
          <cell r="D11">
            <v>2.44</v>
          </cell>
        </row>
        <row r="12">
          <cell r="A12">
            <v>1019000</v>
          </cell>
          <cell r="B12" t="str">
            <v>NIVELAMENTO GEOMÉTRICO NO INTERIOR DA GALERIA</v>
          </cell>
          <cell r="C12" t="str">
            <v>M</v>
          </cell>
          <cell r="D12">
            <v>9.76</v>
          </cell>
        </row>
        <row r="13">
          <cell r="A13">
            <v>1020000</v>
          </cell>
          <cell r="B13" t="str">
            <v>CADASTRO ESPECIAL DE GALERIA MOLDADA (1:500)</v>
          </cell>
          <cell r="C13" t="str">
            <v>M</v>
          </cell>
          <cell r="D13">
            <v>12.26</v>
          </cell>
        </row>
        <row r="14">
          <cell r="A14">
            <v>1021000</v>
          </cell>
          <cell r="B14" t="str">
            <v>NIVELAMENTO GEOMÉTRICO DE FUNDO DO CANAL OU CÓRREGO</v>
          </cell>
          <cell r="C14" t="str">
            <v>M</v>
          </cell>
          <cell r="D14">
            <v>8.1999999999999993</v>
          </cell>
        </row>
        <row r="15">
          <cell r="A15">
            <v>1022000</v>
          </cell>
          <cell r="B15" t="str">
            <v>RELATÓRIO TÉCNICO</v>
          </cell>
          <cell r="C15" t="str">
            <v>M</v>
          </cell>
          <cell r="D15">
            <v>18.43</v>
          </cell>
        </row>
        <row r="16">
          <cell r="A16">
            <v>1023000</v>
          </cell>
          <cell r="B16" t="str">
            <v>CADASTRO DE CANALIZAÇÕES CIRCULARES</v>
          </cell>
          <cell r="C16" t="str">
            <v>M</v>
          </cell>
          <cell r="D16">
            <v>6.13</v>
          </cell>
        </row>
        <row r="17">
          <cell r="A17">
            <v>1024000</v>
          </cell>
          <cell r="B17" t="str">
            <v>CADASTRO E AMARRAÇÃO DE CAIXA DE INSPEÇÃO, OU CAIXA DE CONCORDÂNCIA, OU CAIXA MORTA</v>
          </cell>
          <cell r="C17" t="str">
            <v>UN</v>
          </cell>
          <cell r="D17">
            <v>97.86</v>
          </cell>
        </row>
        <row r="18">
          <cell r="A18">
            <v>1025000</v>
          </cell>
          <cell r="B18" t="str">
            <v>CADASTRO E AMARRAÇÂO DE BOCA DE LOBO OU LEÃO</v>
          </cell>
          <cell r="C18" t="str">
            <v>UN</v>
          </cell>
          <cell r="D18">
            <v>54.25</v>
          </cell>
        </row>
        <row r="19">
          <cell r="A19">
            <v>1026000</v>
          </cell>
          <cell r="B19" t="str">
            <v>CADASTRO E AMARRAÇÃO DE PV</v>
          </cell>
          <cell r="C19" t="str">
            <v>UN</v>
          </cell>
          <cell r="D19">
            <v>80.040000000000006</v>
          </cell>
        </row>
        <row r="20">
          <cell r="A20">
            <v>1027000</v>
          </cell>
          <cell r="B20" t="str">
            <v>CADASTRO E AMARRAÇÃO DE PV RECOBERTO</v>
          </cell>
          <cell r="C20" t="str">
            <v>UN</v>
          </cell>
          <cell r="D20">
            <v>225.77</v>
          </cell>
        </row>
        <row r="21">
          <cell r="A21">
            <v>1028000</v>
          </cell>
          <cell r="B21" t="str">
            <v>TRANSPORTE DE COORDENADAS</v>
          </cell>
          <cell r="C21" t="str">
            <v>M</v>
          </cell>
          <cell r="D21">
            <v>2.41</v>
          </cell>
        </row>
        <row r="22">
          <cell r="A22">
            <v>1031000</v>
          </cell>
          <cell r="B22" t="str">
            <v>ESTAÇÃO TOTAL PRECISÃO 5", TIPO "LEICA" TC-705 OU SIMILAR, INCLUSIVE ACESSÓRIOS</v>
          </cell>
          <cell r="C22" t="str">
            <v>H</v>
          </cell>
          <cell r="D22">
            <v>11.33</v>
          </cell>
        </row>
        <row r="23">
          <cell r="A23">
            <v>1032000</v>
          </cell>
          <cell r="B23" t="str">
            <v>ESTAÇÃO TOTAL PRECISÃO 3", TIPO "LEICA" TC-1103 OU SIMILAR, INCLUSIVE ACESSÓRIOS</v>
          </cell>
          <cell r="C23" t="str">
            <v>H</v>
          </cell>
          <cell r="D23">
            <v>6.94</v>
          </cell>
        </row>
        <row r="24">
          <cell r="A24">
            <v>1033000</v>
          </cell>
          <cell r="B24" t="str">
            <v>ESTAÇÃO TOTAL PRECISÃO 1,5", TIPO "LEICA" TC 1101 OU SIMILAR, INCLUSIVE ACESSÓRIOS</v>
          </cell>
          <cell r="C24" t="str">
            <v>H</v>
          </cell>
          <cell r="D24">
            <v>10.050000000000001</v>
          </cell>
        </row>
        <row r="25">
          <cell r="A25">
            <v>1034000</v>
          </cell>
          <cell r="B25" t="str">
            <v>TEODOLITO DE PRECISÃO 10", TIPO "LEICA" TC 110 OU SIMILAR, INCLUSIVE ACESSÓRIOS</v>
          </cell>
          <cell r="C25" t="str">
            <v>H</v>
          </cell>
          <cell r="D25">
            <v>1.31</v>
          </cell>
        </row>
        <row r="26">
          <cell r="A26">
            <v>1035000</v>
          </cell>
          <cell r="B26" t="str">
            <v>NÍVEL PRECISÃO 1,5 MM/KM, TIPO "LEICA" NA2 OU SIMILAR</v>
          </cell>
          <cell r="C26" t="str">
            <v>H</v>
          </cell>
          <cell r="D26">
            <v>0.82</v>
          </cell>
        </row>
        <row r="27">
          <cell r="A27">
            <v>1036000</v>
          </cell>
          <cell r="B27" t="str">
            <v>NÍVEL PRECISÃO 0,7 MM/KM, TIPO "LEICA" NA2 OU SIMILAR, INCLUSIVE ACESSÓRIOS</v>
          </cell>
          <cell r="C27" t="str">
            <v>H</v>
          </cell>
          <cell r="D27">
            <v>5.32</v>
          </cell>
        </row>
        <row r="28">
          <cell r="A28">
            <v>1037000</v>
          </cell>
          <cell r="B28" t="str">
            <v>NÍVEL PRECISÃO 0,3 MM/KM, TIPO "LEICA" NA2, ACOPLADO COM GPM3 OU SIMILAR, INCLUSIVE ACESSÓRIOS</v>
          </cell>
          <cell r="C28" t="str">
            <v>H</v>
          </cell>
          <cell r="D28">
            <v>6.04</v>
          </cell>
        </row>
        <row r="29">
          <cell r="A29">
            <v>2000000</v>
          </cell>
          <cell r="B29" t="str">
            <v>SONDAGENS E ENSAIOS</v>
          </cell>
        </row>
        <row r="30">
          <cell r="A30">
            <v>2001000</v>
          </cell>
          <cell r="B30" t="str">
            <v>SONDAGEM MANUAL</v>
          </cell>
          <cell r="C30" t="str">
            <v>.</v>
          </cell>
          <cell r="D30" t="str">
            <v>.</v>
          </cell>
        </row>
        <row r="31">
          <cell r="A31">
            <v>2001001</v>
          </cell>
          <cell r="B31" t="str">
            <v>SONDAGEM A TRADO MANUAL</v>
          </cell>
          <cell r="C31" t="str">
            <v>M</v>
          </cell>
          <cell r="D31">
            <v>93.59</v>
          </cell>
        </row>
        <row r="32">
          <cell r="A32">
            <v>2001002</v>
          </cell>
          <cell r="B32" t="str">
            <v>SONDAGEM COM EXTRAÇÃO DE AMOSTRAS NAS CONDIÇÕES NATURAIS</v>
          </cell>
          <cell r="C32" t="str">
            <v>UN</v>
          </cell>
          <cell r="D32">
            <v>155.15</v>
          </cell>
        </row>
        <row r="33">
          <cell r="A33">
            <v>2002000</v>
          </cell>
          <cell r="B33" t="str">
            <v>SONDAGEM A PERCUSSÃO</v>
          </cell>
          <cell r="C33" t="str">
            <v>.</v>
          </cell>
          <cell r="D33" t="str">
            <v>.</v>
          </cell>
        </row>
        <row r="34">
          <cell r="A34">
            <v>2002002</v>
          </cell>
          <cell r="B34" t="str">
            <v>MOBILIZAÇÃO E INSTALAÇÃO DE 1 EQUIPAMENTO</v>
          </cell>
          <cell r="C34" t="str">
            <v>UN</v>
          </cell>
          <cell r="D34">
            <v>713.02</v>
          </cell>
        </row>
        <row r="35">
          <cell r="A35">
            <v>2002004</v>
          </cell>
          <cell r="B35" t="str">
            <v>DESLOCAMENTO DE EQUIPAMENTO ENTRE FUROS EM TERRENO PLANO, CONSIDERANDO A DISTÂNCIA ATÉ 100M</v>
          </cell>
          <cell r="C35" t="str">
            <v>UN</v>
          </cell>
          <cell r="D35">
            <v>98.08</v>
          </cell>
        </row>
        <row r="36">
          <cell r="A36">
            <v>2002005</v>
          </cell>
          <cell r="B36" t="str">
            <v>DESLOCAMENTO DE EQUIPAMENTO ENTRE FUROS EM TERRENO PLANO, CONSIDERANDO A DISTÂNCIA DE 100 À 200M</v>
          </cell>
          <cell r="C36" t="str">
            <v>UN</v>
          </cell>
          <cell r="D36">
            <v>196.17</v>
          </cell>
        </row>
        <row r="37">
          <cell r="A37">
            <v>2002006</v>
          </cell>
          <cell r="B37" t="str">
            <v>DESLOCAMENTO DE EQUIPAMENTO ENTRE FUROS EM TERRENO PLANO, CONSIDERANDO A DISTÂNCIA ACIMA DE 200M</v>
          </cell>
          <cell r="C37" t="str">
            <v>UN</v>
          </cell>
          <cell r="D37">
            <v>294.26</v>
          </cell>
        </row>
        <row r="38">
          <cell r="A38">
            <v>2002007</v>
          </cell>
          <cell r="B38" t="str">
            <v>DESLOCAMENTO DE EQUIPAMENTO EM TERRENO ACIDENTADO, CONSIDERANDO A DISTÂNCIA ATÉ 50M</v>
          </cell>
          <cell r="C38" t="str">
            <v>UN</v>
          </cell>
          <cell r="D38">
            <v>98.08</v>
          </cell>
        </row>
        <row r="39">
          <cell r="A39">
            <v>2002008</v>
          </cell>
          <cell r="B39" t="str">
            <v>DESLOCAMENTO DE EQUIPAMENTO EM TERRENO ACIDENTADO, CONSIDERANDO A DISTÂNCIA ACIMA DE 50M</v>
          </cell>
          <cell r="C39" t="str">
            <v>UN</v>
          </cell>
          <cell r="D39">
            <v>172.06</v>
          </cell>
        </row>
        <row r="40">
          <cell r="A40">
            <v>2002009</v>
          </cell>
          <cell r="B40" t="str">
            <v>EXECUÇÃO DE PLATAFORMA EM TERRENO ALAGADIÇO OU ACIDENTADO</v>
          </cell>
          <cell r="C40" t="str">
            <v>UN</v>
          </cell>
          <cell r="D40">
            <v>220.82</v>
          </cell>
        </row>
        <row r="41">
          <cell r="A41">
            <v>2002010</v>
          </cell>
          <cell r="B41" t="str">
            <v>PERFURAÇÃO E EXECUÇÃO  DE  ENSAIO PENETOMÉTRICO OU DE LAVAGEM POR TEMPO</v>
          </cell>
          <cell r="C41" t="str">
            <v>M</v>
          </cell>
          <cell r="D41">
            <v>140.1</v>
          </cell>
        </row>
        <row r="42">
          <cell r="A42">
            <v>2003000</v>
          </cell>
          <cell r="B42" t="str">
            <v>SONDAGEM ROTATIVA</v>
          </cell>
          <cell r="C42" t="str">
            <v>.</v>
          </cell>
          <cell r="D42" t="str">
            <v>.</v>
          </cell>
        </row>
        <row r="43">
          <cell r="A43">
            <v>2003001</v>
          </cell>
          <cell r="B43" t="str">
            <v>MOBILIZAÇÃO E INSTALAÇÃO DE 1 EQUIPAMENTO, CONSIDERANDO A DISTÂNCIA ATÉ 10KM</v>
          </cell>
          <cell r="C43" t="str">
            <v>UN</v>
          </cell>
          <cell r="D43">
            <v>408.63</v>
          </cell>
        </row>
        <row r="44">
          <cell r="A44">
            <v>2003002</v>
          </cell>
          <cell r="B44" t="str">
            <v>MOBILIZAÇÃO E INSTALAÇÃO DE 1 EQUIPAMENTO, CONSIDERANDO A DISTÂNCIA DE 10 À 20KM</v>
          </cell>
          <cell r="C44" t="str">
            <v>UN</v>
          </cell>
          <cell r="D44">
            <v>651.74</v>
          </cell>
        </row>
        <row r="45">
          <cell r="A45">
            <v>2003003</v>
          </cell>
          <cell r="B45" t="str">
            <v>MOBILIZAÇÃO E INSTALAÇÃO DE 1 EQUIPAMENTO, CONSIDERANDO A DISTÂNCIA ACIMA DE 20KM</v>
          </cell>
          <cell r="C45" t="str">
            <v>UN</v>
          </cell>
          <cell r="D45">
            <v>894.84</v>
          </cell>
        </row>
        <row r="46">
          <cell r="A46">
            <v>2003005</v>
          </cell>
          <cell r="B46" t="str">
            <v>DESLOCAMENTO DE EQUIPAMENTO ENTRE FUROS EM TERRENO PLANO, CONSIDERANDO A DISTÂNCIA ATÉ 100M</v>
          </cell>
          <cell r="C46" t="str">
            <v>UN</v>
          </cell>
          <cell r="D46">
            <v>165.53</v>
          </cell>
        </row>
        <row r="47">
          <cell r="A47">
            <v>2003006</v>
          </cell>
          <cell r="B47" t="str">
            <v>DESLOCAMENTO DE EQUIPAMENTO ENTRE FUROS EM TERRENO PLANO, CONSIDERANDO A DISTÂNCIA DE 100 À 200M</v>
          </cell>
          <cell r="C47" t="str">
            <v>UN</v>
          </cell>
          <cell r="D47">
            <v>248.29</v>
          </cell>
        </row>
        <row r="48">
          <cell r="A48">
            <v>2003007</v>
          </cell>
          <cell r="B48" t="str">
            <v>DESLOCAMENTO DE EQUIPAMENTO ENTRE FUROS EM TERRENO PLANO, CONSIDERANDO A DISTÂNCIA ACIMA DE 200M</v>
          </cell>
          <cell r="C48" t="str">
            <v>UN</v>
          </cell>
          <cell r="D48">
            <v>331.06</v>
          </cell>
        </row>
        <row r="49">
          <cell r="A49">
            <v>2003008</v>
          </cell>
          <cell r="B49" t="str">
            <v>DESLOCAMENTO DE EQUIPAMENTO ENTRE FUROS EM TERRENO ACIDENTADO, CONSIDERANDO A DISTÂNCIA ATÉ 50M</v>
          </cell>
          <cell r="C49" t="str">
            <v>UN</v>
          </cell>
          <cell r="D49">
            <v>165.53</v>
          </cell>
        </row>
        <row r="50">
          <cell r="A50">
            <v>2003009</v>
          </cell>
          <cell r="B50" t="str">
            <v>DESLOCAMENTO DE EQUIPAMENTO ENTRE FUROS EM TERRENO ACIDENTADO, CONSIDERANDO A DISTÂNCIA ACIMA DE 50M</v>
          </cell>
          <cell r="C50" t="str">
            <v>UN</v>
          </cell>
          <cell r="D50">
            <v>248.29</v>
          </cell>
        </row>
        <row r="51">
          <cell r="A51">
            <v>2003010</v>
          </cell>
          <cell r="B51" t="str">
            <v>EXECUÇÃO DE PLATAFORMA EM TERRENO ALAGADIÇO OU ACIDENTADO</v>
          </cell>
          <cell r="C51" t="str">
            <v>UN</v>
          </cell>
          <cell r="D51">
            <v>491.17</v>
          </cell>
        </row>
        <row r="52">
          <cell r="A52">
            <v>2003011</v>
          </cell>
          <cell r="B52" t="str">
            <v>PERFURAÇÃO EM SOLOS OU ROCHAS DECOMPOSTAS HX</v>
          </cell>
          <cell r="C52" t="str">
            <v>M</v>
          </cell>
          <cell r="D52">
            <v>202.48</v>
          </cell>
        </row>
        <row r="53">
          <cell r="A53">
            <v>2003012</v>
          </cell>
          <cell r="B53" t="str">
            <v>PERFURAÇÃO EM SOLOS OU ROCHAS DECOMPOSTAS NX</v>
          </cell>
          <cell r="C53" t="str">
            <v>M</v>
          </cell>
          <cell r="D53">
            <v>201.93</v>
          </cell>
        </row>
        <row r="54">
          <cell r="A54">
            <v>2003013</v>
          </cell>
          <cell r="B54" t="str">
            <v>PERFURAÇÃO EM SOLOS OU ROCHAS DECOMPOSTAS BX</v>
          </cell>
          <cell r="C54" t="str">
            <v>M</v>
          </cell>
          <cell r="D54">
            <v>201.46</v>
          </cell>
        </row>
        <row r="55">
          <cell r="A55">
            <v>2003014</v>
          </cell>
          <cell r="B55" t="str">
            <v>PERFURAÇÃO EM SOLOS OU ROCHAS DECOMPOSTAS AX</v>
          </cell>
          <cell r="C55" t="str">
            <v>M</v>
          </cell>
          <cell r="D55">
            <v>201.25</v>
          </cell>
        </row>
        <row r="56">
          <cell r="A56">
            <v>2003015</v>
          </cell>
          <cell r="B56" t="str">
            <v>PERFURAÇÃO EM ROCHA MOLE (FILITOS, SILTITOS, ARENITOS, E ROCHAS AFINS), ACRÉSCIMO DE ... (EM RELAÇÃO AO PREÇO DA PERFURAÇÃO EM SOLOS E ROCHAS DECOMPOSTAS)</v>
          </cell>
          <cell r="C56" t="str">
            <v>%</v>
          </cell>
          <cell r="D56">
            <v>100</v>
          </cell>
        </row>
        <row r="57">
          <cell r="A57">
            <v>2003016</v>
          </cell>
          <cell r="B57" t="str">
            <v>PERFURAÇÃO EM ROCHA DURA OU EXTRA-DURA (GRANITOS, GNAISSES, QUARTZITOS E ROCHAS AFINS), ACRÉSCIMO DE... (EM RELAÇÃO AO PREÇO DA PERFURAÇÃO EM SOLOS OU ROCHAS DECOMPOSTAS)</v>
          </cell>
          <cell r="C57" t="str">
            <v>%</v>
          </cell>
          <cell r="D57">
            <v>300</v>
          </cell>
        </row>
        <row r="58">
          <cell r="A58">
            <v>2004000</v>
          </cell>
          <cell r="B58" t="str">
            <v>POÇOS DE INSPEÇÃO</v>
          </cell>
          <cell r="C58" t="str">
            <v>.</v>
          </cell>
          <cell r="D58" t="str">
            <v>.</v>
          </cell>
        </row>
        <row r="59">
          <cell r="A59">
            <v>2004001</v>
          </cell>
          <cell r="B59" t="str">
            <v>EXECUÇÃO DE POÇO COM 1M2 DE ÁREA</v>
          </cell>
          <cell r="C59" t="str">
            <v>M</v>
          </cell>
          <cell r="D59">
            <v>94.6</v>
          </cell>
        </row>
        <row r="60">
          <cell r="A60">
            <v>2004002</v>
          </cell>
          <cell r="B60" t="str">
            <v>EXECUÇÃO E MATERIAL PARA ESCORAMENTO</v>
          </cell>
          <cell r="C60" t="str">
            <v>M</v>
          </cell>
          <cell r="D60">
            <v>596.66999999999996</v>
          </cell>
        </row>
        <row r="61">
          <cell r="A61">
            <v>2004003</v>
          </cell>
          <cell r="B61" t="str">
            <v>REATERRO DO POÇO</v>
          </cell>
          <cell r="C61" t="str">
            <v>M</v>
          </cell>
          <cell r="D61">
            <v>9.64</v>
          </cell>
        </row>
        <row r="62">
          <cell r="A62">
            <v>2005000</v>
          </cell>
          <cell r="B62" t="str">
            <v>ENSAIOS "IN SITU"</v>
          </cell>
          <cell r="C62" t="str">
            <v>.</v>
          </cell>
          <cell r="D62" t="str">
            <v>.</v>
          </cell>
        </row>
        <row r="63">
          <cell r="A63">
            <v>2005003</v>
          </cell>
          <cell r="B63" t="str">
            <v>INSTALAÇÃO DE MEDIDOR DE NÍVEL D'ÁGUA</v>
          </cell>
          <cell r="C63" t="str">
            <v>M</v>
          </cell>
          <cell r="D63">
            <v>110.58</v>
          </cell>
        </row>
        <row r="64">
          <cell r="A64">
            <v>2005004</v>
          </cell>
          <cell r="B64" t="str">
            <v>INSTALAÇÃO DE PIEZOMETRO</v>
          </cell>
          <cell r="C64" t="str">
            <v>M</v>
          </cell>
          <cell r="D64">
            <v>257.3</v>
          </cell>
        </row>
        <row r="65">
          <cell r="A65">
            <v>2006000</v>
          </cell>
          <cell r="B65" t="str">
            <v>ENSAIOS DE LABORATÓRIO</v>
          </cell>
          <cell r="C65" t="str">
            <v>.</v>
          </cell>
          <cell r="D65" t="str">
            <v>.</v>
          </cell>
        </row>
        <row r="66">
          <cell r="A66">
            <v>2006001</v>
          </cell>
          <cell r="B66" t="str">
            <v>ENSAIOS DE LABORATÓRIO - UMIDADE NATURAL</v>
          </cell>
          <cell r="C66" t="str">
            <v>ENS.</v>
          </cell>
          <cell r="D66">
            <v>27.51</v>
          </cell>
        </row>
        <row r="67">
          <cell r="A67">
            <v>2006002</v>
          </cell>
          <cell r="B67" t="str">
            <v>ENSAIOS DE LABORATÓRIO - LIMITE DE LIQUIDEZ</v>
          </cell>
          <cell r="C67" t="str">
            <v>ENS.</v>
          </cell>
          <cell r="D67">
            <v>127.37</v>
          </cell>
        </row>
        <row r="68">
          <cell r="A68">
            <v>2006003</v>
          </cell>
          <cell r="B68" t="str">
            <v>ENSAIOS DE LABORATÓRIO - PLASTICIDADE</v>
          </cell>
          <cell r="C68" t="str">
            <v>ENS.</v>
          </cell>
          <cell r="D68">
            <v>102.39</v>
          </cell>
        </row>
        <row r="69">
          <cell r="A69">
            <v>2006004</v>
          </cell>
          <cell r="B69" t="str">
            <v>ENSAIOS DE LABORATÓRIO - COMPACTAÇÃO</v>
          </cell>
          <cell r="C69" t="str">
            <v>ENS.</v>
          </cell>
          <cell r="D69">
            <v>319.69</v>
          </cell>
        </row>
        <row r="70">
          <cell r="A70">
            <v>2006005</v>
          </cell>
          <cell r="B70" t="str">
            <v>ENSAIOS DE LABORATÓRIO - GRANULOMETRIA</v>
          </cell>
          <cell r="C70" t="str">
            <v>ENS.</v>
          </cell>
          <cell r="D70">
            <v>199.03</v>
          </cell>
        </row>
        <row r="71">
          <cell r="A71">
            <v>2006006</v>
          </cell>
          <cell r="B71" t="str">
            <v>ENSAIOS DE LABORATÓRIO - PROCTOR SIMPLES</v>
          </cell>
          <cell r="C71" t="str">
            <v>ENS.</v>
          </cell>
          <cell r="D71">
            <v>355.79</v>
          </cell>
        </row>
        <row r="72">
          <cell r="A72">
            <v>2006007</v>
          </cell>
          <cell r="B72" t="str">
            <v>ENSAIOS DE LABORATÓRIO - CBR MOLDADO</v>
          </cell>
          <cell r="C72" t="str">
            <v>ENS.</v>
          </cell>
          <cell r="D72">
            <v>298.48</v>
          </cell>
        </row>
        <row r="73">
          <cell r="A73">
            <v>2006008</v>
          </cell>
          <cell r="B73" t="str">
            <v>ENSAIOS DE LABORATÓRIO - ENSAIO DE CBR INDEFORMADO</v>
          </cell>
          <cell r="C73" t="str">
            <v>ENS.</v>
          </cell>
          <cell r="D73">
            <v>236.56</v>
          </cell>
        </row>
        <row r="74">
          <cell r="A74">
            <v>2006009</v>
          </cell>
          <cell r="B74" t="str">
            <v>ENSAIOS DE LABORATÓRIO - CBR-5 PONTOS (MOLDADO)</v>
          </cell>
          <cell r="C74" t="str">
            <v>ENS.</v>
          </cell>
          <cell r="D74">
            <v>746.95</v>
          </cell>
        </row>
        <row r="75">
          <cell r="A75">
            <v>2006010</v>
          </cell>
          <cell r="B75" t="str">
            <v>ENSAIOS DE LABORATÓRIO - CBR-5 PONTOS (INDEFORMADO)</v>
          </cell>
          <cell r="C75" t="str">
            <v>ENS.</v>
          </cell>
          <cell r="D75">
            <v>546.87</v>
          </cell>
        </row>
        <row r="76">
          <cell r="A76">
            <v>2006011</v>
          </cell>
          <cell r="B76" t="str">
            <v>ENSAIOS DE LABORATÓRIO - LOS ANGELES</v>
          </cell>
          <cell r="C76" t="str">
            <v>ENS.</v>
          </cell>
          <cell r="D76">
            <v>660.6</v>
          </cell>
        </row>
        <row r="77">
          <cell r="A77">
            <v>2006013</v>
          </cell>
          <cell r="B77" t="str">
            <v>ENSAIOS DE LABORATÓRIO - DURABILIDADE</v>
          </cell>
          <cell r="C77" t="str">
            <v>ENS.</v>
          </cell>
          <cell r="D77">
            <v>705.69</v>
          </cell>
        </row>
        <row r="78">
          <cell r="A78">
            <v>2006014</v>
          </cell>
          <cell r="B78" t="str">
            <v>ENSAIOS DE LABORATÓRIO - ADESIVIDADE</v>
          </cell>
          <cell r="C78" t="str">
            <v>ENS.</v>
          </cell>
          <cell r="D78">
            <v>355.79</v>
          </cell>
        </row>
        <row r="79">
          <cell r="A79">
            <v>2006015</v>
          </cell>
          <cell r="B79" t="str">
            <v>ENSAIOS DE LABORATÓRIO - VISCOSIDADE</v>
          </cell>
          <cell r="C79" t="str">
            <v>ENS.</v>
          </cell>
          <cell r="D79">
            <v>236.3</v>
          </cell>
        </row>
        <row r="80">
          <cell r="A80">
            <v>2006017</v>
          </cell>
          <cell r="B80" t="str">
            <v>ENSAIOS DE LABORATÓRIO - PONTO DE FULGOR</v>
          </cell>
          <cell r="C80" t="str">
            <v>ENS.</v>
          </cell>
          <cell r="D80">
            <v>200.73</v>
          </cell>
        </row>
        <row r="81">
          <cell r="A81">
            <v>2006018</v>
          </cell>
          <cell r="B81" t="str">
            <v>ENSAIOS DE LABORATÓRIO - PENETRAÇÃO</v>
          </cell>
          <cell r="C81" t="str">
            <v>ENS.</v>
          </cell>
          <cell r="D81">
            <v>300.18</v>
          </cell>
        </row>
        <row r="82">
          <cell r="A82">
            <v>2006019</v>
          </cell>
          <cell r="B82" t="str">
            <v>ENSAIOS DE LABORATÓRIO - PONTO DE AMOLECIMENTO</v>
          </cell>
          <cell r="C82" t="str">
            <v>ENS.</v>
          </cell>
          <cell r="D82">
            <v>177.89</v>
          </cell>
        </row>
        <row r="83">
          <cell r="A83">
            <v>2006021</v>
          </cell>
          <cell r="B83" t="str">
            <v>ENSAIOS DE LABORATÓRIO - DOSAGEM MARSHALL, GRANULOMETRIA, TEOR DE ASFALTO, ESTABILIDADE E FLUÊNCIA</v>
          </cell>
          <cell r="C83" t="str">
            <v>ENS.</v>
          </cell>
          <cell r="D83">
            <v>2794.96</v>
          </cell>
        </row>
        <row r="84">
          <cell r="A84">
            <v>2006022</v>
          </cell>
          <cell r="B84" t="str">
            <v>CONTROLE TECNOLÓGICO DE CONCRETO - ENSAIO DE ESCLEROMETRIA EM 10 PONTOS COM 16 TIROS POR PONTO</v>
          </cell>
          <cell r="C84" t="str">
            <v>ENS.</v>
          </cell>
          <cell r="D84">
            <v>1868.52</v>
          </cell>
        </row>
        <row r="85">
          <cell r="A85">
            <v>2006101</v>
          </cell>
          <cell r="B85" t="str">
            <v>ENSAIO DE CARACTERIZAÇÃO DE RESÍDUOS SÓLIDOS CONFORME NBR 10.004</v>
          </cell>
          <cell r="C85" t="str">
            <v>UN</v>
          </cell>
          <cell r="D85">
            <v>4120.6400000000003</v>
          </cell>
        </row>
        <row r="86">
          <cell r="A86">
            <v>2006109</v>
          </cell>
          <cell r="B86" t="str">
            <v>ENSAIOS DE LABORATÓRIO - GRANULOMETRIA COM SEDIMENTAÇÃO</v>
          </cell>
          <cell r="C86" t="str">
            <v>UN</v>
          </cell>
          <cell r="D86">
            <v>282.66000000000003</v>
          </cell>
        </row>
        <row r="87">
          <cell r="A87">
            <v>3000000</v>
          </cell>
          <cell r="B87" t="str">
            <v>PROJETOS, ESTUDOS E SERVIÇOS</v>
          </cell>
        </row>
        <row r="88">
          <cell r="A88">
            <v>3001000</v>
          </cell>
          <cell r="B88" t="str">
            <v>DIMENSIONAMENTO DE PAVIMENTO</v>
          </cell>
          <cell r="C88" t="str">
            <v>FURO</v>
          </cell>
          <cell r="D88">
            <v>138.07</v>
          </cell>
        </row>
        <row r="89">
          <cell r="A89">
            <v>3002000</v>
          </cell>
          <cell r="B89" t="str">
            <v>PROJETO EM PLANTA PARA PAVIMENTAÇÃO DE VIA PÚBLICA COM UMA PISTA</v>
          </cell>
          <cell r="C89" t="str">
            <v>M</v>
          </cell>
          <cell r="D89">
            <v>1.65</v>
          </cell>
        </row>
        <row r="90">
          <cell r="A90">
            <v>3003000</v>
          </cell>
          <cell r="B90" t="str">
            <v>PROJETO EM PERFIL DE PAVIMENTAÇÃO DE VIA PÚBLICA COM UMA PISTA</v>
          </cell>
          <cell r="C90" t="str">
            <v>M</v>
          </cell>
          <cell r="D90">
            <v>0.79</v>
          </cell>
        </row>
        <row r="91">
          <cell r="A91">
            <v>3004000</v>
          </cell>
          <cell r="B91" t="str">
            <v>PROJETO HIDRÁULICO DE GALERIA PLUVIAL EM TUBOS</v>
          </cell>
          <cell r="C91" t="str">
            <v>M</v>
          </cell>
          <cell r="D91">
            <v>5.44</v>
          </cell>
        </row>
        <row r="92">
          <cell r="A92">
            <v>3005000</v>
          </cell>
          <cell r="B92" t="str">
            <v>PROJETO HIDRÁULICO DE GALERIA PLUVIAL MOLDADA EXCLUINDO O PROJETO ESTRUTURAL</v>
          </cell>
          <cell r="C92" t="str">
            <v>M</v>
          </cell>
          <cell r="D92">
            <v>11.61</v>
          </cell>
        </row>
        <row r="93">
          <cell r="A93">
            <v>3006000</v>
          </cell>
          <cell r="B93" t="str">
            <v>PROJETO HIDRÁULICO DE REFORÇO DE GALERIA EXISTENTE, EM TUBOS</v>
          </cell>
          <cell r="C93" t="str">
            <v>M</v>
          </cell>
          <cell r="D93">
            <v>4.88</v>
          </cell>
        </row>
        <row r="94">
          <cell r="A94">
            <v>3007000</v>
          </cell>
          <cell r="B94" t="str">
            <v>ESTUDO HIDROLÓGICO DE VIA PÚBLICA INTEGRANTE DE PROGRAMA DE PAVIMENTAÇÃO, QUE VIER A DISPENSAR GALERIA OU EXIGÍ-LA MOLDADA</v>
          </cell>
          <cell r="C94" t="str">
            <v>M</v>
          </cell>
          <cell r="D94">
            <v>3.85</v>
          </cell>
        </row>
        <row r="95">
          <cell r="A95">
            <v>3008000</v>
          </cell>
          <cell r="B95" t="str">
            <v>ESTUDO HIDROLÓGICO DE VIA PÚBLICA INTEGRANTE DE PROGRAMA DE PAVIMENTAÇÃO E PROJETO HIDRÁULICO, SE NECESSÁRIA GALERIA EM TUBOS</v>
          </cell>
          <cell r="C95" t="str">
            <v>M</v>
          </cell>
          <cell r="D95">
            <v>5.64</v>
          </cell>
        </row>
        <row r="96">
          <cell r="A96">
            <v>3009000</v>
          </cell>
          <cell r="B96" t="str">
            <v>ESTUDO HIDROLÓGICO DE ÁREA ARRUADA</v>
          </cell>
          <cell r="C96" t="str">
            <v>KM2</v>
          </cell>
          <cell r="D96">
            <v>2439.4</v>
          </cell>
        </row>
        <row r="97">
          <cell r="A97">
            <v>3010000</v>
          </cell>
          <cell r="B97" t="str">
            <v>ESTUDO HIDROLÓGICO DE ÁREA NÃO ARRUADA</v>
          </cell>
          <cell r="C97" t="str">
            <v>KM2</v>
          </cell>
          <cell r="D97">
            <v>1071.03</v>
          </cell>
        </row>
        <row r="98">
          <cell r="A98">
            <v>3011000</v>
          </cell>
          <cell r="B98" t="str">
            <v>ESTUDO HIDRÁULICO DE VIA SITUADA EM ÁREA, OBJETO DE ESTUDO HIDROLÓGICO</v>
          </cell>
          <cell r="C98" t="str">
            <v>M</v>
          </cell>
          <cell r="D98">
            <v>3.18</v>
          </cell>
        </row>
        <row r="99">
          <cell r="A99">
            <v>3012000</v>
          </cell>
          <cell r="B99" t="str">
            <v>ESTUDO HIDROLÓGICO E VERIFICAÇÃO DA SUFICIÊNCIA DE GALERIA EXISTENTE, EM TUBOS</v>
          </cell>
          <cell r="C99" t="str">
            <v>M</v>
          </cell>
          <cell r="D99">
            <v>4.6500000000000004</v>
          </cell>
        </row>
        <row r="100">
          <cell r="A100">
            <v>3013000</v>
          </cell>
          <cell r="B100" t="str">
            <v>VERIFICAÇÃO NO PROJETO DE SISTEMA DE DRENAGEM, DE VIAS QUE DISPENSAM GALERIA DE ÁGUAS PLUVIAIS</v>
          </cell>
          <cell r="C100" t="str">
            <v>M</v>
          </cell>
          <cell r="D100">
            <v>0.48</v>
          </cell>
        </row>
        <row r="101">
          <cell r="A101">
            <v>3014000</v>
          </cell>
          <cell r="B101" t="str">
            <v>TRANSCRIÇÃO E ADAPTAÇÃO DE SISTEMAS DE DRENAGEM PROJETADOS EM VIAS PÚBLICAS</v>
          </cell>
          <cell r="C101" t="str">
            <v>M</v>
          </cell>
          <cell r="D101">
            <v>1.35</v>
          </cell>
        </row>
        <row r="102">
          <cell r="A102">
            <v>3015000</v>
          </cell>
          <cell r="B102" t="str">
            <v>CÁLCULO ESTRUTURAL DE CONCRETO ARMADO PARA PONTES, VIADUTOS, MUROS DE ARRIMO E OBRAS CONGÊNERES - PERCENTAGEM A SER APLICADA AO ORÇAMENTO DA PARTE ESTRUTURAL DA OBRA, USANDO OS PREÇOS UNITÁRIOS DA TABELA DE SIURB</v>
          </cell>
          <cell r="C102" t="str">
            <v>.</v>
          </cell>
          <cell r="D102" t="str">
            <v>.</v>
          </cell>
        </row>
        <row r="103">
          <cell r="A103">
            <v>3015001</v>
          </cell>
          <cell r="B103" t="str">
            <v>CÁLCULO ESTRUTURAL DE CONCRETO ARMADO PARA PONTES, VIADUTOS, MUROS DE ARRIMO E OBRAS CONGÊNERES - PERCENTAGEM A SER APLICADA AO ORÇAMENTO DA PARTE ESTRUTURAL DA OBRA, USANDO OS PREÇOS UNITÁRIOS DA TABELA DE SMSO - ATÉ  50M3</v>
          </cell>
          <cell r="C103" t="str">
            <v>%</v>
          </cell>
          <cell r="D103">
            <v>6.75</v>
          </cell>
        </row>
        <row r="104">
          <cell r="A104">
            <v>3015002</v>
          </cell>
          <cell r="B104" t="str">
            <v>CÁLCULO ESTRUTURAL DE CONCRETO ARMADO PARA PONTES, VIADUTOS, MUROS DE ARRIMO E OBRAS CONGÊNERES - PERCENTAGEM A SER APLICADA AO ORÇAMENTO DA PARTE ESTRUTURAL DA OBRA, USANDO OS PREÇOS UNITÁRIOS DA TABELA DE SMSO - ATÉ 100M3</v>
          </cell>
          <cell r="C104" t="str">
            <v>%</v>
          </cell>
          <cell r="D104">
            <v>6.12</v>
          </cell>
        </row>
        <row r="105">
          <cell r="A105">
            <v>3015003</v>
          </cell>
          <cell r="B105" t="str">
            <v>CÁLCULO ESTRUTURAL DE CONCRETO ARMADO PARA PONTES, VIADUTOS, MUROS DE ARRIMO E OBRAS CONGÊNERES - PERCENTAGEM A SER APLICADA AO ORÇAMENTO DA PARTE ESTRUTURAL DA OBRA, USANDO OS PREÇOS UNITÁRIOS DA TABELA DE SMSO - ATÉ 200M3</v>
          </cell>
          <cell r="C105" t="str">
            <v>%</v>
          </cell>
          <cell r="D105">
            <v>5.76</v>
          </cell>
        </row>
        <row r="106">
          <cell r="A106">
            <v>3015004</v>
          </cell>
          <cell r="B106" t="str">
            <v>CÁLCULO ESTRUTURAL DE CONCRETO ARMADO PARA PONTES, VIADUTOS, MUROS DE ARRIMO E OBRAS CONGÊNERES - PERCENTAGEM A SER APLICADA AO ORÇAMENTO DA PARTE ESTRUTURAL DA OBRA, USANDO OS PREÇOS UNITÁRIOS DA TABELA DE SMSO - ATÉ 500M3</v>
          </cell>
          <cell r="C106" t="str">
            <v>%</v>
          </cell>
          <cell r="D106">
            <v>5.49</v>
          </cell>
        </row>
        <row r="107">
          <cell r="A107">
            <v>3015005</v>
          </cell>
          <cell r="B107" t="str">
            <v>CÁLCULO ESTRUTURAL DE CONCRETO ARMADO PARA PONTES, VIADUTOS, MUROS DE ARRIMO E OBRAS CONGÊNERES - PERCENTAGEM A SER APLICADA AO ORÇAMENTO DA PARTE ESTRUTURAL DA OBRA, USANDO OS PREÇOS UNITÁRIOS DA TABELA DE SMSO - ATÉ 1.000M3</v>
          </cell>
          <cell r="C107" t="str">
            <v>%</v>
          </cell>
          <cell r="D107">
            <v>4.95</v>
          </cell>
        </row>
        <row r="108">
          <cell r="A108">
            <v>3015006</v>
          </cell>
          <cell r="B108" t="str">
            <v>CÁLCULO ESTRUTURAL DE CONCRETO ARMADO PARA PONTES, VIADUTOS, MUROS DE ARRIMO E OBRAS CONGÊNERES - PERCENTAGEM A SER APLICADA AO ORÇAMENTO DA PARTE ESTRUTURAL DA OBRA, USANDO OS PREÇOS UNITÁRIOS DA TABELA DE SMSO - ATÉ 2.000M3</v>
          </cell>
          <cell r="C108" t="str">
            <v>%</v>
          </cell>
          <cell r="D108">
            <v>4.5</v>
          </cell>
        </row>
        <row r="109">
          <cell r="A109">
            <v>3015007</v>
          </cell>
          <cell r="B109" t="str">
            <v>CÁLCULO ESTRUTURAL DE CONCRETO ARMADO PARA PONTES, VIADUTOS, MUROS DE ARRIMO E OBRAS CONGÊNERES - PERCENTAGEM A SER APLICADA AO ORÇAMENTO DA PARTE ESTRUTURAL DA OBRA, USANDO OS PREÇOS UNITÁRIOS DA TABELA DE SMSO - ATÉ 5.000M3</v>
          </cell>
          <cell r="C109" t="str">
            <v>%</v>
          </cell>
          <cell r="D109">
            <v>4.41</v>
          </cell>
        </row>
        <row r="110">
          <cell r="A110">
            <v>3015008</v>
          </cell>
          <cell r="B110" t="str">
            <v>CÁLCULO ESTRUTURAL DE CONCRETO ARMADO PARA PONTES, VIADUTOS, MUROS DE ARRIMO E OBRAS CONGÊNERES - PERCENTAGEM A SER APLICADA AO ORÇAMENTO DA PARTE ESTRUTURAL DA OBRA, USANDO OS PREÇOS UNITÁRIOS DA TABELA DE SMSO - ATÉ 10.000M3</v>
          </cell>
          <cell r="C110" t="str">
            <v>%</v>
          </cell>
          <cell r="D110">
            <v>4.32</v>
          </cell>
        </row>
        <row r="111">
          <cell r="A111">
            <v>3015009</v>
          </cell>
          <cell r="B111" t="str">
            <v>CÁLCULO ESTRUTURAL DE CONCRETO ARMADO PARA PONTES, VIADUTOS, MUROS DE ARRIMO E OBRAS CONGÊNERES - PERCENTAGEM A SER APLICADA AO ORÇAMENTO DA PARTE ESTRUTURAL DA OBRA, USANDO OS PREÇOS UNITÁRIOS DA TABELA DE SMSO - ACIMA DE 10.000M3</v>
          </cell>
          <cell r="C111" t="str">
            <v>%</v>
          </cell>
          <cell r="D111">
            <v>4.2300000000000004</v>
          </cell>
        </row>
        <row r="112">
          <cell r="A112">
            <v>3016000</v>
          </cell>
          <cell r="B112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ADOTA-SE:</v>
          </cell>
          <cell r="C112" t="str">
            <v>.</v>
          </cell>
          <cell r="D112" t="str">
            <v>.</v>
          </cell>
        </row>
        <row r="113">
          <cell r="A113">
            <v>3016001</v>
          </cell>
          <cell r="B113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 1  A 5 REPETIÇÕES</v>
          </cell>
          <cell r="C113" t="str">
            <v>%</v>
          </cell>
          <cell r="D113" t="str">
            <v>25N</v>
          </cell>
        </row>
        <row r="114">
          <cell r="A114">
            <v>3016002</v>
          </cell>
          <cell r="B114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 6  A 10 REPETIÇÕES</v>
          </cell>
          <cell r="C114" t="str">
            <v>%</v>
          </cell>
          <cell r="D114" t="str">
            <v>25+20N</v>
          </cell>
        </row>
        <row r="115">
          <cell r="A115">
            <v>3016003</v>
          </cell>
          <cell r="B115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11  A 20 REPETIÇÕES</v>
          </cell>
          <cell r="C115" t="str">
            <v>%</v>
          </cell>
          <cell r="D115" t="str">
            <v>75+15N</v>
          </cell>
        </row>
        <row r="116">
          <cell r="A116">
            <v>3016004</v>
          </cell>
          <cell r="B116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21  A 40 REPETIÇÕES</v>
          </cell>
          <cell r="C116" t="str">
            <v>%</v>
          </cell>
          <cell r="D116" t="str">
            <v>175+10N</v>
          </cell>
        </row>
        <row r="117">
          <cell r="A117">
            <v>3016005</v>
          </cell>
          <cell r="B117" t="str">
            <v>PROJETO ESTRUTURAL DE CONCRETO ARMADO PARA GALERIA MOLDADA, EM MÓDULOS DE 10M DE EXTENSÃO, PODENDO AS FUNDAÇÕES SEREM DIRETAS, SOBRE ESTACAS OU AMBAS AS SOLUÇÕES, APLICA-SE OS PERCENTUAIS DO ITEM 3.15 PARA MÓDULO; PARA REPETIÇÃO DE MÓDULOS ADOTA-SE 41 EM DIANTE</v>
          </cell>
          <cell r="C117" t="str">
            <v>%</v>
          </cell>
          <cell r="D117" t="str">
            <v>375+5N</v>
          </cell>
        </row>
        <row r="118">
          <cell r="A118">
            <v>3018000</v>
          </cell>
          <cell r="B118" t="str">
            <v>VISTORIA TÉCNICA DE VIAS DE PROGRAMA DE PAVIMENTAÇÃO</v>
          </cell>
          <cell r="C118" t="str">
            <v>M/VIA</v>
          </cell>
          <cell r="D118">
            <v>4.32</v>
          </cell>
        </row>
        <row r="119">
          <cell r="A119">
            <v>3019000</v>
          </cell>
          <cell r="B119" t="str">
            <v>PLANILHA DE QUANTIDADE DE SERVIÇOS DE VIAS DO PROGRAMA DE PAVIMENTAÇÃO</v>
          </cell>
          <cell r="C119" t="str">
            <v>M/VIA</v>
          </cell>
          <cell r="D119">
            <v>3.05</v>
          </cell>
        </row>
        <row r="120">
          <cell r="A120">
            <v>3020000</v>
          </cell>
          <cell r="B120" t="str">
            <v>CÓPIA XEROX EM TAMANHO OFÍCIO, UMA FACE, PRETO E BRANCO</v>
          </cell>
          <cell r="C120" t="str">
            <v>UN</v>
          </cell>
          <cell r="D120">
            <v>1.51</v>
          </cell>
        </row>
        <row r="121">
          <cell r="A121">
            <v>3020001</v>
          </cell>
          <cell r="B121" t="str">
            <v>CÓPIA XEROX TAMANHO OFÍCIO UMA FACE COLORIDA</v>
          </cell>
          <cell r="C121" t="str">
            <v>UN</v>
          </cell>
          <cell r="D121">
            <v>2.4700000000000002</v>
          </cell>
        </row>
        <row r="122">
          <cell r="A122">
            <v>3020002</v>
          </cell>
          <cell r="B122" t="str">
            <v>CÓPIA XEROX TAMANHO A3 UMA FACE-PRETO E BRANCO</v>
          </cell>
          <cell r="C122" t="str">
            <v>UN</v>
          </cell>
          <cell r="D122">
            <v>1.34</v>
          </cell>
        </row>
        <row r="123">
          <cell r="A123">
            <v>3020003</v>
          </cell>
          <cell r="B123" t="str">
            <v>CÓPIA XEROX TAMANHO A3 UMA FACE COLORIDA</v>
          </cell>
          <cell r="C123" t="str">
            <v>UN</v>
          </cell>
          <cell r="D123">
            <v>5.42</v>
          </cell>
        </row>
        <row r="124">
          <cell r="A124">
            <v>3020004</v>
          </cell>
          <cell r="B124" t="str">
            <v>CÓPIA XEROX PRETO E BRANCO</v>
          </cell>
          <cell r="C124" t="str">
            <v>M2</v>
          </cell>
          <cell r="D124">
            <v>15.55</v>
          </cell>
        </row>
        <row r="125">
          <cell r="A125">
            <v>3022000</v>
          </cell>
          <cell r="B125" t="str">
            <v>LOCAÇÃO DE VEÍCULO DE PASSAGEIRO TIPO VW GOL OU SIMILAR, COM MOTORISTA, INCLUINDO MANUTENÇÃO E COMBUSTÍVEL (MÍNIMO 200 H/MÊS)</v>
          </cell>
          <cell r="C125" t="str">
            <v>H</v>
          </cell>
          <cell r="D125">
            <v>51.74</v>
          </cell>
        </row>
        <row r="126">
          <cell r="A126">
            <v>3023000</v>
          </cell>
          <cell r="B126" t="str">
            <v>FOTO COLORIDA 10 X 15CM ( REVELAÇÃO)</v>
          </cell>
          <cell r="C126" t="str">
            <v>UN</v>
          </cell>
          <cell r="D126">
            <v>3.36</v>
          </cell>
        </row>
        <row r="127">
          <cell r="A127">
            <v>3024000</v>
          </cell>
          <cell r="B127" t="str">
            <v>CONSULTOR</v>
          </cell>
          <cell r="C127" t="str">
            <v>H</v>
          </cell>
          <cell r="D127">
            <v>472.73</v>
          </cell>
        </row>
        <row r="128">
          <cell r="A128">
            <v>3025000</v>
          </cell>
          <cell r="B128" t="str">
            <v>COORDENADOR GERAL</v>
          </cell>
          <cell r="C128" t="str">
            <v>H</v>
          </cell>
          <cell r="D128">
            <v>472.73</v>
          </cell>
        </row>
        <row r="129">
          <cell r="A129">
            <v>3026000</v>
          </cell>
          <cell r="B129" t="str">
            <v>COORDENADOR SETORIAL</v>
          </cell>
          <cell r="C129" t="str">
            <v>H</v>
          </cell>
          <cell r="D129">
            <v>472.73</v>
          </cell>
        </row>
        <row r="130">
          <cell r="A130">
            <v>3027000</v>
          </cell>
          <cell r="B130" t="str">
            <v>ENGENHEIRO/ ARQUITETO SÊNIOR</v>
          </cell>
          <cell r="C130" t="str">
            <v>H</v>
          </cell>
          <cell r="D130">
            <v>291.93</v>
          </cell>
        </row>
        <row r="131">
          <cell r="A131">
            <v>3029000</v>
          </cell>
          <cell r="B131" t="str">
            <v>ENGENHEIRO/ ARQUITETO  PLENO</v>
          </cell>
          <cell r="C131" t="str">
            <v>H</v>
          </cell>
          <cell r="D131">
            <v>178.72</v>
          </cell>
        </row>
        <row r="132">
          <cell r="A132">
            <v>3030000</v>
          </cell>
          <cell r="B132" t="str">
            <v>ENGENHEIRO/ ARQUITETO JUNIOR</v>
          </cell>
          <cell r="C132" t="str">
            <v>H</v>
          </cell>
          <cell r="D132">
            <v>132.6</v>
          </cell>
        </row>
        <row r="133">
          <cell r="A133">
            <v>3031000</v>
          </cell>
          <cell r="B133" t="str">
            <v>AUXILIAR DE LABORATÓRIO</v>
          </cell>
          <cell r="C133" t="str">
            <v>H</v>
          </cell>
          <cell r="D133">
            <v>26.33</v>
          </cell>
        </row>
        <row r="134">
          <cell r="A134">
            <v>3032000</v>
          </cell>
          <cell r="B134" t="str">
            <v>AUXILIAR DE TOPOGRAFIA</v>
          </cell>
          <cell r="C134" t="str">
            <v>H</v>
          </cell>
          <cell r="D134">
            <v>27.34</v>
          </cell>
        </row>
        <row r="135">
          <cell r="A135">
            <v>3033000</v>
          </cell>
          <cell r="B135" t="str">
            <v>TECNÓLOGO  EM CONSTRUÇÃO CIVIL NÍVEL SUPERIOR, COM 5 À 10 ANOS DE EXPERIÊNCIA</v>
          </cell>
          <cell r="C135" t="str">
            <v>H</v>
          </cell>
          <cell r="D135">
            <v>91.88</v>
          </cell>
        </row>
        <row r="136">
          <cell r="A136">
            <v>3035000</v>
          </cell>
          <cell r="B136" t="str">
            <v>DESENHISTA - CADISTA</v>
          </cell>
          <cell r="C136" t="str">
            <v>H</v>
          </cell>
          <cell r="D136">
            <v>49.95</v>
          </cell>
        </row>
        <row r="137">
          <cell r="A137">
            <v>3036000</v>
          </cell>
          <cell r="B137" t="str">
            <v>DESENHISTA PROJETISTA</v>
          </cell>
          <cell r="C137" t="str">
            <v>H</v>
          </cell>
          <cell r="D137">
            <v>63.74</v>
          </cell>
        </row>
        <row r="138">
          <cell r="A138">
            <v>3038000</v>
          </cell>
          <cell r="B138" t="str">
            <v>LABORATORISTA DE SOLO/PAVIMENTAÇÃO</v>
          </cell>
          <cell r="C138" t="str">
            <v>H</v>
          </cell>
          <cell r="D138">
            <v>83.24</v>
          </cell>
        </row>
        <row r="139">
          <cell r="A139">
            <v>3039000</v>
          </cell>
          <cell r="B139" t="str">
            <v>PROJETISTA</v>
          </cell>
          <cell r="C139" t="str">
            <v>H</v>
          </cell>
          <cell r="D139">
            <v>145.26</v>
          </cell>
        </row>
        <row r="140">
          <cell r="A140">
            <v>3040000</v>
          </cell>
          <cell r="B140" t="str">
            <v>TOPÓGRAFO</v>
          </cell>
          <cell r="C140" t="str">
            <v>H</v>
          </cell>
          <cell r="D140">
            <v>66.13</v>
          </cell>
        </row>
        <row r="141">
          <cell r="A141">
            <v>3041000</v>
          </cell>
          <cell r="B141" t="str">
            <v>AJUDANTE GERAL</v>
          </cell>
          <cell r="C141" t="str">
            <v>H</v>
          </cell>
          <cell r="D141">
            <v>24.1</v>
          </cell>
        </row>
        <row r="142">
          <cell r="A142">
            <v>3043000</v>
          </cell>
          <cell r="B142" t="str">
            <v>DIGITADOR</v>
          </cell>
          <cell r="C142" t="str">
            <v>H</v>
          </cell>
          <cell r="D142">
            <v>29.47</v>
          </cell>
        </row>
        <row r="143">
          <cell r="A143">
            <v>3044000</v>
          </cell>
          <cell r="B143" t="str">
            <v>MENSAGEIRO</v>
          </cell>
          <cell r="C143" t="str">
            <v>H</v>
          </cell>
          <cell r="D143">
            <v>31.27</v>
          </cell>
        </row>
        <row r="144">
          <cell r="A144">
            <v>3046000</v>
          </cell>
          <cell r="B144" t="str">
            <v>SECRETÁRIA</v>
          </cell>
          <cell r="C144" t="str">
            <v>H</v>
          </cell>
          <cell r="D144">
            <v>59.91</v>
          </cell>
        </row>
        <row r="145">
          <cell r="A145">
            <v>3047000</v>
          </cell>
          <cell r="B145" t="str">
            <v>SECRETÁRIA EXECUTIVA</v>
          </cell>
          <cell r="C145" t="str">
            <v>H</v>
          </cell>
          <cell r="D145">
            <v>87.09</v>
          </cell>
        </row>
        <row r="146">
          <cell r="A146">
            <v>3050000</v>
          </cell>
          <cell r="B146" t="str">
            <v>DESENHISTA DE TOPOGRAFIA</v>
          </cell>
          <cell r="C146" t="str">
            <v>H</v>
          </cell>
          <cell r="D146">
            <v>65.47</v>
          </cell>
        </row>
        <row r="147">
          <cell r="A147">
            <v>3051000</v>
          </cell>
          <cell r="B147" t="str">
            <v>TÉCNICO - NÍVEL MÉDIO</v>
          </cell>
          <cell r="C147" t="str">
            <v>H</v>
          </cell>
          <cell r="D147">
            <v>70.459999999999994</v>
          </cell>
        </row>
        <row r="148">
          <cell r="A148">
            <v>3052000</v>
          </cell>
          <cell r="B148" t="str">
            <v>SERVIÇO DE PLOTAGEM EM PAPEL SULFITE, TAMANHO A1, PRETO E BRANCO</v>
          </cell>
          <cell r="C148" t="str">
            <v>UN</v>
          </cell>
          <cell r="D148">
            <v>11.09</v>
          </cell>
        </row>
        <row r="149">
          <cell r="A149">
            <v>3052001</v>
          </cell>
          <cell r="B149" t="str">
            <v>PLOTAGEM EM PAPEL SULFITE, TAMANHO A1, COLORIDA (ARQUIVO ORIGINAL COM EXTENSÃO "PLT")</v>
          </cell>
          <cell r="C149" t="str">
            <v>UN</v>
          </cell>
          <cell r="D149">
            <v>14.72</v>
          </cell>
        </row>
        <row r="150">
          <cell r="A150">
            <v>3052002</v>
          </cell>
          <cell r="B150" t="str">
            <v>PLOTAGEM EM PAPEL SULFITE, TAMANHO A0, PRETO E BRANCO (ARQUIVO ORIGINAL COM EXTENSÃO "PLT")</v>
          </cell>
          <cell r="C150" t="str">
            <v>UN</v>
          </cell>
          <cell r="D150">
            <v>13.49</v>
          </cell>
        </row>
        <row r="151">
          <cell r="A151">
            <v>3052003</v>
          </cell>
          <cell r="B151" t="str">
            <v>PLOTAGEM EM PAPEL SULFITE,TAMANHO A0, COLORIDA (ARQUIVO ORIGINAL COM EXTENSÃO "PLT")</v>
          </cell>
          <cell r="C151" t="str">
            <v>UN</v>
          </cell>
          <cell r="D151">
            <v>19.690000000000001</v>
          </cell>
        </row>
        <row r="152">
          <cell r="A152">
            <v>3053017</v>
          </cell>
          <cell r="B152" t="str">
            <v>PROJETO BÁSICO (PRANCHA A1)</v>
          </cell>
          <cell r="C152" t="str">
            <v>UN</v>
          </cell>
          <cell r="D152">
            <v>6476.77</v>
          </cell>
        </row>
        <row r="153">
          <cell r="A153">
            <v>3053018</v>
          </cell>
          <cell r="B153" t="str">
            <v>PROJETO EXECUTIVO (PRANCHA A1)</v>
          </cell>
          <cell r="C153" t="str">
            <v>UN</v>
          </cell>
          <cell r="D153">
            <v>5405.3</v>
          </cell>
        </row>
        <row r="154">
          <cell r="A154">
            <v>3054001</v>
          </cell>
          <cell r="B154" t="str">
            <v>ADVOGADO JÚNIOR</v>
          </cell>
          <cell r="C154" t="str">
            <v>H</v>
          </cell>
          <cell r="D154">
            <v>69.45</v>
          </cell>
        </row>
        <row r="155">
          <cell r="A155">
            <v>3054002</v>
          </cell>
          <cell r="B155" t="str">
            <v>ADVOGADO PLENO</v>
          </cell>
          <cell r="C155" t="str">
            <v>H</v>
          </cell>
          <cell r="D155">
            <v>95.82</v>
          </cell>
        </row>
        <row r="156">
          <cell r="A156">
            <v>3054003</v>
          </cell>
          <cell r="B156" t="str">
            <v>ADVOGADO SÊNIOR</v>
          </cell>
          <cell r="C156" t="str">
            <v>H</v>
          </cell>
          <cell r="D156">
            <v>200.76</v>
          </cell>
        </row>
        <row r="157">
          <cell r="A157">
            <v>3054004</v>
          </cell>
          <cell r="B157" t="str">
            <v>GEÓLOGO JÚNIOR</v>
          </cell>
          <cell r="C157" t="str">
            <v>H</v>
          </cell>
          <cell r="D157">
            <v>123</v>
          </cell>
        </row>
        <row r="158">
          <cell r="A158">
            <v>3054005</v>
          </cell>
          <cell r="B158" t="str">
            <v>GEÓLOGO PLENO</v>
          </cell>
          <cell r="C158" t="str">
            <v>H</v>
          </cell>
          <cell r="D158">
            <v>155.94999999999999</v>
          </cell>
        </row>
        <row r="159">
          <cell r="A159">
            <v>3054006</v>
          </cell>
          <cell r="B159" t="str">
            <v>GEÓLOGO SÊNIOR</v>
          </cell>
          <cell r="C159" t="str">
            <v>H</v>
          </cell>
          <cell r="D159">
            <v>170.06</v>
          </cell>
        </row>
        <row r="160">
          <cell r="A160">
            <v>3054007</v>
          </cell>
          <cell r="B160" t="str">
            <v>GEÓGRAFO JÚNIOR</v>
          </cell>
          <cell r="C160" t="str">
            <v>H</v>
          </cell>
          <cell r="D160">
            <v>123</v>
          </cell>
        </row>
        <row r="161">
          <cell r="A161">
            <v>3054008</v>
          </cell>
          <cell r="B161" t="str">
            <v>GEÓGRAFO PLENO</v>
          </cell>
          <cell r="C161" t="str">
            <v>H</v>
          </cell>
          <cell r="D161">
            <v>148.88</v>
          </cell>
        </row>
        <row r="162">
          <cell r="A162">
            <v>3054009</v>
          </cell>
          <cell r="B162" t="str">
            <v>GEÓGRAFO SÊNIOR</v>
          </cell>
          <cell r="C162" t="str">
            <v>H</v>
          </cell>
          <cell r="D162">
            <v>204.92</v>
          </cell>
        </row>
        <row r="163">
          <cell r="A163">
            <v>3054010</v>
          </cell>
          <cell r="B163" t="str">
            <v>ASSISTENTE SOCIAL JÚNIOR</v>
          </cell>
          <cell r="C163" t="str">
            <v>H</v>
          </cell>
          <cell r="D163">
            <v>122.13</v>
          </cell>
        </row>
        <row r="164">
          <cell r="A164">
            <v>3054011</v>
          </cell>
          <cell r="B164" t="str">
            <v>ASSISTENTE SOCIAL PLENO</v>
          </cell>
          <cell r="C164" t="str">
            <v>H</v>
          </cell>
          <cell r="D164">
            <v>165.05</v>
          </cell>
        </row>
        <row r="165">
          <cell r="A165">
            <v>3054012</v>
          </cell>
          <cell r="B165" t="str">
            <v>ASSISTENTE SOCIAL SÊNIOR</v>
          </cell>
          <cell r="C165" t="str">
            <v>H</v>
          </cell>
          <cell r="D165">
            <v>199.41</v>
          </cell>
        </row>
        <row r="166">
          <cell r="A166">
            <v>4000000</v>
          </cell>
          <cell r="B166" t="str">
            <v>MOVIMENTO DE TERRA</v>
          </cell>
        </row>
        <row r="167">
          <cell r="A167">
            <v>4001000</v>
          </cell>
          <cell r="B167" t="str">
            <v>ESCAVAÇÃO MANUAL PARA FUNDAÇÕES E VALAS COM PROFUNDIDADE MÉDIA MENOR OU IGUAL À 1,50M</v>
          </cell>
          <cell r="C167" t="str">
            <v>M3</v>
          </cell>
          <cell r="D167">
            <v>76.89</v>
          </cell>
        </row>
        <row r="168">
          <cell r="A168">
            <v>4002000</v>
          </cell>
          <cell r="B168" t="str">
            <v>ESCAVAÇÃO MANUAL PARA FUNDAÇÕES E VALAS COM PROFUNDIDADE MÉDIA MAIOR QUE 1,5M E MENOR OU IGUAL À 3,0M</v>
          </cell>
          <cell r="C168" t="str">
            <v>M3</v>
          </cell>
          <cell r="D168">
            <v>84.36</v>
          </cell>
        </row>
        <row r="169">
          <cell r="A169">
            <v>4003000</v>
          </cell>
          <cell r="B169" t="str">
            <v>ESCAVAÇÃO MANUAL PARA FUNDAÇÕES E VALAS COM PROFUNDIDADE MÉDIA MAIOR QUE 3,00M</v>
          </cell>
          <cell r="C169" t="str">
            <v>M3</v>
          </cell>
          <cell r="D169">
            <v>96.41</v>
          </cell>
        </row>
        <row r="170">
          <cell r="A170">
            <v>4004000</v>
          </cell>
          <cell r="B170" t="str">
            <v>ESCAVAÇÃO MECÂNICA PARA FUNDAÇÕES E VALAS COM PROFUNDIDADE MENOR OU IGUAL À 4,0M</v>
          </cell>
          <cell r="C170" t="str">
            <v>M3</v>
          </cell>
          <cell r="D170">
            <v>19.84</v>
          </cell>
        </row>
        <row r="171">
          <cell r="A171">
            <v>4005000</v>
          </cell>
          <cell r="B171" t="str">
            <v>ESCAVAÇÃO MECÂNICA PARA FUNDAÇÕES E VALAS COM PROFUNDIDADE MAIOR QUE 4,0M</v>
          </cell>
          <cell r="C171" t="str">
            <v>M3</v>
          </cell>
          <cell r="D171">
            <v>18.87</v>
          </cell>
        </row>
        <row r="172">
          <cell r="A172">
            <v>4006000</v>
          </cell>
          <cell r="B172" t="str">
            <v>ESCAVAÇÃO MANUAL DE CÓRREGO</v>
          </cell>
          <cell r="C172" t="str">
            <v>M3</v>
          </cell>
          <cell r="D172">
            <v>120.52</v>
          </cell>
        </row>
        <row r="173">
          <cell r="A173">
            <v>4007000</v>
          </cell>
          <cell r="B173" t="str">
            <v>ESCAVAÇÃO MECÂNICA DE CÓRREGO</v>
          </cell>
          <cell r="C173" t="str">
            <v>M3</v>
          </cell>
          <cell r="D173">
            <v>8.1</v>
          </cell>
        </row>
        <row r="174">
          <cell r="A174">
            <v>4008000</v>
          </cell>
          <cell r="B174" t="str">
            <v>REATERRO COMPACTADO DE FUNDAÇÃO</v>
          </cell>
          <cell r="C174" t="str">
            <v>M3</v>
          </cell>
          <cell r="D174">
            <v>16.97</v>
          </cell>
        </row>
        <row r="175">
          <cell r="A175">
            <v>4009000</v>
          </cell>
          <cell r="B175" t="str">
            <v>REENCHIMENTO DE VALA COM COMPACTAÇÃO, SEM FORNECIMENTO DE TERRA</v>
          </cell>
          <cell r="C175" t="str">
            <v>M3</v>
          </cell>
          <cell r="D175">
            <v>20.91</v>
          </cell>
        </row>
        <row r="176">
          <cell r="A176">
            <v>4010000</v>
          </cell>
          <cell r="B176" t="str">
            <v>ESCAVAÇÃO MECÂNICA, CARGA E REMOÇÃO DE TERRA ATÉ A DISTÂNCIA MÉDIA DE 1,0KM, COM CAMINHÃO BASCULANTE DE 10M3</v>
          </cell>
          <cell r="C176" t="str">
            <v>M3</v>
          </cell>
          <cell r="D176">
            <v>18.690000000000001</v>
          </cell>
        </row>
        <row r="177">
          <cell r="A177">
            <v>4011000</v>
          </cell>
          <cell r="B177" t="str">
            <v>ESCAVAÇÃO MECÂNICA, CARGA E REMOÇÃO DE TERRA ATÉ A DISTÂNCIA MÉDIA DE 1,0KM COM CAMINHÃO BASCULANTE DE 14 M3</v>
          </cell>
          <cell r="C177" t="str">
            <v>M3</v>
          </cell>
          <cell r="D177">
            <v>22.36</v>
          </cell>
        </row>
        <row r="178">
          <cell r="A178">
            <v>4012000</v>
          </cell>
          <cell r="B178" t="str">
            <v>ESCAVAÇÃO MECÂNICA, CARGA E REMOÇÃO DE TERRA ATÉ A DISTÂNCIA MÉDIA DE 1,0KM, COM CAMINHÃO BASCULANTE DE 17M3</v>
          </cell>
          <cell r="C178" t="str">
            <v>M3</v>
          </cell>
          <cell r="D178">
            <v>13.06</v>
          </cell>
        </row>
        <row r="179">
          <cell r="A179">
            <v>4014000</v>
          </cell>
          <cell r="B179" t="str">
            <v>CARGA E REMOÇÃO DE TERRA ATÉ A DISTÂNCIA MÉDIA DE 1,0KM, COM CAMINHÃO BASCULANTE DE 10M3</v>
          </cell>
          <cell r="C179" t="str">
            <v>M3</v>
          </cell>
          <cell r="D179">
            <v>15.75</v>
          </cell>
        </row>
        <row r="180">
          <cell r="A180">
            <v>4015000</v>
          </cell>
          <cell r="B180" t="str">
            <v>CARGA E REMOÇÃO DE TERRA ATÉ A DISTÂNCIA MÉDIA DE 1,0KM COM CAMINHÃO BASCULANTE DE 14 M3</v>
          </cell>
          <cell r="C180" t="str">
            <v>M3</v>
          </cell>
          <cell r="D180">
            <v>15.26</v>
          </cell>
        </row>
        <row r="181">
          <cell r="A181">
            <v>4016000</v>
          </cell>
          <cell r="B181" t="str">
            <v>CARGA E REMOÇÃO DE TERRA ATÉ A DISTÂNCIA MÉDIA DE 1,0KM, COM CAMINHÃO BASCULANTE DE 17M3</v>
          </cell>
          <cell r="C181" t="str">
            <v>M3</v>
          </cell>
          <cell r="D181">
            <v>11.61</v>
          </cell>
        </row>
        <row r="182">
          <cell r="A182">
            <v>4031000</v>
          </cell>
          <cell r="B182" t="str">
            <v>FORNECIMENTO DE TERRA, INCLUINDO ESCAVAÇÃO, CARGA E TRANSPORTE ATÉ A DISTÂNCIA MÉDIA DE 1,0KM, MEDIDO NO ATERRO COMPACTADO</v>
          </cell>
          <cell r="C182" t="str">
            <v>M3</v>
          </cell>
          <cell r="D182">
            <v>31.72</v>
          </cell>
        </row>
        <row r="183">
          <cell r="A183">
            <v>4032000</v>
          </cell>
          <cell r="B183" t="str">
            <v>COMPACTAÇÃO DE TERRA, MEDIDA NO ATERRO</v>
          </cell>
          <cell r="C183" t="str">
            <v>M3</v>
          </cell>
          <cell r="D183">
            <v>8.58</v>
          </cell>
        </row>
        <row r="184">
          <cell r="A184">
            <v>4033000</v>
          </cell>
          <cell r="B184" t="str">
            <v>LIMPEZA MECANIZADA DE TERRENO, INCLUSIVE DE CAMADA VEGETAL ATÉ 30CM DE PROFUNDIDADE, SEM TRANSPORTE</v>
          </cell>
          <cell r="C184" t="str">
            <v>M2</v>
          </cell>
          <cell r="D184">
            <v>1.74</v>
          </cell>
        </row>
        <row r="185">
          <cell r="A185">
            <v>4033010</v>
          </cell>
          <cell r="B185" t="str">
            <v>CORTE, RECORTE E REMOÇÃO DE ÁRVORES INCLUSIVE RAIZES DIÂM. &gt; 5 E &lt; 15CM</v>
          </cell>
          <cell r="C185" t="str">
            <v>UN</v>
          </cell>
          <cell r="D185">
            <v>218.15</v>
          </cell>
        </row>
        <row r="186">
          <cell r="A186">
            <v>4033011</v>
          </cell>
          <cell r="B186" t="str">
            <v>CORTE, RECORTE E REMOÇÃO DE ÁRVORES INCLUSIVE RAIZES DIÂM. &gt; 15 E &lt; 30CM</v>
          </cell>
          <cell r="C186" t="str">
            <v>UN</v>
          </cell>
          <cell r="D186">
            <v>560.77</v>
          </cell>
        </row>
        <row r="187">
          <cell r="A187">
            <v>4033012</v>
          </cell>
          <cell r="B187" t="str">
            <v>CORTE, RECORTE E REMOÇÃO DE ÁRVORES INCLUSIVE RAIZES DIÂM. &gt; 30 E &lt; 60CM</v>
          </cell>
          <cell r="C187" t="str">
            <v>UN</v>
          </cell>
          <cell r="D187">
            <v>700.97</v>
          </cell>
        </row>
        <row r="188">
          <cell r="A188">
            <v>4033013</v>
          </cell>
          <cell r="B188" t="str">
            <v>CORTE, RECORTE E REMOÇÃO DE ÁRVORES INCLUSIVE RAIZES DIÂM. &gt; 60 E &lt; 90 CM</v>
          </cell>
          <cell r="C188" t="str">
            <v>UN</v>
          </cell>
          <cell r="D188">
            <v>841.16</v>
          </cell>
        </row>
        <row r="189">
          <cell r="A189">
            <v>4033014</v>
          </cell>
          <cell r="B189" t="str">
            <v>CORTE, RECORTE E REMOÇÃO DE ÁRVORES INCLUSIVE RAIZES DIÂM. &gt; 90CM</v>
          </cell>
          <cell r="C189" t="str">
            <v>UN</v>
          </cell>
          <cell r="D189">
            <v>981.36</v>
          </cell>
        </row>
        <row r="190">
          <cell r="A190">
            <v>4035000</v>
          </cell>
          <cell r="B190" t="str">
            <v>APILOAMENTO MANUAL DE CAVA DE FUNDAÇÃO</v>
          </cell>
          <cell r="C190" t="str">
            <v>M2</v>
          </cell>
          <cell r="D190">
            <v>6.02</v>
          </cell>
        </row>
        <row r="191">
          <cell r="A191">
            <v>4060000</v>
          </cell>
          <cell r="B191" t="str">
            <v>REMOÇÃO DE TERRA ALÉM DO PRIMEIRO KM COM CAMINHÃO DE 14 M3</v>
          </cell>
          <cell r="C191" t="str">
            <v>M3XKM</v>
          </cell>
          <cell r="D191">
            <v>1.84</v>
          </cell>
        </row>
        <row r="192">
          <cell r="A192">
            <v>4061000</v>
          </cell>
          <cell r="B192" t="str">
            <v>REMOÇÃO DE TERRA ALÉM DO PRIMEIRO KM, COM CAMINHÃO DE 17M3</v>
          </cell>
          <cell r="C192" t="str">
            <v>M3XKM</v>
          </cell>
          <cell r="D192">
            <v>1.25</v>
          </cell>
        </row>
        <row r="193">
          <cell r="A193">
            <v>4062000</v>
          </cell>
          <cell r="B193" t="str">
            <v>REMOÇÃO DE TERRA ALÉM DO PRIMEIRO KM, COM CAMINHÃO DE 10M3</v>
          </cell>
          <cell r="C193" t="str">
            <v>M3xKM</v>
          </cell>
          <cell r="D193">
            <v>2.95</v>
          </cell>
        </row>
        <row r="194">
          <cell r="A194">
            <v>4063000</v>
          </cell>
          <cell r="B194" t="str">
            <v>DISPOSIÇÃO FINAL DE SOLOS E RESÍDUOS, CLASSE II A - NÃO INERTES, EM ATERRO SANITÁRIO LICENCIADO</v>
          </cell>
          <cell r="C194" t="str">
            <v>Ton</v>
          </cell>
          <cell r="D194">
            <v>128.97</v>
          </cell>
        </row>
        <row r="195">
          <cell r="A195">
            <v>4064000</v>
          </cell>
          <cell r="B195" t="str">
            <v>DISPOSIÇÃO FINAL DE SOLOS E RESÍDUOS, CLASSE II B - INERTES, EM ATERRO SANITÁRIO LICENCIADO</v>
          </cell>
          <cell r="C195" t="str">
            <v>Ton</v>
          </cell>
          <cell r="D195">
            <v>94.29</v>
          </cell>
        </row>
        <row r="196">
          <cell r="A196">
            <v>4065000</v>
          </cell>
          <cell r="B196" t="str">
            <v>DISPOSIÇÃO FINAL DE SOLOS E RESÍDUOS, CLASSE I - PERIGOSOS, EM ATERRO SANITÁRIO LICENCIADO</v>
          </cell>
          <cell r="C196" t="str">
            <v>Ton</v>
          </cell>
          <cell r="D196">
            <v>397.64</v>
          </cell>
        </row>
        <row r="197">
          <cell r="A197">
            <v>4102001</v>
          </cell>
          <cell r="B197" t="str">
            <v>FORNECIMENTO DE MATERIAL PARA ATERRO, ATÉ 1 KM</v>
          </cell>
          <cell r="C197" t="str">
            <v>Ton</v>
          </cell>
          <cell r="D197">
            <v>227.9</v>
          </cell>
        </row>
        <row r="198">
          <cell r="A198">
            <v>5000000</v>
          </cell>
          <cell r="B198" t="str">
            <v>PAVIMENTAÇÃO</v>
          </cell>
        </row>
        <row r="199">
          <cell r="A199">
            <v>5001000</v>
          </cell>
          <cell r="B199" t="str">
            <v>ARRANCAMENTO DE GUIAS, INCLUI CARGA EM CAMINHÃO</v>
          </cell>
          <cell r="C199" t="str">
            <v>M</v>
          </cell>
          <cell r="D199">
            <v>10.44</v>
          </cell>
        </row>
        <row r="200">
          <cell r="A200">
            <v>5002000</v>
          </cell>
          <cell r="B200" t="str">
            <v>ARRANCAMENTO DE PARALELEPÍPEDOS, INCLUI CARGA EM CAMINHÃO</v>
          </cell>
          <cell r="C200" t="str">
            <v>M2</v>
          </cell>
          <cell r="D200">
            <v>18.47</v>
          </cell>
        </row>
        <row r="201">
          <cell r="A201">
            <v>5003000</v>
          </cell>
          <cell r="B201" t="str">
            <v>DEMOLIÇÃO DE PAVIMENTO DE CONCRETO, SARJETA OU SARJETÃO, INCLUI CARGA EM CAMINHÃO</v>
          </cell>
          <cell r="C201" t="str">
            <v>M2</v>
          </cell>
          <cell r="D201">
            <v>27.67</v>
          </cell>
        </row>
        <row r="202">
          <cell r="A202">
            <v>5004000</v>
          </cell>
          <cell r="B202" t="str">
            <v>DEMOLIÇÃO DE PAVIMENTO ASFÁLTICO, INCLUSIVE CAPA, INCLUI CARGA NO CAMINHÃO</v>
          </cell>
          <cell r="C202" t="str">
            <v>M2</v>
          </cell>
          <cell r="D202">
            <v>21.73</v>
          </cell>
        </row>
        <row r="203">
          <cell r="A203">
            <v>5005000</v>
          </cell>
          <cell r="B203" t="str">
            <v>DEMOLIÇÃO DE CAPA ASFÁLTICA, INCLUI CARGA NO CAMINHÃO</v>
          </cell>
          <cell r="C203" t="str">
            <v>M2</v>
          </cell>
          <cell r="D203">
            <v>5.09</v>
          </cell>
        </row>
        <row r="204">
          <cell r="A204">
            <v>5006000</v>
          </cell>
          <cell r="B204" t="str">
            <v>DEMOLIÇÃO DE ROCHA E CARGA NO CAMINHÃO (COM EMPREGO DE EXPLOSIVO)</v>
          </cell>
          <cell r="C204" t="str">
            <v>M3</v>
          </cell>
          <cell r="D204">
            <v>227.18</v>
          </cell>
        </row>
        <row r="205">
          <cell r="A205">
            <v>5007000</v>
          </cell>
          <cell r="B205" t="str">
            <v>REGULARIZAÇÃO E COMPACTAÇÃO DE RUAS DE TERRA (IE-5)</v>
          </cell>
          <cell r="C205" t="str">
            <v>M2</v>
          </cell>
          <cell r="D205">
            <v>3.58</v>
          </cell>
        </row>
        <row r="206">
          <cell r="A206">
            <v>5008000</v>
          </cell>
          <cell r="B206" t="str">
            <v>REMANEJAMENTO DE RAMAL DOMICILIAR DE ÁGUA, INCLUSIVE ABERTURA E FECHAMENTO DE VALA</v>
          </cell>
          <cell r="C206" t="str">
            <v>M</v>
          </cell>
          <cell r="D206">
            <v>27.81</v>
          </cell>
        </row>
        <row r="207">
          <cell r="A207">
            <v>5009000</v>
          </cell>
          <cell r="B207" t="str">
            <v>REMANEJAMENTO GERAL DE ÁGUA ATÉ 4", INCLUSIVE ABERTURA E FECHAMENTO DE VALA</v>
          </cell>
          <cell r="C207" t="str">
            <v>M</v>
          </cell>
          <cell r="D207">
            <v>48.05</v>
          </cell>
        </row>
        <row r="208">
          <cell r="A208">
            <v>5010000</v>
          </cell>
          <cell r="B208" t="str">
            <v>ABERTURA DE CAIXA ATÉ 40CM, INCLUI ESCAVAÇÃO, COMPACTAÇÃO, TRANSPORTE E PREPARO DO SUB-LEITO</v>
          </cell>
          <cell r="C208" t="str">
            <v>M2</v>
          </cell>
          <cell r="D208">
            <v>30.18</v>
          </cell>
        </row>
        <row r="209">
          <cell r="A209">
            <v>5011000</v>
          </cell>
          <cell r="B209" t="str">
            <v>ABERTURA DE CAIXA ATÉ 25CM, INCLUI ESCAVAÇÃO, COMPACTAÇÃO, TRANSPORTE E PREPARO DO SUB-LEITO</v>
          </cell>
          <cell r="C209" t="str">
            <v>M2</v>
          </cell>
          <cell r="D209">
            <v>23.26</v>
          </cell>
        </row>
        <row r="210">
          <cell r="A210">
            <v>5013000</v>
          </cell>
          <cell r="B210" t="str">
            <v>BASE DE CONCRETO FCK=15,00MPA PARA GUIAS, SARJETAS OU SARJETÕES</v>
          </cell>
          <cell r="C210" t="str">
            <v>M3</v>
          </cell>
          <cell r="D210">
            <v>498.12</v>
          </cell>
        </row>
        <row r="211">
          <cell r="A211">
            <v>5014000</v>
          </cell>
          <cell r="B211" t="str">
            <v>FORNECIMENTO E ASSENTAMENTO DE GUIAS TIPO PMSP 100, INCLUSIVE ENCOSTAMENTO DE TERRA</v>
          </cell>
          <cell r="C211" t="str">
            <v>.</v>
          </cell>
          <cell r="D211" t="str">
            <v>.</v>
          </cell>
        </row>
        <row r="212">
          <cell r="A212">
            <v>5014001</v>
          </cell>
          <cell r="B212" t="str">
            <v>FORNECIMENTO E ASSENTAMENTO DE GUIAS TIPO PMSP 100, INCLUSIVE ENCOSTAMENTO DE TERRA - FCK=20,0MPA</v>
          </cell>
          <cell r="C212" t="str">
            <v>M</v>
          </cell>
          <cell r="D212">
            <v>49.24</v>
          </cell>
        </row>
        <row r="213">
          <cell r="A213">
            <v>5014002</v>
          </cell>
          <cell r="B213" t="str">
            <v>FORNECIMENTO E ASSENTAMENTO DE GUIAS TIPO PMSP 100, INCLUSIVE ENCOSTAMENTO DE TERRA - FCK=25,0MPA</v>
          </cell>
          <cell r="C213" t="str">
            <v>M</v>
          </cell>
          <cell r="D213">
            <v>50.25</v>
          </cell>
        </row>
        <row r="214">
          <cell r="A214">
            <v>5014003</v>
          </cell>
          <cell r="B214" t="str">
            <v>FORNECIMENTO E ASSENTAMENTO DE GUIAS TIPO PMSP 100, INCLUSIVE ENCOSTAMENTO DE TERRA - FCK=30,0MPA</v>
          </cell>
          <cell r="C214" t="str">
            <v>M</v>
          </cell>
          <cell r="D214">
            <v>72.83</v>
          </cell>
        </row>
        <row r="215">
          <cell r="A215">
            <v>5014004</v>
          </cell>
          <cell r="B215" t="str">
            <v>FORNECIMENTO E ASSENTAMENTO DE BLOCOS DE CONCRETO SOBRE AREIA, PARA REVITALIZAÇÃO DE CALÇADÕES, DIMENSÃO 200 X 400 X 160MM (COR NATURAL)</v>
          </cell>
          <cell r="C215" t="str">
            <v>M2</v>
          </cell>
          <cell r="D215">
            <v>333.89</v>
          </cell>
        </row>
        <row r="216">
          <cell r="A216">
            <v>5014005</v>
          </cell>
          <cell r="B216" t="str">
            <v>FORNECIMENTO E ASSENTAMENTO DE BLOCOS DE CONCRETO SOBRE AREIA, PARA REVITALIZAÇÃO DE CALÇADÕES, DIMENSÃO 200 X 400 X 160MM (COR GRAFITE)</v>
          </cell>
          <cell r="C216" t="str">
            <v>M2</v>
          </cell>
          <cell r="D216">
            <v>333.89</v>
          </cell>
        </row>
        <row r="217">
          <cell r="A217">
            <v>5014006</v>
          </cell>
          <cell r="B217" t="str">
            <v>FORNECIMENTO E ASSENTAMENTO DE BLOCOS DE CONCRETO SOBRE AREIA, PARA REVITALIZAÇÃO DE CALÇADÕES, DIMENSÃO 200 X 400 X 160MM (COR CINZA)</v>
          </cell>
          <cell r="C217" t="str">
            <v>M2</v>
          </cell>
          <cell r="D217">
            <v>333.89</v>
          </cell>
        </row>
        <row r="218">
          <cell r="A218">
            <v>5014101</v>
          </cell>
          <cell r="B218" t="str">
            <v>FORNECIMENTO E ASSENTAMENTO DE MINI GUIAS</v>
          </cell>
          <cell r="C218" t="str">
            <v>M</v>
          </cell>
          <cell r="D218">
            <v>71.680000000000007</v>
          </cell>
        </row>
        <row r="219">
          <cell r="A219">
            <v>5016000</v>
          </cell>
          <cell r="B219" t="str">
            <v>FORNECIMENTO E ASSENTAMENTO DE GUIAS PARA JARDIM 7 X 11 X 100CM (IE-3)</v>
          </cell>
          <cell r="C219" t="str">
            <v>M</v>
          </cell>
          <cell r="D219">
            <v>35.78</v>
          </cell>
        </row>
        <row r="220">
          <cell r="A220">
            <v>5017000</v>
          </cell>
          <cell r="B220" t="str">
            <v>ARRANCAMENTO E REASSENTAMENTO DE GUIAS SOBRE CONCRETO</v>
          </cell>
          <cell r="C220" t="str">
            <v>M</v>
          </cell>
          <cell r="D220">
            <v>37.200000000000003</v>
          </cell>
        </row>
        <row r="221">
          <cell r="A221">
            <v>5018000</v>
          </cell>
          <cell r="B221" t="str">
            <v>ABERTURA DE GARGULA COM RECONSTRUÇÃO DE TRECHO DA CANALIZAÇÃO</v>
          </cell>
          <cell r="C221" t="str">
            <v>UN</v>
          </cell>
          <cell r="D221">
            <v>40.33</v>
          </cell>
        </row>
        <row r="222">
          <cell r="A222">
            <v>5019000</v>
          </cell>
          <cell r="B222" t="str">
            <v>CONSTRUÇÃO DE SARJETA OU SARJETÃO DE CONCRETO</v>
          </cell>
          <cell r="C222" t="str">
            <v>.</v>
          </cell>
          <cell r="D222" t="str">
            <v>.</v>
          </cell>
        </row>
        <row r="223">
          <cell r="A223">
            <v>5019001</v>
          </cell>
          <cell r="B223" t="str">
            <v>CONSTRUÇÃO DE SARJETA OU SARJETÃO DE CONCRETO - FCK=25,0MPA</v>
          </cell>
          <cell r="C223" t="str">
            <v>M3</v>
          </cell>
          <cell r="D223">
            <v>632.77</v>
          </cell>
        </row>
        <row r="224">
          <cell r="A224">
            <v>5019002</v>
          </cell>
          <cell r="B224" t="str">
            <v>CONSTRUÇÃO DE SARJETA OU SARJETÃO DE CONCRETO - FCK= 20,0MPA</v>
          </cell>
          <cell r="C224" t="str">
            <v>M3</v>
          </cell>
          <cell r="D224">
            <v>641.71</v>
          </cell>
        </row>
        <row r="225">
          <cell r="A225">
            <v>5020000</v>
          </cell>
          <cell r="B225" t="str">
            <v>FUNDAÇÃO DE RACHÃO</v>
          </cell>
          <cell r="C225" t="str">
            <v>M3</v>
          </cell>
          <cell r="D225">
            <v>249.32</v>
          </cell>
        </row>
        <row r="226">
          <cell r="A226">
            <v>5021000</v>
          </cell>
          <cell r="B226" t="str">
            <v>BASE DE MACADAME HIDRÁULICO</v>
          </cell>
          <cell r="C226" t="str">
            <v>.</v>
          </cell>
          <cell r="D226" t="str">
            <v>.</v>
          </cell>
        </row>
        <row r="227">
          <cell r="A227">
            <v>5021001</v>
          </cell>
          <cell r="B227" t="str">
            <v>BASE DE MACADAME HIDRÁULICO</v>
          </cell>
          <cell r="C227" t="str">
            <v>M3</v>
          </cell>
          <cell r="D227">
            <v>361.78</v>
          </cell>
        </row>
        <row r="228">
          <cell r="A228">
            <v>5021002</v>
          </cell>
          <cell r="B228" t="str">
            <v>CAMADA DE ISOLAMENTO SOB O MACADAME HIDRÁULICO CONFORME IE-8</v>
          </cell>
          <cell r="C228" t="str">
            <v>M3</v>
          </cell>
          <cell r="D228">
            <v>241.12</v>
          </cell>
        </row>
        <row r="229">
          <cell r="A229">
            <v>5022000</v>
          </cell>
          <cell r="B229" t="str">
            <v>BASE DE COXIM DE AREIA</v>
          </cell>
          <cell r="C229" t="str">
            <v>M3</v>
          </cell>
          <cell r="D229">
            <v>223.03</v>
          </cell>
        </row>
        <row r="230">
          <cell r="A230">
            <v>5023000</v>
          </cell>
          <cell r="B230" t="str">
            <v>BASE DE CONCRETO FCK=15,0MPA, PARA PAVIMENTO</v>
          </cell>
          <cell r="C230" t="str">
            <v>M3</v>
          </cell>
          <cell r="D230">
            <v>513.74</v>
          </cell>
        </row>
        <row r="231">
          <cell r="A231">
            <v>5024000</v>
          </cell>
          <cell r="B231" t="str">
            <v>BASE DE MACADAME BETUMINOSO</v>
          </cell>
          <cell r="C231" t="str">
            <v>.</v>
          </cell>
          <cell r="D231" t="str">
            <v>.</v>
          </cell>
        </row>
        <row r="232">
          <cell r="A232">
            <v>5024001</v>
          </cell>
          <cell r="B232" t="str">
            <v>BASE DE MACADAME BETUMINOSO</v>
          </cell>
          <cell r="C232" t="str">
            <v>M3</v>
          </cell>
          <cell r="D232">
            <v>896.37</v>
          </cell>
        </row>
        <row r="233">
          <cell r="A233">
            <v>5024002</v>
          </cell>
          <cell r="B233" t="str">
            <v>BASE DE MACADAME BETUMINOSO COM EMULSÃO ASFÁLTICA CATIÔNICA</v>
          </cell>
          <cell r="C233" t="str">
            <v>M3</v>
          </cell>
          <cell r="D233">
            <v>976.07</v>
          </cell>
        </row>
        <row r="234">
          <cell r="A234">
            <v>5025000</v>
          </cell>
          <cell r="B234" t="str">
            <v>BASE DE BINDER</v>
          </cell>
          <cell r="C234" t="str">
            <v>.</v>
          </cell>
          <cell r="D234" t="str">
            <v>.</v>
          </cell>
        </row>
        <row r="235">
          <cell r="A235">
            <v>5025001</v>
          </cell>
          <cell r="B235" t="str">
            <v>BASE DE BINDER ABERTO (SEM TRANSPORTE)</v>
          </cell>
          <cell r="C235" t="str">
            <v>M3</v>
          </cell>
          <cell r="D235">
            <v>1056.71</v>
          </cell>
        </row>
        <row r="236">
          <cell r="A236">
            <v>5025002</v>
          </cell>
          <cell r="B236" t="str">
            <v>BASE DE BINDER DENSO (SEM TRANSPORTE)</v>
          </cell>
          <cell r="C236" t="str">
            <v>M3</v>
          </cell>
          <cell r="D236">
            <v>1238.18</v>
          </cell>
        </row>
        <row r="237">
          <cell r="A237">
            <v>5026000</v>
          </cell>
          <cell r="B237" t="str">
            <v>IMPRIMAÇÃO BETUMINOSA LIGANTE</v>
          </cell>
          <cell r="C237" t="str">
            <v>M2</v>
          </cell>
          <cell r="D237">
            <v>6.48</v>
          </cell>
        </row>
        <row r="238">
          <cell r="A238">
            <v>5027000</v>
          </cell>
          <cell r="B238" t="str">
            <v>IMPRIMAÇÃO BETUMINOSA IMPERMEABILIZANTE</v>
          </cell>
          <cell r="C238" t="str">
            <v>M2</v>
          </cell>
          <cell r="D238">
            <v>15.69</v>
          </cell>
        </row>
        <row r="239">
          <cell r="A239">
            <v>5028000</v>
          </cell>
          <cell r="B239" t="str">
            <v>REVESTIMENTO DE CONCRETO ASFÁLTICO (SEM TRANSPORTE)</v>
          </cell>
          <cell r="C239" t="str">
            <v>M3</v>
          </cell>
          <cell r="D239">
            <v>1475.72</v>
          </cell>
        </row>
        <row r="240">
          <cell r="A240">
            <v>5028001</v>
          </cell>
          <cell r="B240" t="str">
            <v>REVESTIMENTO DE CONCRETO ASFÁLTICO, SEM O FORNECIMENTO DOS MATERIAIS</v>
          </cell>
          <cell r="C240" t="str">
            <v>M3</v>
          </cell>
          <cell r="D240">
            <v>135.51</v>
          </cell>
        </row>
        <row r="241">
          <cell r="A241">
            <v>5029000</v>
          </cell>
          <cell r="B241" t="str">
            <v>REVESTIMENTO DE PRÉ-MISTURADO À QUENTE (SEM TRANSPORTE)</v>
          </cell>
          <cell r="C241" t="str">
            <v>M3</v>
          </cell>
          <cell r="D241">
            <v>1389.21</v>
          </cell>
        </row>
        <row r="242">
          <cell r="A242">
            <v>5030000</v>
          </cell>
          <cell r="B242" t="str">
            <v>REVESTIMENTO DE PRÉ-MISTURADO À FRIO (SEM TRANSPORTE)</v>
          </cell>
          <cell r="C242" t="str">
            <v>M3</v>
          </cell>
          <cell r="D242">
            <v>1357.82</v>
          </cell>
        </row>
        <row r="243">
          <cell r="A243">
            <v>5031000</v>
          </cell>
          <cell r="B243" t="str">
            <v>REVESTIMENTO DE MASTIQUE ASFÁLTICO, COM ESPESSURA DE 3,0CM</v>
          </cell>
          <cell r="C243" t="str">
            <v>M2</v>
          </cell>
          <cell r="D243">
            <v>70.02</v>
          </cell>
        </row>
        <row r="244">
          <cell r="A244">
            <v>5032000</v>
          </cell>
          <cell r="B244" t="str">
            <v>FORNECIMENTO E ASSENTAMENTO DE PARALELEPÍPEDOS SOBRE AREIA (IE-23)</v>
          </cell>
          <cell r="C244" t="str">
            <v>M2</v>
          </cell>
          <cell r="D244">
            <v>332.34</v>
          </cell>
        </row>
        <row r="245">
          <cell r="A245">
            <v>5033000</v>
          </cell>
          <cell r="B245" t="str">
            <v>FORNECIMENTO E ASSENTAMENTO DE PARALELEPÍPEDOS SOBRE BASE DE CONCRETO, FCK=15,0MPA (IE-23)</v>
          </cell>
          <cell r="C245" t="str">
            <v>M2</v>
          </cell>
          <cell r="D245">
            <v>351.96</v>
          </cell>
        </row>
        <row r="246">
          <cell r="A246">
            <v>5034000</v>
          </cell>
          <cell r="B246" t="str">
            <v>ARRANCAMENTO E REASSENTAMENTO DE PARALELEPÍPEDOS SOBRE CONCRETO FCK=15,0MPA (IE-23)</v>
          </cell>
          <cell r="C246" t="str">
            <v>M2</v>
          </cell>
          <cell r="D246">
            <v>78.11</v>
          </cell>
        </row>
        <row r="247">
          <cell r="A247">
            <v>5035000</v>
          </cell>
          <cell r="B247" t="str">
            <v>ARRANCAMENTO E REASSENTAMENTO DE PARALELEPÍPEDOS SOBRE AREIA (IE-23)</v>
          </cell>
          <cell r="C247" t="str">
            <v>M2</v>
          </cell>
          <cell r="D247">
            <v>55.83</v>
          </cell>
        </row>
        <row r="248">
          <cell r="A248">
            <v>5036000</v>
          </cell>
          <cell r="B248" t="str">
            <v>ARRANCAMENTO, LIMPEZA E EMPILHAMENTO DE PARALELEPÍPEDOS</v>
          </cell>
          <cell r="C248" t="str">
            <v>M2</v>
          </cell>
          <cell r="D248">
            <v>14.46</v>
          </cell>
        </row>
        <row r="249">
          <cell r="A249">
            <v>5037000</v>
          </cell>
          <cell r="B249" t="str">
            <v>REJUNTAMENTO DE PARALELEPÍPEDOS COM AREIA (IE-23)</v>
          </cell>
          <cell r="C249" t="str">
            <v>M2</v>
          </cell>
          <cell r="D249">
            <v>16.91</v>
          </cell>
        </row>
        <row r="250">
          <cell r="A250">
            <v>5038000</v>
          </cell>
          <cell r="B250" t="str">
            <v>REJUNTAMENTO DE PARALELEPÍPEDOS COM ARGAMASSA DE CIMENTO E AREIA 1:3 (IE-23)</v>
          </cell>
          <cell r="C250" t="str">
            <v>M2</v>
          </cell>
          <cell r="D250">
            <v>17.95</v>
          </cell>
        </row>
        <row r="251">
          <cell r="A251">
            <v>5039000</v>
          </cell>
          <cell r="B251" t="str">
            <v>REJUNTAMENTO DE PARALELEPÍPEDOS COM ASFALTO E PEDRISCO (IE-23)</v>
          </cell>
          <cell r="C251" t="str">
            <v>M2</v>
          </cell>
          <cell r="D251">
            <v>50.53</v>
          </cell>
        </row>
        <row r="252">
          <cell r="A252">
            <v>5040000</v>
          </cell>
          <cell r="B252" t="str">
            <v>TRANSPORTE DE PARALELEPÍPEDOS</v>
          </cell>
          <cell r="C252" t="str">
            <v>M2XKM</v>
          </cell>
          <cell r="D252">
            <v>0.7</v>
          </cell>
        </row>
        <row r="253">
          <cell r="A253">
            <v>5042000</v>
          </cell>
          <cell r="B253" t="str">
            <v>PASSEIO DE CONCRETO FCK=15,0MPA, INCLUSIVE PREPARO DE CAIXA E LASTRO DE BRITA</v>
          </cell>
          <cell r="C253" t="str">
            <v>M3</v>
          </cell>
          <cell r="D253">
            <v>799.15</v>
          </cell>
        </row>
        <row r="254">
          <cell r="A254">
            <v>5043000</v>
          </cell>
          <cell r="B254" t="str">
            <v>PASSEIO DE MOSAICO, INCLUSIVE PREPARO DE CAIXA E BASE CONCRETO COM 7CM DE ESPESSURA</v>
          </cell>
          <cell r="C254" t="str">
            <v>M2</v>
          </cell>
          <cell r="D254">
            <v>298.3</v>
          </cell>
        </row>
        <row r="255">
          <cell r="A255">
            <v>5044000</v>
          </cell>
          <cell r="B255" t="str">
            <v>PASSEIO DE LADRILHO HIDRÁULICO, INCLUSIVE PREPARO DE CAIXA E BASE DE CONCRETO COM 5CM DE ESPESSURA</v>
          </cell>
          <cell r="C255" t="str">
            <v>M2</v>
          </cell>
          <cell r="D255">
            <v>256.82</v>
          </cell>
        </row>
        <row r="256">
          <cell r="A256">
            <v>5045000</v>
          </cell>
          <cell r="B256" t="str">
            <v>PLANTIO DE GRAMA EM PLACAS</v>
          </cell>
          <cell r="C256" t="str">
            <v>M2</v>
          </cell>
          <cell r="D256">
            <v>23.14</v>
          </cell>
        </row>
        <row r="257">
          <cell r="A257">
            <v>5046000</v>
          </cell>
          <cell r="B257" t="str">
            <v>REVESTIMENTO PRIMÁRIO COM PEDRA BRITADA N.2 MISTURADA AO SOLO LOCAL, INCLUSIVE ESCARIFICAÇÃO, VERIFICAÇÃO, UMEDECIMENTO, COMPACTAÇÃO E ENSAIOS, CAMADA ACABADA (IE-7)</v>
          </cell>
          <cell r="C257" t="str">
            <v>M3</v>
          </cell>
          <cell r="D257">
            <v>140.38999999999999</v>
          </cell>
        </row>
        <row r="258">
          <cell r="A258">
            <v>5047000</v>
          </cell>
          <cell r="B258" t="str">
            <v>BASE DE BICA CORRIDA</v>
          </cell>
          <cell r="C258" t="str">
            <v>M3</v>
          </cell>
          <cell r="D258">
            <v>241.66</v>
          </cell>
        </row>
        <row r="259">
          <cell r="A259">
            <v>5048000</v>
          </cell>
          <cell r="B259" t="str">
            <v>BASE DE BRITA GRADUADA</v>
          </cell>
          <cell r="C259" t="str">
            <v>M3</v>
          </cell>
          <cell r="D259">
            <v>246.7</v>
          </cell>
        </row>
        <row r="260">
          <cell r="A260">
            <v>5050000</v>
          </cell>
          <cell r="B260" t="str">
            <v>REFORÇO DE SUB-LEITO/SUB-BASE DE SOLO MELHORADO COM ADITIVO QUÍMICO - 2,0%</v>
          </cell>
          <cell r="C260" t="str">
            <v>M3</v>
          </cell>
          <cell r="D260">
            <v>78.790000000000006</v>
          </cell>
        </row>
        <row r="261">
          <cell r="A261">
            <v>5051000</v>
          </cell>
          <cell r="B261" t="str">
            <v>REFORÇO DE SUB-LEITO/SUB-BASE DE SOLO MELHORADO COM ADITIVO QUÍMICO - 2,5%</v>
          </cell>
          <cell r="C261" t="str">
            <v>M3</v>
          </cell>
          <cell r="D261">
            <v>85.51</v>
          </cell>
        </row>
        <row r="262">
          <cell r="A262">
            <v>5052000</v>
          </cell>
          <cell r="B262" t="str">
            <v>REFORÇO DE SUB-LEITO/SUB-BASE DE SOLO MELHORADO COM ADITIVO QUÍMICO - 3,0%</v>
          </cell>
          <cell r="C262" t="str">
            <v>M3</v>
          </cell>
          <cell r="D262">
            <v>92.22</v>
          </cell>
        </row>
        <row r="263">
          <cell r="A263">
            <v>5054000</v>
          </cell>
          <cell r="B263" t="str">
            <v>REFORÇO DE SUB-LEITO/SUB-BASE DE SOLO MELHORADO COM CIMENTO 3,0% EM PESO</v>
          </cell>
          <cell r="C263" t="str">
            <v>M3</v>
          </cell>
          <cell r="D263">
            <v>62.09</v>
          </cell>
        </row>
        <row r="264">
          <cell r="A264">
            <v>5055000</v>
          </cell>
          <cell r="B264" t="str">
            <v>REFORÇO DE SUB-LEITO/SUB-BASE DE SOLO MELHORADO COM CIMENTO 4,0% EM PESO</v>
          </cell>
          <cell r="C264" t="str">
            <v>M3</v>
          </cell>
          <cell r="D264">
            <v>72.03</v>
          </cell>
        </row>
        <row r="265">
          <cell r="A265">
            <v>5056000</v>
          </cell>
          <cell r="B265" t="str">
            <v>REFORÇO DE SUB-LEITO/SUB-BASE DE SOLO MELHORADO COM CIMENTO 5,0% EM PESO</v>
          </cell>
          <cell r="C265" t="str">
            <v>M3</v>
          </cell>
          <cell r="D265">
            <v>81.95</v>
          </cell>
        </row>
        <row r="266">
          <cell r="A266">
            <v>5057000</v>
          </cell>
          <cell r="B266" t="str">
            <v>REFORÇO DE SUB-LEITO/SUB-BASE DE SOLO  MELHORADO COM CIMENTO 6,0% EM PESO</v>
          </cell>
          <cell r="C266" t="str">
            <v>M3</v>
          </cell>
          <cell r="D266">
            <v>91.89</v>
          </cell>
        </row>
        <row r="267">
          <cell r="A267">
            <v>5059000</v>
          </cell>
          <cell r="B267" t="str">
            <v>REFORÇO DE SUB-LEITO/SUB-BASE DE SOLO MELHORADO COM CAL 3,0% EM PESO</v>
          </cell>
          <cell r="C267" t="str">
            <v>M3</v>
          </cell>
          <cell r="D267">
            <v>74.569999999999993</v>
          </cell>
        </row>
        <row r="268">
          <cell r="A268">
            <v>5060000</v>
          </cell>
          <cell r="B268" t="str">
            <v>REFORÇO DE SUB-LEITO/SUB-BASE DE SOLO MELHORADO COM CAL 4,0% EM PESO</v>
          </cell>
          <cell r="C268" t="str">
            <v>M3</v>
          </cell>
          <cell r="D268">
            <v>88.67</v>
          </cell>
        </row>
        <row r="269">
          <cell r="A269">
            <v>5061000</v>
          </cell>
          <cell r="B269" t="str">
            <v>REFORÇO DE SUB-LEITO/SUB-BASE DE SOLO MELHORADO COM CAL 5,0% EM PESO</v>
          </cell>
          <cell r="C269" t="str">
            <v>M3</v>
          </cell>
          <cell r="D269">
            <v>102.75</v>
          </cell>
        </row>
        <row r="270">
          <cell r="A270">
            <v>5062000</v>
          </cell>
          <cell r="B270" t="str">
            <v>REFORÇO DE SUB-LEITO/SUB-BASE DE SOLO MELHORADO COM CAL 6,0% EM PESO</v>
          </cell>
          <cell r="C270" t="str">
            <v>M3</v>
          </cell>
          <cell r="D270">
            <v>116.85</v>
          </cell>
        </row>
        <row r="271">
          <cell r="A271">
            <v>5063000</v>
          </cell>
          <cell r="B271" t="str">
            <v>REFORÇO DE SUB-LEITO/SUB-BASE DE SOLO MELHORADO COM BRITA 30% EM VOLUME</v>
          </cell>
          <cell r="C271" t="str">
            <v>M3</v>
          </cell>
          <cell r="D271">
            <v>83.8</v>
          </cell>
        </row>
        <row r="272">
          <cell r="A272">
            <v>5064000</v>
          </cell>
          <cell r="B272" t="str">
            <v>REFORÇO DE SUB-LEITO/SUB-BASE DE SOLO MELHORADO COM BRITA 40% EM VOLUME</v>
          </cell>
          <cell r="C272" t="str">
            <v>M3</v>
          </cell>
          <cell r="D272">
            <v>101.52</v>
          </cell>
        </row>
        <row r="273">
          <cell r="A273">
            <v>5065000</v>
          </cell>
          <cell r="B273" t="str">
            <v>REFORÇO DE SUB-LEITO/SUB-BASE DE SOLO MELHORADO COM BRITA 50,0% EM VOLUME</v>
          </cell>
          <cell r="C273" t="str">
            <v>M3</v>
          </cell>
          <cell r="D273">
            <v>119.24</v>
          </cell>
        </row>
        <row r="274">
          <cell r="A274">
            <v>5066000</v>
          </cell>
          <cell r="B274" t="str">
            <v>REFORÇO DE SUB-LEITO/SUB-BASE DE SOLO MELHORADO COM BRITA 60% EM VOLUME</v>
          </cell>
          <cell r="C274" t="str">
            <v>M3</v>
          </cell>
          <cell r="D274">
            <v>136.96</v>
          </cell>
        </row>
        <row r="275">
          <cell r="A275">
            <v>5067000</v>
          </cell>
          <cell r="B275" t="str">
            <v>TRANSPORTE DE PAVIMENTO ASFÁLTICO</v>
          </cell>
          <cell r="C275" t="str">
            <v>M2XKM</v>
          </cell>
          <cell r="D275">
            <v>0.94</v>
          </cell>
        </row>
        <row r="276">
          <cell r="A276">
            <v>5068000</v>
          </cell>
          <cell r="B276" t="str">
            <v>TRANSPORTE DE CAPA ASFÁLTICA</v>
          </cell>
          <cell r="C276" t="str">
            <v>M2XKM</v>
          </cell>
          <cell r="D276">
            <v>0.3</v>
          </cell>
        </row>
        <row r="277">
          <cell r="A277">
            <v>5069000</v>
          </cell>
          <cell r="B277" t="str">
            <v>IRRIGAÇÃO DE RUAS</v>
          </cell>
          <cell r="C277" t="str">
            <v>M2</v>
          </cell>
          <cell r="D277">
            <v>0.47</v>
          </cell>
        </row>
        <row r="278">
          <cell r="A278">
            <v>5070000</v>
          </cell>
          <cell r="B278" t="str">
            <v>ASSENTAMENTO DE PARALELEPÍPEDOS SOBRE BASE DE CONCRETO FCK=15,0MPA (IE-23)</v>
          </cell>
          <cell r="C278" t="str">
            <v>M2</v>
          </cell>
          <cell r="D278">
            <v>67.5</v>
          </cell>
        </row>
        <row r="279">
          <cell r="A279">
            <v>5071000</v>
          </cell>
          <cell r="B279" t="str">
            <v>ASSENTAMENTO DE PARALELEPÍPEDOS SOBRE AREIA (IE-23)</v>
          </cell>
          <cell r="C279" t="str">
            <v>M2</v>
          </cell>
          <cell r="D279">
            <v>47.88</v>
          </cell>
        </row>
        <row r="280">
          <cell r="A280">
            <v>5072000</v>
          </cell>
          <cell r="B280" t="str">
            <v>PASSEIOS DE LADRILHO HIDRÁULICO FORNECIDO PELA PREFEITURA</v>
          </cell>
          <cell r="C280" t="str">
            <v>M2</v>
          </cell>
          <cell r="D280">
            <v>118.17</v>
          </cell>
        </row>
        <row r="281">
          <cell r="A281">
            <v>5073000</v>
          </cell>
          <cell r="B281" t="str">
            <v>ASSENTAMENTO DE GUIAS TIPO PMSP 100, INCLUSIVE ENCOSTAMENTO DE TERRA</v>
          </cell>
          <cell r="C281" t="str">
            <v>M</v>
          </cell>
          <cell r="D281">
            <v>20.77</v>
          </cell>
        </row>
        <row r="282">
          <cell r="A282">
            <v>5074000</v>
          </cell>
          <cell r="B282" t="str">
            <v>ASSENTAMENTO DE GUIAS PARA JARDIM 7 X 11 X 100CM (IE-3)</v>
          </cell>
          <cell r="C282" t="str">
            <v>M</v>
          </cell>
          <cell r="D282">
            <v>8.48</v>
          </cell>
        </row>
        <row r="283">
          <cell r="A283">
            <v>5075000</v>
          </cell>
          <cell r="B283" t="str">
            <v>REBAIXAMENTO DE GUIAS</v>
          </cell>
          <cell r="C283" t="str">
            <v>M</v>
          </cell>
          <cell r="D283">
            <v>18.43</v>
          </cell>
        </row>
        <row r="284">
          <cell r="A284">
            <v>5076000</v>
          </cell>
          <cell r="B284" t="str">
            <v>TRANSPORTE DE ROCHA</v>
          </cell>
          <cell r="C284" t="str">
            <v>M3XKM</v>
          </cell>
          <cell r="D284">
            <v>11.63</v>
          </cell>
        </row>
        <row r="285">
          <cell r="A285">
            <v>5077000</v>
          </cell>
          <cell r="B285" t="str">
            <v>TRANSPORTE DE PRÉ-MISTURADO À QUENTE</v>
          </cell>
          <cell r="C285" t="str">
            <v>.</v>
          </cell>
          <cell r="D285" t="str">
            <v>.</v>
          </cell>
        </row>
        <row r="286">
          <cell r="A286">
            <v>5077001</v>
          </cell>
          <cell r="B286" t="str">
            <v>CARGA, DESCARGA E TRANSPORTE DE PMQ ATÉ A DISTÂNCIA MÉDIA DE IDA E VOLTA DE 1KM</v>
          </cell>
          <cell r="C286" t="str">
            <v>M3</v>
          </cell>
          <cell r="D286">
            <v>20.46</v>
          </cell>
        </row>
        <row r="287">
          <cell r="A287">
            <v>5077007</v>
          </cell>
          <cell r="B287" t="str">
            <v>TRANSPORTE DE PMQ ALÉM DO PRIMEIRO KM</v>
          </cell>
          <cell r="C287" t="str">
            <v>M3XKM</v>
          </cell>
          <cell r="D287">
            <v>3.08</v>
          </cell>
        </row>
        <row r="288">
          <cell r="A288">
            <v>5078000</v>
          </cell>
          <cell r="B288" t="str">
            <v>TRANSPORTE DE CONCRETO ASFÁLTICO</v>
          </cell>
          <cell r="C288" t="str">
            <v>.</v>
          </cell>
          <cell r="D288" t="str">
            <v>.</v>
          </cell>
        </row>
        <row r="289">
          <cell r="A289">
            <v>5078001</v>
          </cell>
          <cell r="B289" t="str">
            <v>CARGA, DESCARGA E TRANSPORTE DE CONCRETO ASFÁLTICO ATÉ A DISTÂNCIA MÉDIA DE IDA E VOLTA DE 1KM</v>
          </cell>
          <cell r="C289" t="str">
            <v>M3</v>
          </cell>
          <cell r="D289">
            <v>21.12</v>
          </cell>
        </row>
        <row r="290">
          <cell r="A290">
            <v>5078007</v>
          </cell>
          <cell r="B290" t="str">
            <v>TRANSPORTE DE CONCRETO ASFÁLTICO ALÉM DO PRIMEIRO KM</v>
          </cell>
          <cell r="C290" t="str">
            <v>M3XKM</v>
          </cell>
          <cell r="D290">
            <v>3.06</v>
          </cell>
        </row>
        <row r="291">
          <cell r="A291">
            <v>5079000</v>
          </cell>
          <cell r="B291" t="str">
            <v>TRANSPORTE DE BINDER</v>
          </cell>
          <cell r="C291" t="str">
            <v>.</v>
          </cell>
          <cell r="D291" t="str">
            <v>.</v>
          </cell>
        </row>
        <row r="292">
          <cell r="A292">
            <v>5079001</v>
          </cell>
          <cell r="B292" t="str">
            <v>CARGA, DESCARGA E TRANSPORTE DE BINDER ATÉ A DISTÂNCIA MÉDIA DE IDA E VOLTA DE 1KM</v>
          </cell>
          <cell r="C292" t="str">
            <v>M3</v>
          </cell>
          <cell r="D292">
            <v>21.12</v>
          </cell>
        </row>
        <row r="293">
          <cell r="A293">
            <v>5079007</v>
          </cell>
          <cell r="B293" t="str">
            <v>TRANSPORTE DE BINDER ALÉM DO PRIMEIRO KM</v>
          </cell>
          <cell r="C293" t="str">
            <v>M3XKM</v>
          </cell>
          <cell r="D293">
            <v>3.06</v>
          </cell>
        </row>
        <row r="294">
          <cell r="A294">
            <v>5080000</v>
          </cell>
          <cell r="B294" t="str">
            <v>TRANSPORTE DE PRÉ-MISTURADO À FRIO</v>
          </cell>
          <cell r="C294" t="str">
            <v>.</v>
          </cell>
          <cell r="D294" t="str">
            <v>.</v>
          </cell>
        </row>
        <row r="295">
          <cell r="A295">
            <v>5080001</v>
          </cell>
          <cell r="B295" t="str">
            <v>CARGA, DESCARGA E TRANSPORTE DE PMF ATÉ A DISTÂNCIA MÉDIA DE IDA E VOLTA DE 1KM</v>
          </cell>
          <cell r="C295" t="str">
            <v>M3</v>
          </cell>
          <cell r="D295">
            <v>20.46</v>
          </cell>
        </row>
        <row r="296">
          <cell r="A296">
            <v>5080007</v>
          </cell>
          <cell r="B296" t="str">
            <v>TRANSPORTE DE PMF ALÉM DO PRIMEIRO KM</v>
          </cell>
          <cell r="C296" t="str">
            <v>M3XKM</v>
          </cell>
          <cell r="D296">
            <v>3.08</v>
          </cell>
        </row>
        <row r="297">
          <cell r="A297">
            <v>5081000</v>
          </cell>
          <cell r="B297" t="str">
            <v>TRANSPORTE DE PAVIMENTO DE CONCRETO, SARJETA E SARJETÃO</v>
          </cell>
          <cell r="C297" t="str">
            <v>M2XKM</v>
          </cell>
          <cell r="D297">
            <v>1.1399999999999999</v>
          </cell>
        </row>
        <row r="298">
          <cell r="A298">
            <v>5082000</v>
          </cell>
          <cell r="B298" t="str">
            <v>TRANSPORTE DE GUIAS</v>
          </cell>
          <cell r="C298" t="str">
            <v>MXKM</v>
          </cell>
          <cell r="D298">
            <v>0.36</v>
          </cell>
        </row>
        <row r="299">
          <cell r="A299">
            <v>5084000</v>
          </cell>
          <cell r="B299" t="str">
            <v>REFORÇO DE SUB-LEITO/SUB-BASE DE SOLO MELHORADO COM BRITA 10% EM VOLUME</v>
          </cell>
          <cell r="C299" t="str">
            <v>M3</v>
          </cell>
          <cell r="D299">
            <v>48.36</v>
          </cell>
        </row>
        <row r="300">
          <cell r="A300">
            <v>5085000</v>
          </cell>
          <cell r="B300" t="str">
            <v>REFORÇO DE SUB-LEITO/SUB-BASE DE SOLO MELHORADO COM BRITA 20% EM VOLUME</v>
          </cell>
          <cell r="C300" t="str">
            <v>M3</v>
          </cell>
          <cell r="D300">
            <v>66.08</v>
          </cell>
        </row>
        <row r="301">
          <cell r="A301">
            <v>5086000</v>
          </cell>
          <cell r="B301" t="str">
            <v>FORNECIMENTO E ASSENTAMENTO DE BLOCOS DE CONCRETO SOBRE AREIA</v>
          </cell>
          <cell r="C301" t="str">
            <v>.</v>
          </cell>
          <cell r="D301" t="str">
            <v>.</v>
          </cell>
        </row>
        <row r="302">
          <cell r="A302">
            <v>5086001</v>
          </cell>
          <cell r="B302" t="str">
            <v>FORNECIMENTO E ASSENTAMENTO DE BLOCOS DE CONCRETO SOBRE AREIA - VIAS TRÁFEGO LEVE</v>
          </cell>
          <cell r="C302" t="str">
            <v>M2</v>
          </cell>
          <cell r="D302">
            <v>107.45</v>
          </cell>
        </row>
        <row r="303">
          <cell r="A303">
            <v>5086002</v>
          </cell>
          <cell r="B303" t="str">
            <v>FORNECIMENTO E ASSENTAMENTO DE BLOCOS DE CONCRETO SOBRE AREIA - VIAS TRÁFEGO MÉDIO</v>
          </cell>
          <cell r="C303" t="str">
            <v>M2</v>
          </cell>
          <cell r="D303">
            <v>112.06</v>
          </cell>
        </row>
        <row r="304">
          <cell r="A304">
            <v>5086003</v>
          </cell>
          <cell r="B304" t="str">
            <v>FORNECIMENTO E ASSENTAMENTO DE BLOCOS DE CONCRETO SOBRE AREIA - VIAS ARTERIAIS</v>
          </cell>
          <cell r="C304" t="str">
            <v>M2</v>
          </cell>
          <cell r="D304">
            <v>187.84</v>
          </cell>
        </row>
        <row r="305">
          <cell r="A305">
            <v>5087000</v>
          </cell>
          <cell r="B305" t="str">
            <v>FORNECIMENTO E INSTALAÇÃO DE DEFENSA METÁLICA GALVANIZADA, TIPO SEMI-MALEÁVEL SIMPLES</v>
          </cell>
          <cell r="C305" t="str">
            <v>M</v>
          </cell>
          <cell r="D305">
            <v>326.45</v>
          </cell>
        </row>
        <row r="306">
          <cell r="A306">
            <v>5088000</v>
          </cell>
          <cell r="B306" t="str">
            <v>RETIRADA DE DEFENSA METÁLICA TIPO SEMI-MALEÁVEL SIMPLES</v>
          </cell>
          <cell r="C306" t="str">
            <v>M</v>
          </cell>
          <cell r="D306">
            <v>35.130000000000003</v>
          </cell>
        </row>
        <row r="307">
          <cell r="A307">
            <v>5089000</v>
          </cell>
          <cell r="B307" t="str">
            <v>REMANEJAMENTO DE DEFENSA METÁLICA TIPO SEMI-MALEÁVEL SIMPLES</v>
          </cell>
          <cell r="C307" t="str">
            <v>M</v>
          </cell>
          <cell r="D307">
            <v>76.89</v>
          </cell>
        </row>
        <row r="308">
          <cell r="A308">
            <v>5090000</v>
          </cell>
          <cell r="B308" t="str">
            <v>BASE DE BRITA GRADUADA TRATADA COM CIMENTO - BGTC</v>
          </cell>
          <cell r="C308" t="str">
            <v>M3</v>
          </cell>
          <cell r="D308">
            <v>302.33</v>
          </cell>
        </row>
        <row r="309">
          <cell r="A309">
            <v>5091001</v>
          </cell>
          <cell r="B309" t="str">
            <v>PAVIMENTOS PERMEÁVEIS - PERFIL PARA CALÇADAS E PASSEIOS COM PISO DE CONCRETO PRÉ-MOLDADO INTERTRAVADO DRENANTE COM INFILTRAÇÃO TOTAL</v>
          </cell>
          <cell r="C309" t="str">
            <v>M2</v>
          </cell>
          <cell r="D309">
            <v>142.93</v>
          </cell>
        </row>
        <row r="310">
          <cell r="A310">
            <v>5091002</v>
          </cell>
          <cell r="B310" t="str">
            <v>PAVIMENTOS PERMEÁVEIS - PERFIL PARA ESTACIONAMENTO DE VEÍCULOS LEVES COM PISOS DE CONCRETO PRÉ-MOLDADO INTERTRAVADO DRENANTE COM INFILTRAÇÃO TOTAL</v>
          </cell>
          <cell r="C310" t="str">
            <v>M2</v>
          </cell>
          <cell r="D310">
            <v>176.44</v>
          </cell>
        </row>
        <row r="311">
          <cell r="A311">
            <v>5092001</v>
          </cell>
          <cell r="B311" t="str">
            <v>PISO/ PASSEIO DE CONCRETO, INCLUINDO O PREPARO DA CAIXA, LASTRO DE BRITA E A MÃO DE OBRA REFERENTE AOS SERVIÇOS NO CONCRETO: LANÇAMENTO E ACABAMENTO (RIPADO E DESEMPENADO) EXCLUSIVE O FORNECIMENTO DO CONCRETO</v>
          </cell>
          <cell r="C311" t="str">
            <v>M3</v>
          </cell>
          <cell r="D311">
            <v>347.96</v>
          </cell>
        </row>
        <row r="312">
          <cell r="A312">
            <v>5092002</v>
          </cell>
          <cell r="B312" t="str">
            <v>PISO/ PASSEIO DE CONCRETO ARMADO, INCLUINDO O PREPARO DA CAIXA, LASTRO DE BRITA, TELA METÁLICA E A MÃO DE OBRA REFERENTE AOS SERVIÇOS NO CONCRETO: LANÇAMENTO E ACABAMENTO (RIPADO E DESEMPENADO), EXCLUSIVE O FORNECIMENTO DO CONCRETO</v>
          </cell>
          <cell r="C312" t="str">
            <v>M3</v>
          </cell>
          <cell r="D312">
            <v>673.41</v>
          </cell>
        </row>
        <row r="313">
          <cell r="A313">
            <v>5093000</v>
          </cell>
          <cell r="B313" t="str">
            <v>REVESTIMENTO DE MISTURA ASFÁLTICA TIPO SMA COM POLÍMERO E FIBRA (SEM TRANSPORTE)</v>
          </cell>
          <cell r="C313" t="str">
            <v>M3</v>
          </cell>
          <cell r="D313">
            <v>1780.99</v>
          </cell>
        </row>
        <row r="314">
          <cell r="A314">
            <v>5093001</v>
          </cell>
          <cell r="B314" t="str">
            <v>MICROREVESTIMENTO A QUENTE DE MISTURA ASFÁLTICA  TIPO SMA COM POLÍMERO E FIBRA (SEM TRANSPORTE), ESPESSURA INDICADA 1,5 À 2,5CM</v>
          </cell>
          <cell r="C314" t="str">
            <v>M3</v>
          </cell>
          <cell r="D314">
            <v>1655.07</v>
          </cell>
        </row>
        <row r="315">
          <cell r="A315">
            <v>5094000</v>
          </cell>
          <cell r="B315" t="str">
            <v>REVESTIMENTO DE MISTURA ASFÁLTICA TIPO CPA COM POLÍMERO E FIBRA (SEM TRANSPORTE)</v>
          </cell>
          <cell r="C315" t="str">
            <v>M3</v>
          </cell>
          <cell r="D315">
            <v>1179.05</v>
          </cell>
        </row>
        <row r="316">
          <cell r="A316">
            <v>5095000</v>
          </cell>
          <cell r="B316" t="str">
            <v>REVESTIMENTO DE MISTURA ASFÁLTICA TIPO CPA COM BORRACHA (SEM TRANSPORTE)</v>
          </cell>
          <cell r="C316" t="str">
            <v>M3</v>
          </cell>
          <cell r="D316">
            <v>1121.9000000000001</v>
          </cell>
        </row>
        <row r="317">
          <cell r="A317">
            <v>5096000</v>
          </cell>
          <cell r="B317" t="str">
            <v>REVESTIMENTO DE MISTURA ASFÁLTICA TIPO "GAP GRADED" COM POLÍMERO (SEM TRANSPORTE)</v>
          </cell>
          <cell r="C317" t="str">
            <v>M3</v>
          </cell>
          <cell r="D317">
            <v>1404.66</v>
          </cell>
        </row>
        <row r="318">
          <cell r="A318">
            <v>5097000</v>
          </cell>
          <cell r="B318" t="str">
            <v>REVESTIMENTO DE MISTURA ASFÁLTICA TIPO "GAP GRADED" COM BORRACHA (SEM TRANSPORTE)</v>
          </cell>
          <cell r="C318" t="str">
            <v>M3</v>
          </cell>
          <cell r="D318">
            <v>1381.8</v>
          </cell>
        </row>
        <row r="319">
          <cell r="A319">
            <v>5099001</v>
          </cell>
          <cell r="B319" t="str">
            <v>BASE BETUMINOSA DE MATERIAIS PROVENIENTES DA FRESAGEM DE PAVIMENTOS ASFÁLTICOS (RAP) RECICLADO EM USINA MÓVEL COM ATÉ 3% DE EMULSÃO MODIFICADA COM POLÍMERO, FORNECIMENTO E APLICAÇÃO, NÃO INCLUI TRANSPORTE ATÉ O LOCAL DOS SERVIÇOS, CAMADA ACABADA</v>
          </cell>
          <cell r="C319" t="str">
            <v>M3</v>
          </cell>
          <cell r="D319">
            <v>529.79</v>
          </cell>
        </row>
        <row r="320">
          <cell r="A320">
            <v>5099002</v>
          </cell>
          <cell r="B320" t="str">
            <v xml:space="preserve">BASE BETUMINOSA DE MATERIAIS PROVENIENTES DOS RESÍDUOS SÓLIDOS DA CONSTRUÇÃO CIVIL (RCC) E/OU DA FRESAGEM DE PAVIMENTOS ASFÁLTICOS (RAP) RECICLADO EM USINA MÓVEL COM ATÉ 3% DE CAP, FORNECIMENTO E APLICAÇÃO, NÃO INCLUI TRANSPORTE ATÉ O LOCAL DOS SERVIÇOS, </v>
          </cell>
          <cell r="C320" t="str">
            <v>M3</v>
          </cell>
          <cell r="D320">
            <v>629.96</v>
          </cell>
        </row>
        <row r="321">
          <cell r="A321">
            <v>5099003</v>
          </cell>
          <cell r="B321" t="str">
            <v>REVESTIMENTO DE MISTURA ASFÁLTICA COM POLÍMERO - FAIXA III (SEM TRANSPORTE)</v>
          </cell>
          <cell r="C321" t="str">
            <v>M3</v>
          </cell>
          <cell r="D321">
            <v>1368.07</v>
          </cell>
        </row>
        <row r="322">
          <cell r="A322">
            <v>5099004</v>
          </cell>
          <cell r="B322" t="str">
            <v>REVESTIMENTO DE CONCRETO ASFÁLTICO USINADO MORNO ( SEM TRANSPORTE)</v>
          </cell>
          <cell r="C322" t="str">
            <v>M3</v>
          </cell>
          <cell r="D322">
            <v>1346.13</v>
          </cell>
        </row>
        <row r="323">
          <cell r="A323">
            <v>5099005</v>
          </cell>
          <cell r="B323" t="str">
            <v>MICRO REVESTIMENTO ASFÁLTICO À FRIO COM EMULSÃO MODIFICADA COM POLÍMERO, COM TAXA MÉDIA DE APLICAÇÃO DE 12 KG/M2 CONFORME NORMA DNIT 035/2018 - ES</v>
          </cell>
          <cell r="C323" t="str">
            <v>M2</v>
          </cell>
          <cell r="D323">
            <v>18.559999999999999</v>
          </cell>
        </row>
        <row r="324">
          <cell r="A324">
            <v>5099006</v>
          </cell>
          <cell r="B324" t="str">
            <v>SELAGEM DE TRINCAS À QUENTE COM EQUIPAMENTO SELA TRINCA ACOPLADO AO CAMINHÃO CARROCERIA DE MADEIRA</v>
          </cell>
          <cell r="C324" t="str">
            <v>KG</v>
          </cell>
          <cell r="D324">
            <v>19.53</v>
          </cell>
        </row>
        <row r="325">
          <cell r="A325">
            <v>5104001</v>
          </cell>
          <cell r="B325" t="str">
            <v>PAINEL DE MENSAGEM VARIÁVEL MÓVEL 1800 x 2800 MM</v>
          </cell>
          <cell r="C325" t="str">
            <v>MÊS</v>
          </cell>
          <cell r="D325">
            <v>8836.15</v>
          </cell>
        </row>
        <row r="326">
          <cell r="A326">
            <v>5104002</v>
          </cell>
          <cell r="B326" t="str">
            <v>PAINEL DE MENSAGEM VARIÁVEL MÓVEL 900 x 1800 MM</v>
          </cell>
          <cell r="C326" t="str">
            <v>MÊS</v>
          </cell>
          <cell r="D326">
            <v>7661.24</v>
          </cell>
        </row>
        <row r="327">
          <cell r="A327">
            <v>5105002</v>
          </cell>
          <cell r="B327" t="str">
            <v>REMANEJAMENTO DE PLACAS DE SINALIZAÇÃO VERTICAL VIÁRIA</v>
          </cell>
          <cell r="C327" t="str">
            <v>UN</v>
          </cell>
          <cell r="D327">
            <v>81.16</v>
          </cell>
        </row>
        <row r="328">
          <cell r="A328">
            <v>5105003</v>
          </cell>
          <cell r="B328" t="str">
            <v>RETIRADA DE PLACAS DE SINALIZAÇÃO VERTICAL VIÁRIA</v>
          </cell>
          <cell r="C328" t="str">
            <v>UN</v>
          </cell>
          <cell r="D328">
            <v>44</v>
          </cell>
        </row>
        <row r="329">
          <cell r="A329">
            <v>5111002</v>
          </cell>
          <cell r="B329" t="str">
            <v>DEMOLIÇÃO DE PAVIMENTO RÍGIDO DE CONCRETO ARMADO</v>
          </cell>
          <cell r="C329" t="str">
            <v>M3</v>
          </cell>
          <cell r="D329">
            <v>697.66</v>
          </cell>
        </row>
        <row r="330">
          <cell r="A330">
            <v>5112001</v>
          </cell>
          <cell r="B330" t="str">
            <v>CANTEIRO AVANÇADO PARA ABRIGO TIPO BRT COM VIGILÂNCIA E TAPUME METÁLICO COM REAPROVEITAMENTO DE 3 USOS DO MATERIAL</v>
          </cell>
          <cell r="C330" t="str">
            <v>MÊS</v>
          </cell>
          <cell r="D330">
            <v>50051.12</v>
          </cell>
        </row>
        <row r="331">
          <cell r="A331">
            <v>5117001</v>
          </cell>
          <cell r="B331" t="str">
            <v>CARGA DE PNEUS EM CAMINHÃO</v>
          </cell>
          <cell r="C331" t="str">
            <v>TON</v>
          </cell>
          <cell r="D331">
            <v>26.03</v>
          </cell>
        </row>
        <row r="332">
          <cell r="A332">
            <v>6000000</v>
          </cell>
          <cell r="B332" t="str">
            <v>CANALIZAÇÃO DE TUBOS</v>
          </cell>
        </row>
        <row r="333">
          <cell r="A333">
            <v>6001000</v>
          </cell>
          <cell r="B333" t="str">
            <v>ARRANCAMENTO E REMOÇÃO DE CANALIZAÇÃO, 30,0CM &lt; 0 &lt; OU = A 60CM</v>
          </cell>
          <cell r="C333" t="str">
            <v>M</v>
          </cell>
          <cell r="D333">
            <v>124.38</v>
          </cell>
        </row>
        <row r="334">
          <cell r="A334">
            <v>6002000</v>
          </cell>
          <cell r="B334" t="str">
            <v>ARRANCAMENTO E REMOÇÃO DE CANALIZAÇÃO 0 &gt; 60CM</v>
          </cell>
          <cell r="C334" t="str">
            <v>M</v>
          </cell>
          <cell r="D334">
            <v>292.87</v>
          </cell>
        </row>
        <row r="335">
          <cell r="A335">
            <v>6003000</v>
          </cell>
          <cell r="B335" t="str">
            <v>ESCORAMENTO DESCONTÍNUO DE MADEIRA PARA CANALIZAÇÃO DE TUBOS</v>
          </cell>
          <cell r="C335" t="str">
            <v>M2</v>
          </cell>
          <cell r="D335">
            <v>72.37</v>
          </cell>
        </row>
        <row r="336">
          <cell r="A336">
            <v>6004000</v>
          </cell>
          <cell r="B336" t="str">
            <v>ESCORAMENTO CONTÍNUO DE MADEIRA PARA CANALIZAÇÃO DE TUBOS</v>
          </cell>
          <cell r="C336" t="str">
            <v>M2</v>
          </cell>
          <cell r="D336">
            <v>125.51</v>
          </cell>
        </row>
        <row r="337">
          <cell r="A337">
            <v>6005000</v>
          </cell>
          <cell r="B337" t="str">
            <v>LASTRO DE BRITA E PÓ DE PEDRA</v>
          </cell>
          <cell r="C337" t="str">
            <v>M3</v>
          </cell>
          <cell r="D337">
            <v>269.27999999999997</v>
          </cell>
        </row>
        <row r="338">
          <cell r="A338">
            <v>6006000</v>
          </cell>
          <cell r="B338" t="str">
            <v>LASTRO DE CONCRETO FCK=10MPA</v>
          </cell>
          <cell r="C338" t="str">
            <v>M3</v>
          </cell>
          <cell r="D338">
            <v>488.27</v>
          </cell>
        </row>
        <row r="339">
          <cell r="A339">
            <v>6007000</v>
          </cell>
          <cell r="B339" t="str">
            <v>FORNECIMENTO E ASSENTAMENTO DE TUBOS DE CONCRETO SIMPLES - DIÂMETRO 30CM</v>
          </cell>
          <cell r="C339" t="str">
            <v>M</v>
          </cell>
          <cell r="D339">
            <v>73.13</v>
          </cell>
        </row>
        <row r="340">
          <cell r="A340">
            <v>6008000</v>
          </cell>
          <cell r="B340" t="str">
            <v>FORNECIMENTO E ASSENTAMENTO DE TUBOS DE CONCRETO SIMPLES - DIÂMETRO 40CM</v>
          </cell>
          <cell r="C340" t="str">
            <v>M</v>
          </cell>
          <cell r="D340">
            <v>100.01</v>
          </cell>
        </row>
        <row r="341">
          <cell r="A341">
            <v>6009000</v>
          </cell>
          <cell r="B341" t="str">
            <v>FORNECIMENTO E ASSENTAMENTO DE TUBOS DE CONCRETO SIMPLES - DIÂMETRO 50CM</v>
          </cell>
          <cell r="C341" t="str">
            <v>M</v>
          </cell>
          <cell r="D341">
            <v>134.87</v>
          </cell>
        </row>
        <row r="342">
          <cell r="A342">
            <v>6010000</v>
          </cell>
          <cell r="B342" t="str">
            <v>FORNECIMENTO E ASSENTAMENTO DE TUBOS DE CONCRETO ARMADO, DIÂMETRO 60CM</v>
          </cell>
          <cell r="C342" t="str">
            <v>.</v>
          </cell>
          <cell r="D342" t="str">
            <v>.</v>
          </cell>
        </row>
        <row r="343">
          <cell r="A343">
            <v>6010001</v>
          </cell>
          <cell r="B343" t="str">
            <v>FORNECIMENTO E ASSENTAMENTO DE TUBOS DE CONCRETO ARMADO, DIÂMETRO 60CM - TIPO PA-2</v>
          </cell>
          <cell r="C343" t="str">
            <v>M</v>
          </cell>
          <cell r="D343">
            <v>215.71</v>
          </cell>
        </row>
        <row r="344">
          <cell r="A344">
            <v>6010002</v>
          </cell>
          <cell r="B344" t="str">
            <v>FORNECIMENTO E ASSENTAMENTO DE TUBOS DE CONCRETO ARMADO, DIÂMETRO 60CM - TIPO PA-3</v>
          </cell>
          <cell r="C344" t="str">
            <v>M</v>
          </cell>
          <cell r="D344">
            <v>309.60000000000002</v>
          </cell>
        </row>
        <row r="345">
          <cell r="A345">
            <v>6011000</v>
          </cell>
          <cell r="B345" t="str">
            <v>FORNECIMENTO E ASSENTAMENTO DE TUBO DE CONCRETO ARMADO, DIÂMETRO 70CM</v>
          </cell>
          <cell r="C345" t="str">
            <v>.</v>
          </cell>
          <cell r="D345" t="str">
            <v>.</v>
          </cell>
        </row>
        <row r="346">
          <cell r="A346">
            <v>6011001</v>
          </cell>
          <cell r="B346" t="str">
            <v>FORNECIMENTO E ASSENTAMENTO DE TUBO DE CONCRETO ARMADO, DIÂMETRO 70CM - TIPO PA-2</v>
          </cell>
          <cell r="C346" t="str">
            <v>M</v>
          </cell>
          <cell r="D346">
            <v>273.25</v>
          </cell>
        </row>
        <row r="347">
          <cell r="A347">
            <v>6011002</v>
          </cell>
          <cell r="B347" t="str">
            <v>FORNECIMENTO E ASSENTAMENTO DE TUBO DE CONCRETO ARMADO, DIÂMETRO 70CM - TIPO PA-3</v>
          </cell>
          <cell r="C347" t="str">
            <v>M</v>
          </cell>
          <cell r="D347">
            <v>316.44</v>
          </cell>
        </row>
        <row r="348">
          <cell r="A348">
            <v>6012000</v>
          </cell>
          <cell r="B348" t="str">
            <v>FORNECIMENTO E ASSENTAMENTO DE TUBOS DE CONCRETO ARMADO, DIÂMETRO 80CM</v>
          </cell>
          <cell r="C348" t="str">
            <v>.</v>
          </cell>
          <cell r="D348" t="str">
            <v>.</v>
          </cell>
        </row>
        <row r="349">
          <cell r="A349">
            <v>6012001</v>
          </cell>
          <cell r="B349" t="str">
            <v>FORNECIMENTO E ASSENTAMENTO DE TUBOS DE CONCRETO ARMADO, DIÂMETRO 80CM - TIPO PA-2</v>
          </cell>
          <cell r="C349" t="str">
            <v>M</v>
          </cell>
          <cell r="D349">
            <v>421.87</v>
          </cell>
        </row>
        <row r="350">
          <cell r="A350">
            <v>6012002</v>
          </cell>
          <cell r="B350" t="str">
            <v>FORNECIMENTO E ASSENTAMENTO DE TUBOS DE CONCRETO ARMADO, DIÂMETRO 80CM - TIPO PA-3</v>
          </cell>
          <cell r="C350" t="str">
            <v>M</v>
          </cell>
          <cell r="D350">
            <v>511.22</v>
          </cell>
        </row>
        <row r="351">
          <cell r="A351">
            <v>6013000</v>
          </cell>
          <cell r="B351" t="str">
            <v>FORNECIMENTO E ASSENTAMENTO DE TUBOS DE CONCRETO ARMADO, DIÂMETRO 90CM</v>
          </cell>
          <cell r="C351" t="str">
            <v>.</v>
          </cell>
          <cell r="D351" t="str">
            <v>.</v>
          </cell>
        </row>
        <row r="352">
          <cell r="A352">
            <v>6013001</v>
          </cell>
          <cell r="B352" t="str">
            <v>FORNECIMENTO E ASSENTAMENTO DE TUBOS DE CONCRETO ARMADO, DIÂMETRO 90CM - TIPO PA-2</v>
          </cell>
          <cell r="C352" t="str">
            <v>M</v>
          </cell>
          <cell r="D352">
            <v>474.99</v>
          </cell>
        </row>
        <row r="353">
          <cell r="A353">
            <v>6013002</v>
          </cell>
          <cell r="B353" t="str">
            <v>FORNECIMENTO E ASSENTAMENTO DE TUBOS DE CONCRETO ARMADO, DIÂMETRO 90CM - TIPO PA-3</v>
          </cell>
          <cell r="C353" t="str">
            <v>M</v>
          </cell>
          <cell r="D353">
            <v>518.08000000000004</v>
          </cell>
        </row>
        <row r="354">
          <cell r="A354">
            <v>6014000</v>
          </cell>
          <cell r="B354" t="str">
            <v>FORNECIMENTO E ASSENTAMENTO DE TUBOS DE CONCRETO ARMADO, DIÂMETRO 100CM</v>
          </cell>
          <cell r="C354" t="str">
            <v>.</v>
          </cell>
          <cell r="D354" t="str">
            <v>.</v>
          </cell>
        </row>
        <row r="355">
          <cell r="A355">
            <v>6014001</v>
          </cell>
          <cell r="B355" t="str">
            <v>FORNECIMENTO E ASSENTAMENTO DE TUBOS DE CONCRETO ARMADO, DIÂMETRO 100CM - TIPO PA-2</v>
          </cell>
          <cell r="C355" t="str">
            <v>M</v>
          </cell>
          <cell r="D355">
            <v>574.79999999999995</v>
          </cell>
        </row>
        <row r="356">
          <cell r="A356">
            <v>6014002</v>
          </cell>
          <cell r="B356" t="str">
            <v>FORNECIMENTO E ASSENTAMENTO DE TUBOS DE CONCRETO ARMADO, DIÂMETRO 100CM - TIPO PA-3</v>
          </cell>
          <cell r="C356" t="str">
            <v>M</v>
          </cell>
          <cell r="D356">
            <v>729.42</v>
          </cell>
        </row>
        <row r="357">
          <cell r="A357">
            <v>6016000</v>
          </cell>
          <cell r="B357" t="str">
            <v>FORNECIMENTO E ASSENTAMENTO DE TUBOS DE CONCRETO ARMADO, DIÂMETRO 120CM</v>
          </cell>
          <cell r="C357" t="str">
            <v>.</v>
          </cell>
          <cell r="D357" t="str">
            <v>.</v>
          </cell>
        </row>
        <row r="358">
          <cell r="A358">
            <v>6016001</v>
          </cell>
          <cell r="B358" t="str">
            <v>FORNECIMENTO E ASSENTAMENTO DE TUBOS DE CONCRETO ARMADO, DIÂMETRO 120CM - TIPO PA-2</v>
          </cell>
          <cell r="C358" t="str">
            <v>M</v>
          </cell>
          <cell r="D358">
            <v>839.28</v>
          </cell>
        </row>
        <row r="359">
          <cell r="A359">
            <v>6016002</v>
          </cell>
          <cell r="B359" t="str">
            <v>FORNECIMENTO E ASSENTAMENTO DE TUBOS DE CONCRETO ARMADO, DIÂMETRO 120CM - TIPO PA-3</v>
          </cell>
          <cell r="C359" t="str">
            <v>M</v>
          </cell>
          <cell r="D359">
            <v>1074.81</v>
          </cell>
        </row>
        <row r="360">
          <cell r="A360">
            <v>6017000</v>
          </cell>
          <cell r="B360" t="str">
            <v>FORNECIMENTO E ASSENTAMENTO DE TUBOS DE CONCRETO ARMADO, DIÂMETRO 150CM</v>
          </cell>
          <cell r="C360" t="str">
            <v>.</v>
          </cell>
          <cell r="D360" t="str">
            <v>.</v>
          </cell>
        </row>
        <row r="361">
          <cell r="A361">
            <v>6017001</v>
          </cell>
          <cell r="B361" t="str">
            <v>FORNECIMENTO E ASSENTAMENTO DE TUBOS DE CONCRETO ARMADO, DIÂMETRO 150CM - TIPO PA-2</v>
          </cell>
          <cell r="C361" t="str">
            <v>M</v>
          </cell>
          <cell r="D361">
            <v>1222.6600000000001</v>
          </cell>
        </row>
        <row r="362">
          <cell r="A362">
            <v>6017002</v>
          </cell>
          <cell r="B362" t="str">
            <v>FORNECIMENTO E ASSENTAMENTO DE TUBOS DE CONCRETO ARMADO, DIÂMETRO 150CM - TIPO PA-3</v>
          </cell>
          <cell r="C362" t="str">
            <v>M</v>
          </cell>
          <cell r="D362">
            <v>1489.58</v>
          </cell>
        </row>
        <row r="363">
          <cell r="A363">
            <v>6017003</v>
          </cell>
          <cell r="B363" t="str">
            <v>FORNECIMENTO E ASSENTAMENTO DE TUBO EM POLIETILENO DE ALTA RESISTÊNCIA PEAD, COR PRETA, COM DN 300MM</v>
          </cell>
          <cell r="C363" t="str">
            <v>M</v>
          </cell>
          <cell r="D363">
            <v>110.53</v>
          </cell>
        </row>
        <row r="364">
          <cell r="A364">
            <v>6017004</v>
          </cell>
          <cell r="B364" t="str">
            <v>FORNECIMENTO E ASSENTAMENTO DE TUBO EM POLIETILENO DE ALTA RESISTÊNCIA PEAD, COR PRETA, COM DN 400MM</v>
          </cell>
          <cell r="C364" t="str">
            <v>M</v>
          </cell>
          <cell r="D364">
            <v>198.33</v>
          </cell>
        </row>
        <row r="365">
          <cell r="A365">
            <v>6017005</v>
          </cell>
          <cell r="B365" t="str">
            <v>FORNECIMENTO E ASSENTAMENTO DE TUBO EM POLIETILENO DE ALTA RESISTÊNCIA PEAD, COR PRETA, COM DN 500MM</v>
          </cell>
          <cell r="C365" t="str">
            <v>M</v>
          </cell>
          <cell r="D365">
            <v>285.54000000000002</v>
          </cell>
        </row>
        <row r="366">
          <cell r="A366">
            <v>6017006</v>
          </cell>
          <cell r="B366" t="str">
            <v>FORNECIMENTO E ASSENTAMENTO DE TUBO EM POLIETILENO DE ALTA RESISTÊNCIA PEAD, COR PRETA, COM DN 600MM</v>
          </cell>
          <cell r="C366" t="str">
            <v>M</v>
          </cell>
          <cell r="D366">
            <v>427.18</v>
          </cell>
        </row>
        <row r="367">
          <cell r="A367">
            <v>6017007</v>
          </cell>
          <cell r="B367" t="str">
            <v>FORNECIMENTO E ASSENTAMENTO DE TUBO EM POLIETILENO DE ALTA RESISTÊNCIA PEAD, COR PRETA, COM DN 800MM</v>
          </cell>
          <cell r="C367" t="str">
            <v>M</v>
          </cell>
          <cell r="D367">
            <v>686.87</v>
          </cell>
        </row>
        <row r="368">
          <cell r="A368">
            <v>6017008</v>
          </cell>
          <cell r="B368" t="str">
            <v>FORNECIMENTO E ASSENTAMENTO DE TUBO EM POLIETILENO DE ALTA RESISTÊNCIA PEAD, COR PRETA, COM DN 1000MM</v>
          </cell>
          <cell r="C368" t="str">
            <v>M</v>
          </cell>
          <cell r="D368">
            <v>1053.1400000000001</v>
          </cell>
        </row>
        <row r="369">
          <cell r="A369">
            <v>6017009</v>
          </cell>
          <cell r="B369" t="str">
            <v>FORNECIMENTO E ASSENTAMENTO DE TUBO EM POLIETILENO DE ALTA RESISTÊNCIA PEAD, COR PRETA, COM DN 1200MM</v>
          </cell>
          <cell r="C369" t="str">
            <v>M</v>
          </cell>
          <cell r="D369">
            <v>1430.59</v>
          </cell>
        </row>
        <row r="370">
          <cell r="A370">
            <v>6018000</v>
          </cell>
          <cell r="B370" t="str">
            <v>POÇO DE VISITA</v>
          </cell>
          <cell r="C370" t="str">
            <v>.</v>
          </cell>
          <cell r="D370" t="str">
            <v>.</v>
          </cell>
        </row>
        <row r="371">
          <cell r="A371">
            <v>6018001</v>
          </cell>
          <cell r="B371" t="str">
            <v>POÇO DE VISITA TIPO 1 - 1,40 X 1,40 X 1,40M</v>
          </cell>
          <cell r="C371" t="str">
            <v>UN</v>
          </cell>
          <cell r="D371">
            <v>5296.93</v>
          </cell>
        </row>
        <row r="372">
          <cell r="A372">
            <v>6018002</v>
          </cell>
          <cell r="B372" t="str">
            <v>POÇO DE VISITA TIPO 2 - 1,60 X 1,60 X 1,60M</v>
          </cell>
          <cell r="C372" t="str">
            <v>UN</v>
          </cell>
          <cell r="D372">
            <v>6422.5</v>
          </cell>
        </row>
        <row r="373">
          <cell r="A373">
            <v>6018003</v>
          </cell>
          <cell r="B373" t="str">
            <v>POÇO DE VISITA TIPO 3 - 2,20 X 2,20 X 2,20M</v>
          </cell>
          <cell r="C373" t="str">
            <v>UN</v>
          </cell>
          <cell r="D373">
            <v>10683.13</v>
          </cell>
        </row>
        <row r="374">
          <cell r="A374">
            <v>6019000</v>
          </cell>
          <cell r="B374" t="str">
            <v>CHAMINÉ DE POÇO DE VISITA COM ALVENARIA DE UM TIJOLO COMUM</v>
          </cell>
          <cell r="C374" t="str">
            <v>M</v>
          </cell>
          <cell r="D374">
            <v>1148.8900000000001</v>
          </cell>
        </row>
        <row r="375">
          <cell r="A375">
            <v>6020000</v>
          </cell>
          <cell r="B375" t="str">
            <v>TAMPÃO PARA GALERIAS DE ÁGUAS PLUVIAIS</v>
          </cell>
          <cell r="C375" t="str">
            <v>.</v>
          </cell>
          <cell r="D375" t="str">
            <v>.</v>
          </cell>
        </row>
        <row r="376">
          <cell r="A376">
            <v>6020003</v>
          </cell>
          <cell r="B376" t="str">
            <v>INSTALAÇÃO DE TAMPÃO PARA GALERIA DE ÁGUAS PLUVIAIS - ARTICULADO, EXCETO FORNECIMENTO DE TAMPÃO</v>
          </cell>
          <cell r="C376" t="str">
            <v>UN</v>
          </cell>
          <cell r="D376">
            <v>144.5</v>
          </cell>
        </row>
        <row r="377">
          <cell r="A377">
            <v>6020004</v>
          </cell>
          <cell r="B377" t="str">
            <v>INSTALAÇÃO DE TAMPÃO PARA GALERIA DE ÁGUAS PLUVIAIS - NÃO ARTICULADO, EXCETO FORNECIMENTO DE TAMPÃO</v>
          </cell>
          <cell r="C377" t="str">
            <v>UN</v>
          </cell>
          <cell r="D377">
            <v>144.5</v>
          </cell>
        </row>
        <row r="378">
          <cell r="A378">
            <v>6020021</v>
          </cell>
          <cell r="B378" t="str">
            <v>FORNECIMENTO DE TAMPÃO DE FERRO FUNDIDO DÚCTIL CLASSE MÍNIMA 400 (40T) D=600MM - NBR 10160 ARTICULADO - P/ GAL. ÁGUAS PLUV.</v>
          </cell>
          <cell r="C378" t="str">
            <v>UN</v>
          </cell>
          <cell r="D378">
            <v>507.14</v>
          </cell>
        </row>
        <row r="379">
          <cell r="A379">
            <v>6020022</v>
          </cell>
          <cell r="B379" t="str">
            <v>FORNECIMENTO DE TAMPÃO DE FERRO FUNDIDO DÚCTIL CLASSE MÍNIMA 400 (40T) D=600MM - NBR 10160 NÃO ARTICULADO - P/ GAL. ÁGUAS PLUV.</v>
          </cell>
          <cell r="C379" t="str">
            <v>UN</v>
          </cell>
          <cell r="D379">
            <v>490.77</v>
          </cell>
        </row>
        <row r="380">
          <cell r="A380">
            <v>6020023</v>
          </cell>
          <cell r="B380" t="str">
            <v>FORNECIMENTO DE TAMPÃO - GRELHA DE FERRO FUNDIDO DÚCTIL CLASSE MÍNIMA 400 (40T) D=600MM - NBR 10160 ARTICULADO - P/ GAL. ÁGUAS PLUV.</v>
          </cell>
          <cell r="C380" t="str">
            <v>UN</v>
          </cell>
          <cell r="D380">
            <v>524.82000000000005</v>
          </cell>
        </row>
        <row r="381">
          <cell r="A381">
            <v>6020024</v>
          </cell>
          <cell r="B381" t="str">
            <v>FORNECIMENTO DE TAMPÃO - GRELHA DE FERRO FUNDIDO DÚCTIL CLASSE MÍNIMA 400 (40T) D=600MM - NBR 10160 NÃO ARTICULADO - P/ GAL. ÁGUAS PLUV.</v>
          </cell>
          <cell r="C381" t="str">
            <v>UN</v>
          </cell>
          <cell r="D381">
            <v>482.86</v>
          </cell>
        </row>
        <row r="382">
          <cell r="A382">
            <v>6020025</v>
          </cell>
          <cell r="B382" t="str">
            <v>FORNECIMENTO DE TAMPÃO MAIS ARO, AMBOS EM PLÁSTICO CLASSE MÍNIMA 400 (40T) D=600MM - ABNT - P/ GAL. ÁGUAS PLUV.</v>
          </cell>
          <cell r="C382" t="str">
            <v>UN</v>
          </cell>
          <cell r="D382">
            <v>1434.85</v>
          </cell>
        </row>
        <row r="383">
          <cell r="A383">
            <v>6021000</v>
          </cell>
          <cell r="B383" t="str">
            <v>LEVANTAMENTO OU REBAIXAMENTO DE TAMPÃO DE POÇO DE VISITA</v>
          </cell>
          <cell r="C383" t="str">
            <v>UN</v>
          </cell>
          <cell r="D383">
            <v>186.6</v>
          </cell>
        </row>
        <row r="384">
          <cell r="A384">
            <v>6022000</v>
          </cell>
          <cell r="B384" t="str">
            <v>BOCA DE LOBO</v>
          </cell>
          <cell r="C384" t="str">
            <v>.</v>
          </cell>
          <cell r="D384" t="str">
            <v>.</v>
          </cell>
        </row>
        <row r="385">
          <cell r="A385">
            <v>6022003</v>
          </cell>
          <cell r="B385" t="str">
            <v>BOCA DE LOBO SIMPLES</v>
          </cell>
          <cell r="C385" t="str">
            <v>UN</v>
          </cell>
          <cell r="D385">
            <v>2364.64</v>
          </cell>
        </row>
        <row r="386">
          <cell r="A386">
            <v>6022004</v>
          </cell>
          <cell r="B386" t="str">
            <v>BOCA DE LOBO DUPLA</v>
          </cell>
          <cell r="C386" t="str">
            <v>UN</v>
          </cell>
          <cell r="D386">
            <v>4218.8100000000004</v>
          </cell>
        </row>
        <row r="387">
          <cell r="A387">
            <v>6022005</v>
          </cell>
          <cell r="B387" t="str">
            <v>BOCA DE LOBO TRIPLA</v>
          </cell>
          <cell r="C387" t="str">
            <v>UN</v>
          </cell>
          <cell r="D387">
            <v>6047.3</v>
          </cell>
        </row>
        <row r="388">
          <cell r="A388">
            <v>6022006</v>
          </cell>
          <cell r="B388" t="str">
            <v>BOCA DE LOBO QUÁDRUPLA</v>
          </cell>
          <cell r="C388" t="str">
            <v>UN</v>
          </cell>
          <cell r="D388">
            <v>7894.11</v>
          </cell>
        </row>
        <row r="389">
          <cell r="A389">
            <v>6023000</v>
          </cell>
          <cell r="B389" t="str">
            <v>REFORMA DE BOCA DE LOBO</v>
          </cell>
          <cell r="C389" t="str">
            <v>.</v>
          </cell>
          <cell r="D389" t="str">
            <v>.</v>
          </cell>
        </row>
        <row r="390">
          <cell r="A390">
            <v>6023001</v>
          </cell>
          <cell r="B390" t="str">
            <v>REFORMA DE BOCA DE LOBO SIMPLES</v>
          </cell>
          <cell r="C390" t="str">
            <v>UN</v>
          </cell>
          <cell r="D390">
            <v>975.28</v>
          </cell>
        </row>
        <row r="391">
          <cell r="A391">
            <v>6023002</v>
          </cell>
          <cell r="B391" t="str">
            <v>REFORMA DE BOCA DE LOBO DUPLA</v>
          </cell>
          <cell r="C391" t="str">
            <v>UN</v>
          </cell>
          <cell r="D391">
            <v>1080.42</v>
          </cell>
        </row>
        <row r="392">
          <cell r="A392">
            <v>6023003</v>
          </cell>
          <cell r="B392" t="str">
            <v>REFORMA DE BOCA DE LOBO TRIPLA</v>
          </cell>
          <cell r="C392" t="str">
            <v>UN</v>
          </cell>
          <cell r="D392">
            <v>1185.56</v>
          </cell>
        </row>
        <row r="393">
          <cell r="A393">
            <v>6023004</v>
          </cell>
          <cell r="B393" t="str">
            <v>SUBSTITUIÇÃO DE GUIA CHAPÉU PARA BOCA DE LOBO</v>
          </cell>
          <cell r="C393" t="str">
            <v>UN</v>
          </cell>
          <cell r="D393">
            <v>92.42</v>
          </cell>
        </row>
        <row r="394">
          <cell r="A394">
            <v>6023005</v>
          </cell>
          <cell r="B394" t="str">
            <v>SUBSTITUIÇÃO DE TAMPA DE CONCRETO PARA BOCA DE LOBO</v>
          </cell>
          <cell r="C394" t="str">
            <v>UN</v>
          </cell>
          <cell r="D394">
            <v>351.98</v>
          </cell>
        </row>
        <row r="395">
          <cell r="A395">
            <v>6024000</v>
          </cell>
          <cell r="B395" t="str">
            <v>DRENO DE BRITA</v>
          </cell>
          <cell r="C395" t="str">
            <v>M3</v>
          </cell>
          <cell r="D395">
            <v>229.15</v>
          </cell>
        </row>
        <row r="396">
          <cell r="A396">
            <v>6025000</v>
          </cell>
          <cell r="B396" t="str">
            <v>DRENO DE AREIA</v>
          </cell>
          <cell r="C396" t="str">
            <v>M3</v>
          </cell>
          <cell r="D396">
            <v>223.03</v>
          </cell>
        </row>
        <row r="397">
          <cell r="A397">
            <v>6026000</v>
          </cell>
          <cell r="B397" t="str">
            <v>FORNECIMENTO E ASSENTAMENTO DE TUBO DRENO DE CONCRETO FURADO - DIÂMETRO 20,0CM</v>
          </cell>
          <cell r="C397" t="str">
            <v>M</v>
          </cell>
          <cell r="D397">
            <v>46.51</v>
          </cell>
        </row>
        <row r="398">
          <cell r="A398">
            <v>6029001</v>
          </cell>
          <cell r="B398" t="str">
            <v>FORNECIMENTO E ASSENTAMENTO DE TUBO DE PEAD CORRUGADO E PERFURADOPARA DRENAGEM - DIÂMETRO 2,5" (EM ACORDO COM AS NORMAS DNIT 093/06, NBR 15073 E NBR 14692)</v>
          </cell>
          <cell r="C398" t="str">
            <v>M</v>
          </cell>
          <cell r="D398">
            <v>16.239999999999998</v>
          </cell>
        </row>
        <row r="399">
          <cell r="A399">
            <v>6029002</v>
          </cell>
          <cell r="B399" t="str">
            <v>FORNECIMENTO E ASSENTAMENTO DE TUBO DE PEAD CORRUGADO E PERFURADOPARA DRENAGEM - DIÂMETRO 3,0" (EM ACORDO COM AS NORMAS DNIT 093/06, NBR 15073 E NBR 14692)</v>
          </cell>
          <cell r="C399" t="str">
            <v>M</v>
          </cell>
          <cell r="D399">
            <v>16.98</v>
          </cell>
        </row>
        <row r="400">
          <cell r="A400">
            <v>6029003</v>
          </cell>
          <cell r="B400" t="str">
            <v>FORNECIMENTO E ASSENTAMENTO DE TUBO DE PEAD CORRUGADO E PERFURADOPARA DRENAGEM - DIÂMETRO 4,0" (EM ACORDO COM AS NORMAS DNIT 093/06, NBR 15073 E NBR 14692)</v>
          </cell>
          <cell r="C400" t="str">
            <v>M</v>
          </cell>
          <cell r="D400">
            <v>18.149999999999999</v>
          </cell>
        </row>
        <row r="401">
          <cell r="A401">
            <v>6029004</v>
          </cell>
          <cell r="B401" t="str">
            <v>FORNECIMENTO E ASSENTAMENTO DE TUBO DE PEAD CORRUGADO E PERFURADOPARA DRENAGEM - DIÂMETRO 6,0" (EM ACORDO COM AS NORMAS DNIT 093/06, NBR 15073 E NBR 14692)</v>
          </cell>
          <cell r="C401" t="str">
            <v>M</v>
          </cell>
          <cell r="D401">
            <v>29.93</v>
          </cell>
        </row>
        <row r="402">
          <cell r="A402">
            <v>6031000</v>
          </cell>
          <cell r="B402" t="str">
            <v>FORNECIMENTO E ASSENTAMENTO DE MANILHA DE CERÂMICA - DIÂMETRO 4" X 60CM</v>
          </cell>
          <cell r="C402" t="str">
            <v>M</v>
          </cell>
          <cell r="D402">
            <v>28.66</v>
          </cell>
        </row>
        <row r="403">
          <cell r="A403">
            <v>6032000</v>
          </cell>
          <cell r="B403" t="str">
            <v>FORNECIMENTO E ASSENTAMENTO DE MANILHA DE CERÂMICA - DIÂMETRO 6" X 1M</v>
          </cell>
          <cell r="C403" t="str">
            <v>M</v>
          </cell>
          <cell r="D403">
            <v>30.77</v>
          </cell>
        </row>
        <row r="404">
          <cell r="A404">
            <v>6033000</v>
          </cell>
          <cell r="B404" t="str">
            <v>FORNECIMENTO E ASSENTAMENTO DE MANILHA DE CERÂMICA - DIÂMETRO 8" X 1M</v>
          </cell>
          <cell r="C404" t="str">
            <v>M</v>
          </cell>
          <cell r="D404">
            <v>48.07</v>
          </cell>
        </row>
        <row r="405">
          <cell r="A405">
            <v>6034000</v>
          </cell>
          <cell r="B405" t="str">
            <v>FORNECIMENTO E ASSENTAMENTO DE MANILHA DE CERÂMICA - DIÂMETRO 12" X 1M</v>
          </cell>
          <cell r="C405" t="str">
            <v>M</v>
          </cell>
          <cell r="D405">
            <v>141.53</v>
          </cell>
        </row>
        <row r="406">
          <cell r="A406">
            <v>6035000</v>
          </cell>
          <cell r="B406" t="str">
            <v>LIGAÇÃO DOMICILIAR DE ESGOTO COM MANILHA DE CERÂMICA TIPO SABESP - DIÂMETRO 4"</v>
          </cell>
          <cell r="C406" t="str">
            <v>M</v>
          </cell>
          <cell r="D406">
            <v>80.89</v>
          </cell>
        </row>
        <row r="407">
          <cell r="A407">
            <v>6037000</v>
          </cell>
          <cell r="B407" t="str">
            <v>ASSENTAMENTO DE MANILHA DE CERÂMICA - DIÂMETRO 4"</v>
          </cell>
          <cell r="C407" t="str">
            <v>M</v>
          </cell>
          <cell r="D407">
            <v>9.07</v>
          </cell>
        </row>
        <row r="408">
          <cell r="A408">
            <v>6038000</v>
          </cell>
          <cell r="B408" t="str">
            <v>ASSENTAMENTO DE MANILHA DE CERÂMICA - DIÂMETRO 6"</v>
          </cell>
          <cell r="C408" t="str">
            <v>M</v>
          </cell>
          <cell r="D408">
            <v>9.2200000000000006</v>
          </cell>
        </row>
        <row r="409">
          <cell r="A409">
            <v>6039000</v>
          </cell>
          <cell r="B409" t="str">
            <v>ASSENTAMENTO DE MANILHA DE CERÂMICA - DIÂMETRO 8"</v>
          </cell>
          <cell r="C409" t="str">
            <v>M</v>
          </cell>
          <cell r="D409">
            <v>11.56</v>
          </cell>
        </row>
        <row r="410">
          <cell r="A410">
            <v>6040000</v>
          </cell>
          <cell r="B410" t="str">
            <v>ASSENTAMENTO DE MANILHA DE CERÂMICA - DIÂMETRO 12"</v>
          </cell>
          <cell r="C410" t="str">
            <v>M</v>
          </cell>
          <cell r="D410">
            <v>11.85</v>
          </cell>
        </row>
        <row r="411">
          <cell r="A411">
            <v>6041000</v>
          </cell>
          <cell r="B411" t="str">
            <v>ASSENTAMENTO DE TUBULAÇÃO DE FERRO FUNDIDO TIPO SABESP - DIÂMETRO 75MM</v>
          </cell>
          <cell r="C411" t="str">
            <v>M</v>
          </cell>
          <cell r="D411">
            <v>12.08</v>
          </cell>
        </row>
        <row r="412">
          <cell r="A412">
            <v>6042000</v>
          </cell>
          <cell r="B412" t="str">
            <v>ASSENTAMENTO DE TUBULAÇÃO DE FERRO FUNDIDO TIPO SABESP - DIÂMETRO 100MM</v>
          </cell>
          <cell r="C412" t="str">
            <v>M</v>
          </cell>
          <cell r="D412">
            <v>13.73</v>
          </cell>
        </row>
        <row r="413">
          <cell r="A413">
            <v>6044000</v>
          </cell>
          <cell r="B413" t="str">
            <v>ENSECADEIRA DE MADEIRA EM PAREDES SIMPLES, COM POSTERIOR RETIRADA DO MATERIAL</v>
          </cell>
          <cell r="C413" t="str">
            <v>M2</v>
          </cell>
          <cell r="D413">
            <v>177.29</v>
          </cell>
        </row>
        <row r="414">
          <cell r="A414">
            <v>6045000</v>
          </cell>
          <cell r="B414" t="str">
            <v>ENSECADEIRA DE MADEIRA EM PAREDES DUPLAS, COM POSTERIOR RETIRADA DO MATERIAL</v>
          </cell>
          <cell r="C414" t="str">
            <v>M2</v>
          </cell>
          <cell r="D414">
            <v>295.01</v>
          </cell>
        </row>
        <row r="415">
          <cell r="A415">
            <v>6046000</v>
          </cell>
          <cell r="B415" t="str">
            <v>FORNECIMENTO E ASSENTAMENTO DE CANALETA (MEIO TUBO) DE CONCRETO - DIÂMETRO 30CM</v>
          </cell>
          <cell r="C415" t="str">
            <v>M</v>
          </cell>
          <cell r="D415">
            <v>37.81</v>
          </cell>
        </row>
        <row r="416">
          <cell r="A416">
            <v>6047000</v>
          </cell>
          <cell r="B416" t="str">
            <v>FORNECIMENTO E ASSENTAMENTO DE CANALETA (MEIO TUBO) DE CONCRETO - DIÂMETRO 40CM</v>
          </cell>
          <cell r="C416" t="str">
            <v>M</v>
          </cell>
          <cell r="D416">
            <v>48.63</v>
          </cell>
        </row>
        <row r="417">
          <cell r="A417">
            <v>6048000</v>
          </cell>
          <cell r="B417" t="str">
            <v>FORNECIMENTO E ASSENTAMENTO DE CANALETA (MEIO TUBO) DE CONCRETO - DIÂMETRO 50CM</v>
          </cell>
          <cell r="C417" t="str">
            <v>M</v>
          </cell>
          <cell r="D417">
            <v>61.94</v>
          </cell>
        </row>
        <row r="418">
          <cell r="A418">
            <v>6049000</v>
          </cell>
          <cell r="B418" t="str">
            <v>ESGOTAMENTO D'ÁGUA COM BOMBA SUBMERSA - POTÊNCIA ATÉ 5HP</v>
          </cell>
          <cell r="C418" t="str">
            <v>HPXH</v>
          </cell>
          <cell r="D418">
            <v>2.0699999999999998</v>
          </cell>
        </row>
        <row r="419">
          <cell r="A419">
            <v>6050000</v>
          </cell>
          <cell r="B419" t="str">
            <v>ASSENTAMENTO DE TUBOS DE CONCRETO EXISTENTE - DIÂMETRO 30CM</v>
          </cell>
          <cell r="C419" t="str">
            <v>M</v>
          </cell>
          <cell r="D419">
            <v>4.82</v>
          </cell>
        </row>
        <row r="420">
          <cell r="A420">
            <v>6051000</v>
          </cell>
          <cell r="B420" t="str">
            <v>ASSENTAMENTO DE TUBOS DE CONCRETO EXISTENTE - DIÂMETRO 40CM</v>
          </cell>
          <cell r="C420" t="str">
            <v>M</v>
          </cell>
          <cell r="D420">
            <v>15.52</v>
          </cell>
        </row>
        <row r="421">
          <cell r="A421">
            <v>6052000</v>
          </cell>
          <cell r="B421" t="str">
            <v>ASSENTAMENTO DE TUBOS DE CONCRETO EXISTENTE - DIÂMETRO 50CM</v>
          </cell>
          <cell r="C421" t="str">
            <v>M</v>
          </cell>
          <cell r="D421">
            <v>21.27</v>
          </cell>
        </row>
        <row r="422">
          <cell r="A422">
            <v>6053000</v>
          </cell>
          <cell r="B422" t="str">
            <v>ASSENTAMENTO DE TUBOS DE CONCRETO EXISTENTE - DIÂMETRO 60CM</v>
          </cell>
          <cell r="C422" t="str">
            <v>M</v>
          </cell>
          <cell r="D422">
            <v>26.96</v>
          </cell>
        </row>
        <row r="423">
          <cell r="A423">
            <v>6054000</v>
          </cell>
          <cell r="B423" t="str">
            <v>ASSENTAMENTO DE TUBOS DE CONCRETO EXISTENTE -  DIÂMETRO 70CM</v>
          </cell>
          <cell r="C423" t="str">
            <v>M</v>
          </cell>
          <cell r="D423">
            <v>32.74</v>
          </cell>
        </row>
        <row r="424">
          <cell r="A424">
            <v>6055000</v>
          </cell>
          <cell r="B424" t="str">
            <v>ASSENTAMENTO DE TUBOS DE CONCRETO EXISTENTE - DIÂMETRO 80CM</v>
          </cell>
          <cell r="C424" t="str">
            <v>M</v>
          </cell>
          <cell r="D424">
            <v>40.909999999999997</v>
          </cell>
        </row>
        <row r="425">
          <cell r="A425">
            <v>6056000</v>
          </cell>
          <cell r="B425" t="str">
            <v>ASSENTAMENTO DE TUBOS DE CONCRETO EXISTENTE - DIÂMETRO 90CM</v>
          </cell>
          <cell r="C425" t="str">
            <v>M</v>
          </cell>
          <cell r="D425">
            <v>39.979999999999997</v>
          </cell>
        </row>
        <row r="426">
          <cell r="A426">
            <v>6057000</v>
          </cell>
          <cell r="B426" t="str">
            <v>ASSENTAMENTO DE TUBOS DE CONCRETO EXISTENTE - DIÂMETRO 100CM</v>
          </cell>
          <cell r="C426" t="str">
            <v>M</v>
          </cell>
          <cell r="D426">
            <v>55.42</v>
          </cell>
        </row>
        <row r="427">
          <cell r="A427">
            <v>6058000</v>
          </cell>
          <cell r="B427" t="str">
            <v>ASSENTAMENTO DE TUBOS DE CONCRETO EXISTENTE - DIÂMETRO 110CM</v>
          </cell>
          <cell r="C427" t="str">
            <v>M</v>
          </cell>
          <cell r="D427">
            <v>72.790000000000006</v>
          </cell>
        </row>
        <row r="428">
          <cell r="A428">
            <v>6059000</v>
          </cell>
          <cell r="B428" t="str">
            <v>ASSENTAMENTO DE TUBOS DE CONCRETO EXISTENTE - DIÂMETRO 120CM</v>
          </cell>
          <cell r="C428" t="str">
            <v>M</v>
          </cell>
          <cell r="D428">
            <v>90.14</v>
          </cell>
        </row>
        <row r="429">
          <cell r="A429">
            <v>6060000</v>
          </cell>
          <cell r="B429" t="str">
            <v>ASSENTAMENTO DE TUBOS DE CONCRETO EXISTENTE - DIÂMETRO 150CM</v>
          </cell>
          <cell r="C429" t="str">
            <v>M</v>
          </cell>
          <cell r="D429">
            <v>108.99</v>
          </cell>
        </row>
        <row r="430">
          <cell r="A430">
            <v>6065000</v>
          </cell>
          <cell r="B430" t="str">
            <v>BOCA DE LEÃO</v>
          </cell>
          <cell r="C430" t="str">
            <v>.</v>
          </cell>
          <cell r="D430" t="str">
            <v>.</v>
          </cell>
        </row>
        <row r="431">
          <cell r="A431">
            <v>6065005</v>
          </cell>
          <cell r="B431" t="str">
            <v>INSTALAÇÃO DE BOCA DE LEÃO SIMPLES COM GRELHA ARTICULADA, EXCETO FORNECIMENTO DA GRELHA</v>
          </cell>
          <cell r="C431" t="str">
            <v>UN</v>
          </cell>
          <cell r="D431">
            <v>2524.4899999999998</v>
          </cell>
        </row>
        <row r="432">
          <cell r="A432">
            <v>6065006</v>
          </cell>
          <cell r="B432" t="str">
            <v>INSTALAÇÃO DE BOCA DE LEÃO SIMPLES COM GRELHA NÃO-ARTICULADA, EXCETO FORNECIMENTO DA GRELHA</v>
          </cell>
          <cell r="C432" t="str">
            <v>UN</v>
          </cell>
          <cell r="D432">
            <v>2524.48</v>
          </cell>
        </row>
        <row r="433">
          <cell r="A433">
            <v>6065007</v>
          </cell>
          <cell r="B433" t="str">
            <v>INSTALAÇÃO DE BOCA DE LEÃO DUPLA COM GRELHA ARTICULADA, EXCETO O FORNECIMENTO DA GRELHA</v>
          </cell>
          <cell r="C433" t="str">
            <v>UN</v>
          </cell>
          <cell r="D433">
            <v>4026.12</v>
          </cell>
        </row>
        <row r="434">
          <cell r="A434">
            <v>6065008</v>
          </cell>
          <cell r="B434" t="str">
            <v>INSTALAÇÃO DE BOCA DE LEÃO DUPLA COM GRELHA NÃO-ARTICULADA, EXCETO O FORNECIMENTO DA GRELHA</v>
          </cell>
          <cell r="C434" t="str">
            <v>UN</v>
          </cell>
          <cell r="D434">
            <v>4026.12</v>
          </cell>
        </row>
        <row r="435">
          <cell r="A435">
            <v>6065021</v>
          </cell>
          <cell r="B435" t="str">
            <v>FORNECIMENTO DE GRELHA TIPO "BOCA DE LEÃO" DE FERRO FUND. DÚCTIL CL. MÍN.250 - 25T - DIM. APR=810X270MM - NBR 10160 - T. ARTICU. - P/ GAL. ÁGUAS PLUV.</v>
          </cell>
          <cell r="C435" t="str">
            <v>UN</v>
          </cell>
          <cell r="D435">
            <v>318.10000000000002</v>
          </cell>
        </row>
        <row r="436">
          <cell r="A436">
            <v>6065022</v>
          </cell>
          <cell r="B436" t="str">
            <v>FORNECIMENTO DE GRELHA TIPO "BOCA DE LEÃO" DE FERRO FUND. DÚCTIL CL. MÍN.250 - 25T - DIM. APR=810X270MM - NBR 10160 - T. NÃO ARTICU. - P/ GAL. ÁGUAS PLUV.</v>
          </cell>
          <cell r="C436" t="str">
            <v>UN</v>
          </cell>
          <cell r="D436">
            <v>312.33999999999997</v>
          </cell>
        </row>
        <row r="437">
          <cell r="A437">
            <v>6065023</v>
          </cell>
          <cell r="B437" t="str">
            <v>FORNECIMENTO DE GRELHA TIPO "BOCA DE LEÃO" DE FERRO FUND. DÚCTIL CL. MÍN.D400 - 40T - DIM. APR=810X270MM - NBR 10160 - T. ARTICU. - P/ GAL. ÁGUAS PLUV.</v>
          </cell>
          <cell r="C437" t="str">
            <v>UN</v>
          </cell>
          <cell r="D437">
            <v>415.37</v>
          </cell>
        </row>
        <row r="438">
          <cell r="A438">
            <v>6065024</v>
          </cell>
          <cell r="B438" t="str">
            <v>FORNECIMENTO DE GRELHA TIPO "BOCA DE LEÃO" DE FERRO FUND. DÚCTIL CL. MÍN.D400 - 40T - DIM. APR=810X270MM - NBR 10160 - T. NÃO ARTICU. - P/ GAL. ÁGUAS PLUV.</v>
          </cell>
          <cell r="C438" t="str">
            <v>UN</v>
          </cell>
          <cell r="D438">
            <v>388.82</v>
          </cell>
        </row>
        <row r="439">
          <cell r="A439">
            <v>6065025</v>
          </cell>
          <cell r="B439" t="str">
            <v>FORNECIMENTO DE GRELHA TIPO "BOCA DE LEÃO" DE FERRO FUND. DÚCTIL CL. MÍN.D400 - 40T - DIM. APR=500X500MM - NBR 10160 - T. ARTICU. - P/ GAL. ÁGUAS PLUV.</v>
          </cell>
          <cell r="C439" t="str">
            <v>UN</v>
          </cell>
          <cell r="D439">
            <v>467.93</v>
          </cell>
        </row>
        <row r="440">
          <cell r="A440">
            <v>6065027</v>
          </cell>
          <cell r="B440" t="str">
            <v>FORNECIMENTO DE GRELHA TIPO "BOCA DE LEÃO" DE PLÁSTICO CL. MÍNIMA 250 - 25T - DIM.APR=810X270MM - ABNT - T. ARTICU. P/ GAL. ÁGUAS PLUV.</v>
          </cell>
          <cell r="C440" t="str">
            <v>UN</v>
          </cell>
          <cell r="D440">
            <v>1198.74</v>
          </cell>
        </row>
        <row r="441">
          <cell r="A441">
            <v>6066000</v>
          </cell>
          <cell r="B441" t="str">
            <v>REFORMA DE BOCA DE LEÃO</v>
          </cell>
          <cell r="C441" t="str">
            <v>.</v>
          </cell>
          <cell r="D441" t="str">
            <v>.</v>
          </cell>
        </row>
        <row r="442">
          <cell r="A442">
            <v>6066001</v>
          </cell>
          <cell r="B442" t="str">
            <v>REFORMA DE BOCA DE LEÃO SIMPLES</v>
          </cell>
          <cell r="C442" t="str">
            <v>UN</v>
          </cell>
          <cell r="D442">
            <v>1121.3800000000001</v>
          </cell>
        </row>
        <row r="443">
          <cell r="A443">
            <v>6066002</v>
          </cell>
          <cell r="B443" t="str">
            <v>REFORMA DE BOCA DE LEÃO DUPLA</v>
          </cell>
          <cell r="C443" t="str">
            <v>UN</v>
          </cell>
          <cell r="D443">
            <v>1288.6300000000001</v>
          </cell>
        </row>
        <row r="444">
          <cell r="A444">
            <v>6066005</v>
          </cell>
          <cell r="B444" t="str">
            <v>SUBSTITUIÇÃO DA GRELHA TIPO "BOCA DE LEÃO" - TIPO ARTICULADA, EXCETO O FORNECIMENTO DA GRELHA</v>
          </cell>
          <cell r="C444" t="str">
            <v>UN</v>
          </cell>
          <cell r="D444">
            <v>85.7</v>
          </cell>
        </row>
        <row r="445">
          <cell r="A445">
            <v>6066006</v>
          </cell>
          <cell r="B445" t="str">
            <v>SUBSTITUIÇÃO DE GRELHA TIPO "BOCA DE LEÃO" - TIPO NÃO-ARTICULADA, EXCETO O FORNECIMENTO DA GRELHA</v>
          </cell>
          <cell r="C445" t="str">
            <v>UN</v>
          </cell>
          <cell r="D445">
            <v>85.7</v>
          </cell>
        </row>
        <row r="446">
          <cell r="A446">
            <v>6068000</v>
          </cell>
          <cell r="B446" t="str">
            <v>FORNECIMENTO E ASSENTAMENTO DE TUBO DE PVC RÍGIDO, COR BRANCA, PARA ESGOTO, JUNTAS SOLDADAS</v>
          </cell>
          <cell r="C446" t="str">
            <v>.</v>
          </cell>
          <cell r="D446" t="str">
            <v>.</v>
          </cell>
        </row>
        <row r="447">
          <cell r="A447">
            <v>6068001</v>
          </cell>
          <cell r="B447" t="str">
            <v>FORNECIMENTO E ASSENTAMENTO DE TUBO DE PVC RÍGIDO, COR BRANCA, PARA ESGOTO, PONTA E BOLSA - DIÂMETRO 50MM (2")</v>
          </cell>
          <cell r="C447" t="str">
            <v>M</v>
          </cell>
          <cell r="D447">
            <v>27.42</v>
          </cell>
        </row>
        <row r="448">
          <cell r="A448">
            <v>6068002</v>
          </cell>
          <cell r="B448" t="str">
            <v>FORNECIMENTO E ASSENTAMENTO DE TUBO DE PVC RÍGIDO, COR BRANCA, PARA ESGOTO, PONTA E BOLSA - DIÂMETRO 75MM (3")</v>
          </cell>
          <cell r="C448" t="str">
            <v>M</v>
          </cell>
          <cell r="D448">
            <v>38.57</v>
          </cell>
        </row>
        <row r="449">
          <cell r="A449">
            <v>6068003</v>
          </cell>
          <cell r="B449" t="str">
            <v>FORNECIMENTO E ASSENTAMENTO DE TUBO DE PVC RÍGIDO, COR BRANCA, PARA ESGOTO, PONTA E BOLSA - DIÂMETRO 100MM (4")</v>
          </cell>
          <cell r="C449" t="str">
            <v>M</v>
          </cell>
          <cell r="D449">
            <v>50.34</v>
          </cell>
        </row>
        <row r="450">
          <cell r="A450">
            <v>6069001</v>
          </cell>
          <cell r="B450" t="str">
            <v>FORNECIMENTO E COLOCAÇÃO DE MANTA GEOTÊXTIL COM RESISTÊNCIA À TRAÇÃO LONGITUDINAL DE 7KN/M E TRAÇÃO TRANSVERSAL DE 6KN/M</v>
          </cell>
          <cell r="C450" t="str">
            <v>M2</v>
          </cell>
          <cell r="D450">
            <v>4.88</v>
          </cell>
        </row>
        <row r="451">
          <cell r="A451">
            <v>6069002</v>
          </cell>
          <cell r="B451" t="str">
            <v>FORNECIMENTO E COLOCAÇÃO DE MANTA GEOTÊXTIL COM RESISTÊNCIA À TRAÇÃO LONGITUDINAL DE 8KN/M E TRAÇÃO TRANSVERSAL DE 7KN/M</v>
          </cell>
          <cell r="C451" t="str">
            <v>M2</v>
          </cell>
          <cell r="D451">
            <v>5.58</v>
          </cell>
        </row>
        <row r="452">
          <cell r="A452">
            <v>6069003</v>
          </cell>
          <cell r="B452" t="str">
            <v>FORNECIMENTO E COLOCAÇÃO DE MANTA GEOTÊXTIL COM RESISTÊNCIA À TRAÇÃO LONGITUDINAL DE 9KN/M E TRAÇÃO TRANSVERSAL DE 8KN/M</v>
          </cell>
          <cell r="C452" t="str">
            <v>M2</v>
          </cell>
          <cell r="D452">
            <v>6.43</v>
          </cell>
        </row>
        <row r="453">
          <cell r="A453">
            <v>6069004</v>
          </cell>
          <cell r="B453" t="str">
            <v>FORNECIMENTO E COLOCAÇÃO DE MANTA GEOTÊXTIL COM RESISTÊNCIA À TRAÇÃO LONGITUDINAL DE 10KN/M E TRAÇÃO TRANSVERSAL DE 9KN/M</v>
          </cell>
          <cell r="C453" t="str">
            <v>M2</v>
          </cell>
          <cell r="D453">
            <v>7.15</v>
          </cell>
        </row>
        <row r="454">
          <cell r="A454">
            <v>6069005</v>
          </cell>
          <cell r="B454" t="str">
            <v>FORNECIMENTO E COLOCAÇÃO DE MANTA GEOTÊXTIL COM RESISTÊNCIA À TRAÇÃO LONGITUDINAL DE 14KN/M E TRAÇÃO TRANSVERSAL DE 12KN/M</v>
          </cell>
          <cell r="C454" t="str">
            <v>M2</v>
          </cell>
          <cell r="D454">
            <v>8.5399999999999991</v>
          </cell>
        </row>
        <row r="455">
          <cell r="A455">
            <v>6069006</v>
          </cell>
          <cell r="B455" t="str">
            <v>FORNECIMENTO E COLOCAÇÃO DE MANTA GEOTÊXTIL COM RESISTÊNCIA À TRAÇÃO LONGITUDINAL DE 16KN/M E TRAÇÃO TRANSVERSAL DE 14KN/M</v>
          </cell>
          <cell r="C455" t="str">
            <v>M2</v>
          </cell>
          <cell r="D455">
            <v>9.89</v>
          </cell>
        </row>
        <row r="456">
          <cell r="A456">
            <v>6069007</v>
          </cell>
          <cell r="B456" t="str">
            <v>FORNECIMENTO E COLOCAÇÃO DE MANTA GEOTÊXTIL COM RESISTÊNCIA À TRAÇÃO LONGITUDINAL DE 21KN/M E TRAÇÃO TRANSVERSAL DE 19KN/M</v>
          </cell>
          <cell r="C456" t="str">
            <v>M2</v>
          </cell>
          <cell r="D456">
            <v>12.65</v>
          </cell>
        </row>
        <row r="457">
          <cell r="A457">
            <v>6069008</v>
          </cell>
          <cell r="B457" t="str">
            <v>FORNECIMENTO E COLOCAÇÃO DE MANTA GEOTÊXTIL COM RESISTÊNCIA À TRAÇÃO LONGITUDINAL DE 26KN/M E TRAÇÃO TRANSVERSAL DE 23KN/M</v>
          </cell>
          <cell r="C457" t="str">
            <v>M2</v>
          </cell>
          <cell r="D457">
            <v>13.32</v>
          </cell>
        </row>
        <row r="458">
          <cell r="A458">
            <v>6069009</v>
          </cell>
          <cell r="B458" t="str">
            <v>FORNECIMENTO E COLOCAÇÃO DE MANTA GEOTÊXTIL COM RESISTÊNCIA À TRAÇÃO LONGITUDINAL DE 31KN/M E TRAÇÃO TRANSVERSAL DE 27KN/M</v>
          </cell>
          <cell r="C458" t="str">
            <v>M2</v>
          </cell>
          <cell r="D458">
            <v>18.48</v>
          </cell>
        </row>
        <row r="459">
          <cell r="A459">
            <v>6070001</v>
          </cell>
          <cell r="B459" t="str">
            <v>FORNECIMENTO E APLICAÇÃO DE GEOMEMBRANA DE PEAD - 1MM DE ESPESSURA</v>
          </cell>
          <cell r="C459" t="str">
            <v>M2</v>
          </cell>
          <cell r="D459">
            <v>34.619999999999997</v>
          </cell>
        </row>
        <row r="460">
          <cell r="A460">
            <v>6070002</v>
          </cell>
          <cell r="B460" t="str">
            <v>FORNECIMENTO E APLICAÇÃO DE MANTA FORMADA PELA ASSOCIAÇÃO DE UM TECIDO TÉCNICO DE POLIESTER COM FILME DE POLIETILENO DE BAIXA DENSIDADE EM ACORDO COM A NBR12824</v>
          </cell>
          <cell r="C460" t="str">
            <v>M2</v>
          </cell>
          <cell r="D460">
            <v>22.01</v>
          </cell>
        </row>
        <row r="461">
          <cell r="A461">
            <v>6070003</v>
          </cell>
          <cell r="B461" t="str">
            <v>FORNECIMENTO E APLICAÇÃO DE GEOCOMPOSTO FORMADO POR NÚCLEO TRIDIMENSIONAL, FLEXÍVEL DE FILAMENTO DE POLIPROPILENO, ASSOCIADO ÀS SUAS DUAS SUPERFÍCIES GEOTEXTEIS NÃO TECIDOS</v>
          </cell>
          <cell r="C461" t="str">
            <v>M2</v>
          </cell>
          <cell r="D461">
            <v>34.08</v>
          </cell>
        </row>
        <row r="462">
          <cell r="A462">
            <v>6071000</v>
          </cell>
          <cell r="B462" t="str">
            <v>SERVIÇOS DE LIMPEZA MECÂNICA DOS SISTEMAS DE DRENAGEM (GALERIAS, BOCA DE LOBO, PV, ETC), COM UTILIZAÇÃO DE EQUIPAMENTO COMBINADO HIDROJATO/ SUGADOR</v>
          </cell>
          <cell r="C462" t="str">
            <v>H</v>
          </cell>
          <cell r="D462">
            <v>459.14</v>
          </cell>
        </row>
        <row r="463">
          <cell r="A463">
            <v>6072000</v>
          </cell>
          <cell r="B463" t="str">
            <v>SERVIÇOS DE LIMPEZA MECÂNICA DOS SISTEMAS DE DRENAGEM (GALERIAS, BOCA DE LOBO, PV, ETC), COM UTILIZAÇÃO DE EQUIPAMENTO COMBINADO HIDROJATO/ SUGADOR/ RECICLADOR</v>
          </cell>
          <cell r="C463" t="str">
            <v>H</v>
          </cell>
          <cell r="D463">
            <v>512.49</v>
          </cell>
        </row>
        <row r="464">
          <cell r="A464">
            <v>7000000</v>
          </cell>
          <cell r="B464" t="str">
            <v>GALERIAS MOLDADAS, CÓRREGOS E DRENAGEM</v>
          </cell>
        </row>
        <row r="465">
          <cell r="A465">
            <v>7001000</v>
          </cell>
          <cell r="B465" t="str">
            <v>ESCORAMENTO CONTÍNUO DE MADEIRA PARA GALERIAS MOLDADAS, COM REAPROVEITAMENTO</v>
          </cell>
          <cell r="C465" t="str">
            <v>M2</v>
          </cell>
          <cell r="D465">
            <v>134.74</v>
          </cell>
        </row>
        <row r="466">
          <cell r="A466">
            <v>7003000</v>
          </cell>
          <cell r="B466" t="str">
            <v>ESCORAMENTO PARA GALERIAS MOLDADAS UTILIZANDO PERFIS METÁLICOS, COM REAPROVEITAMENTO</v>
          </cell>
          <cell r="C466" t="str">
            <v>.</v>
          </cell>
          <cell r="D466" t="str">
            <v>.</v>
          </cell>
        </row>
        <row r="467">
          <cell r="A467">
            <v>7003001</v>
          </cell>
          <cell r="B467" t="str">
            <v>ESCORAMENTO PARA GALERIAS MOLDADAS, UTILIZANDO PERFIS METÁLICOS, COM REAPROVEITAMENTO - PROFUNDIDADE &lt; OU = 4M, COM BOCA DE 3 À 5M</v>
          </cell>
          <cell r="C467" t="str">
            <v>M2</v>
          </cell>
          <cell r="D467">
            <v>365.56</v>
          </cell>
        </row>
        <row r="468">
          <cell r="A468">
            <v>7003002</v>
          </cell>
          <cell r="B468" t="str">
            <v>ESCORAMENTO PARA GALERIAS MOLDADAS, UTILIZANDO PERFIS METÁLICOS, COM REAPROVEITAMENTO - PROFUNDIDADE &lt; OU = 4M, COM BOCA DE 5 À 8M</v>
          </cell>
          <cell r="C468" t="str">
            <v>M2</v>
          </cell>
          <cell r="D468">
            <v>401.15</v>
          </cell>
        </row>
        <row r="469">
          <cell r="A469">
            <v>7003003</v>
          </cell>
          <cell r="B469" t="str">
            <v>ESCORAMENTO PARA GALERIAS MOLDADAS, UTILIZANDO PERFIS METÁLICOS, COM REAPROVEITAMENTO - PROFUNDIDADE &gt; 4M, &lt; OU = 6M, COM BOCA DE 3 À 5M</v>
          </cell>
          <cell r="C469" t="str">
            <v>M2</v>
          </cell>
          <cell r="D469">
            <v>389.44</v>
          </cell>
        </row>
        <row r="470">
          <cell r="A470">
            <v>7003004</v>
          </cell>
          <cell r="B470" t="str">
            <v>ESCORAMENTO PARA GALERIAS MOLDADAS, UTILIZANDO PERFIS METÁLICOS, COM REAPROVEITAMENTO - PROFUNDIDADE &gt; 4M, &lt; OU = 6M, COM BOCA DE 5 À 8M</v>
          </cell>
          <cell r="C470" t="str">
            <v>M2</v>
          </cell>
          <cell r="D470">
            <v>426.63</v>
          </cell>
        </row>
        <row r="471">
          <cell r="A471">
            <v>7003005</v>
          </cell>
          <cell r="B471" t="str">
            <v>ESCORAMENTO PARA GALERIAS MOLDADAS, UTILIZANDO PERFIS METÁLICOS, COM REAPROVEITAMENTO - PROFUNDIDADE &gt; 6M, &lt; OU = 8M, COM BOCA DE 3 À 5M</v>
          </cell>
          <cell r="C471" t="str">
            <v>M2</v>
          </cell>
          <cell r="D471">
            <v>530</v>
          </cell>
        </row>
        <row r="472">
          <cell r="A472">
            <v>7003006</v>
          </cell>
          <cell r="B472" t="str">
            <v>ESCORAMENTO PARA GALERIAS MOLDADAS, UTILIZANDO PERFIS METÁLICOS, COM REAPROVEITAMENTO - PROFUNDIDADE &gt; 6M, &lt; OU = 8M, COM BOCA DE 5 À 8M</v>
          </cell>
          <cell r="C472" t="str">
            <v>M2</v>
          </cell>
          <cell r="D472">
            <v>600.95000000000005</v>
          </cell>
        </row>
        <row r="473">
          <cell r="A473">
            <v>7005000</v>
          </cell>
          <cell r="B473" t="str">
            <v>PERFIS METÁLICOS PERDIDOS EM ESCORAMENTOS, NO CASO DE IMPOSSIBILIDADE DO REAPROVEITAMENTO PREVISTO NOS ITENS 7.3.</v>
          </cell>
          <cell r="C473" t="str">
            <v>M2</v>
          </cell>
          <cell r="D473">
            <v>362.11</v>
          </cell>
        </row>
        <row r="474">
          <cell r="A474">
            <v>7006000</v>
          </cell>
          <cell r="B474" t="str">
            <v>CIMBRAMENTO EM GALERIA MOLDADA</v>
          </cell>
          <cell r="C474" t="str">
            <v>M3</v>
          </cell>
          <cell r="D474">
            <v>64.459999999999994</v>
          </cell>
        </row>
        <row r="475">
          <cell r="A475">
            <v>7007000</v>
          </cell>
          <cell r="B475" t="str">
            <v>FORMA PARA GALERIA MOLDADA</v>
          </cell>
          <cell r="C475" t="str">
            <v>M2</v>
          </cell>
          <cell r="D475">
            <v>68.680000000000007</v>
          </cell>
        </row>
        <row r="476">
          <cell r="A476">
            <v>7008000</v>
          </cell>
          <cell r="B476" t="str">
            <v>FORNECIMENTO E APLICAÇÃO DE AÇO CA-25</v>
          </cell>
          <cell r="C476" t="str">
            <v>KG</v>
          </cell>
          <cell r="D476">
            <v>12.12</v>
          </cell>
        </row>
        <row r="477">
          <cell r="A477">
            <v>7009000</v>
          </cell>
          <cell r="B477" t="str">
            <v>FORNECIMENTO E APLICAÇÃO DE AÇO CA-50 - DIÂMETRO &lt; 1/2"</v>
          </cell>
          <cell r="C477" t="str">
            <v>KG</v>
          </cell>
          <cell r="D477">
            <v>10.3</v>
          </cell>
        </row>
        <row r="478">
          <cell r="A478">
            <v>7010000</v>
          </cell>
          <cell r="B478" t="str">
            <v>FORNECIMENTO E APLICAÇÃO DE AÇO CA-50 - DIÂMETRO &gt; OU = 1/2"</v>
          </cell>
          <cell r="C478" t="str">
            <v>KG</v>
          </cell>
          <cell r="D478">
            <v>10.65</v>
          </cell>
        </row>
        <row r="479">
          <cell r="A479">
            <v>7011000</v>
          </cell>
          <cell r="B479" t="str">
            <v>FORNECIMENTO E APLICAÇÃO DE AÇO CA-60</v>
          </cell>
          <cell r="C479" t="str">
            <v>KG</v>
          </cell>
          <cell r="D479">
            <v>10.98</v>
          </cell>
        </row>
        <row r="480">
          <cell r="A480">
            <v>7012000</v>
          </cell>
          <cell r="B480" t="str">
            <v>FORNECIMENTO E APLICAÇÃO DE TELA DE AÇO</v>
          </cell>
          <cell r="C480" t="str">
            <v>KG</v>
          </cell>
          <cell r="D480">
            <v>10.09</v>
          </cell>
        </row>
        <row r="481">
          <cell r="A481">
            <v>7013000</v>
          </cell>
          <cell r="B481" t="str">
            <v>FORNECIMENTO E APLICAÇÃO DE CONCRETO USINADO FCK=10MPA</v>
          </cell>
          <cell r="C481" t="str">
            <v>M3</v>
          </cell>
          <cell r="D481">
            <v>469.8</v>
          </cell>
        </row>
        <row r="482">
          <cell r="A482">
            <v>7014000</v>
          </cell>
          <cell r="B482" t="str">
            <v>FORNECIMENTO E APLICAÇÃO DE CONCRETO USINADO FCK=15,0MPA</v>
          </cell>
          <cell r="C482" t="str">
            <v>M3</v>
          </cell>
          <cell r="D482">
            <v>490.72</v>
          </cell>
        </row>
        <row r="483">
          <cell r="A483">
            <v>7015000</v>
          </cell>
          <cell r="B483" t="str">
            <v>FORNECIMENTO E APLICAÇÃO DE CONCRETO USINADO FCK=20,0MPA</v>
          </cell>
          <cell r="C483" t="str">
            <v>M3</v>
          </cell>
          <cell r="D483">
            <v>513.30999999999995</v>
          </cell>
        </row>
        <row r="484">
          <cell r="A484">
            <v>7016000</v>
          </cell>
          <cell r="B484" t="str">
            <v>FORNECIMENTO E APLICAÇÃO DE CONCRETO USINADO FCK=25MPA</v>
          </cell>
          <cell r="C484" t="str">
            <v>M3</v>
          </cell>
          <cell r="D484">
            <v>536.34</v>
          </cell>
        </row>
        <row r="485">
          <cell r="A485">
            <v>7017000</v>
          </cell>
          <cell r="B485" t="str">
            <v>FORNECIMENTO E APLICAÇÃO DE CONCRETO USINADO FCK=30,0MPA</v>
          </cell>
          <cell r="C485" t="str">
            <v>M3</v>
          </cell>
          <cell r="D485">
            <v>560.49</v>
          </cell>
        </row>
        <row r="486">
          <cell r="A486">
            <v>7018000</v>
          </cell>
          <cell r="B486" t="str">
            <v>ENROCAMENTO DE PEDRA EM TALUDES</v>
          </cell>
          <cell r="C486" t="str">
            <v>M3</v>
          </cell>
          <cell r="D486">
            <v>490.25</v>
          </cell>
        </row>
        <row r="487">
          <cell r="A487">
            <v>7019000</v>
          </cell>
          <cell r="B487" t="str">
            <v>BARBACANS DE TUBOS DE PVC - DIÂMETRO 4"</v>
          </cell>
          <cell r="C487" t="str">
            <v>UN</v>
          </cell>
          <cell r="D487">
            <v>57.17</v>
          </cell>
        </row>
        <row r="488">
          <cell r="A488">
            <v>7020000</v>
          </cell>
          <cell r="B488" t="str">
            <v>MURO DE ARRIMO DE RACHÃO COM ARGAMASSA DE CIMENTO E AREIA 1:3</v>
          </cell>
          <cell r="C488" t="str">
            <v>M3</v>
          </cell>
          <cell r="D488">
            <v>834.64</v>
          </cell>
        </row>
        <row r="489">
          <cell r="A489">
            <v>7022000</v>
          </cell>
          <cell r="B489" t="str">
            <v>DESASSOREAMENTO, LIMPEZA E REMOÇÃO DE MATERIAL DE GALERIA MOLDADA</v>
          </cell>
          <cell r="C489" t="str">
            <v>M3</v>
          </cell>
          <cell r="D489">
            <v>236.63</v>
          </cell>
        </row>
        <row r="490">
          <cell r="A490">
            <v>7023000</v>
          </cell>
          <cell r="B490" t="str">
            <v>FORNECIMENTO E COLOCAÇÃO DE GABIÃO TIPO CAIXA, H = 0,50 M, DE MALHA 8 X 10CM, GALVANIZADO, DE FIO Ø = 2,7MM</v>
          </cell>
          <cell r="C490" t="str">
            <v>M3</v>
          </cell>
          <cell r="D490">
            <v>882.45</v>
          </cell>
        </row>
        <row r="491">
          <cell r="A491">
            <v>7024000</v>
          </cell>
          <cell r="B491" t="str">
            <v>FORNECIMENTO E COLOCAÇÃO DE GABIÃO TIPO CAIXA, H = 1,00M, DE MALHA 8 X 10CM, GALVANIZADO, DE FIO Ø = 2,7MM</v>
          </cell>
          <cell r="C491" t="str">
            <v>M3</v>
          </cell>
          <cell r="D491">
            <v>733</v>
          </cell>
        </row>
        <row r="492">
          <cell r="A492">
            <v>7025000</v>
          </cell>
          <cell r="B492" t="str">
            <v>FORNECIMENTO E COLOCAÇÃO DE GABIÃO TIPO CAIXA, H = 0,50M, DE MALHA 8 X 10CM, GALVANIZADO E REVESTIDO EM PVC, DE FIO Ø = 2,4MM</v>
          </cell>
          <cell r="C492" t="str">
            <v>M3</v>
          </cell>
          <cell r="D492">
            <v>905.38</v>
          </cell>
        </row>
        <row r="493">
          <cell r="A493">
            <v>7026000</v>
          </cell>
          <cell r="B493" t="str">
            <v>FORNECIMENTO E COLOCAÇÃO DE GABIÃO TIPO CAIXA, H = 1,00M, DE MALHA 8 X 10CM, GALVANIZADO E REVESTIDO EM PVC, DE FIO Ø = 2,4MM</v>
          </cell>
          <cell r="C493" t="str">
            <v>M3</v>
          </cell>
          <cell r="D493">
            <v>772.14</v>
          </cell>
        </row>
        <row r="494">
          <cell r="A494">
            <v>7030000</v>
          </cell>
          <cell r="B494" t="str">
            <v>FORNECIMENTO  E COLOCAÇÃO DE GABIÃO TIPO COLCHÃO RENO, H = 0,17M, DE MALHA 6 X 8CM, GALVANIZADO, REVESTIDO EM PVC, DE FIO Ø = 2,0MM</v>
          </cell>
          <cell r="C494" t="str">
            <v>M2</v>
          </cell>
          <cell r="D494">
            <v>244.24</v>
          </cell>
        </row>
        <row r="495">
          <cell r="A495">
            <v>7031000</v>
          </cell>
          <cell r="B495" t="str">
            <v>FORNECIMENTO  E COLOCAÇÃO DE GABIÃO TIPO COLCHÃO RENO, H = 0,23M, DE MALHA 6 X 8CM, GALVANIZADO, REVESTIDO EM PVC, DE FIO Ø = 2,0MM</v>
          </cell>
          <cell r="C495" t="str">
            <v>M2</v>
          </cell>
          <cell r="D495">
            <v>281.7</v>
          </cell>
        </row>
        <row r="496">
          <cell r="A496">
            <v>7032000</v>
          </cell>
          <cell r="B496" t="str">
            <v>FORNECIMENTO E COLOCAÇÃO DE GABIÃO TIPO COLCHÃO RENO, H = 0,30M, DE MALHA 6 X 8CM, GALVANIZADO, REVESTIDO EM PVC, DE FIO Ø = 2,0MM</v>
          </cell>
          <cell r="C496" t="str">
            <v>M2</v>
          </cell>
          <cell r="D496">
            <v>309.35000000000002</v>
          </cell>
        </row>
        <row r="497">
          <cell r="A497">
            <v>7034000</v>
          </cell>
          <cell r="B497" t="str">
            <v>FORNECIMENTO E COLOCAÇÃO DE GABIÃO TIPO SACO, D = 0,65M, DE MALHA 8 X 10CM, GALVANIZADO, REVESTIDO EM PVC, DE FIO Ø = 2,4MM</v>
          </cell>
          <cell r="C497" t="str">
            <v>M3</v>
          </cell>
          <cell r="D497">
            <v>732.18</v>
          </cell>
        </row>
        <row r="498">
          <cell r="A498">
            <v>7035000</v>
          </cell>
          <cell r="B498" t="str">
            <v>ESGOTAMENTO D'ÁGUA COM BOMBA SUBMERSA - POTÊNCIA ATÉ 5HP</v>
          </cell>
          <cell r="C498" t="str">
            <v>HPXH</v>
          </cell>
          <cell r="D498">
            <v>2.0699999999999998</v>
          </cell>
        </row>
        <row r="499">
          <cell r="A499">
            <v>7040001</v>
          </cell>
          <cell r="B499" t="str">
            <v>FORNECIMENTO E COLOCAÇÃO DE MANTA GEOTÊXTIL COM RESISTÊNCIA À TRAÇÃO LONGITUDINAL DE 7KN/M E TRAÇÃO TRANSVERSAL DE 6KN/M EM JUNTA DE DILATAÇÃO</v>
          </cell>
          <cell r="C499" t="str">
            <v>M2</v>
          </cell>
          <cell r="D499">
            <v>13.77</v>
          </cell>
        </row>
        <row r="500">
          <cell r="A500">
            <v>7040002</v>
          </cell>
          <cell r="B500" t="str">
            <v>FORNECIMENTO E COLOCAÇÃO DE MANTA GEOTÊXTIL COM RESISTÊNCIA À TRAÇÃO LONGITUDINAL DE 8KN/M E TRAÇÃO TRANSVERSAL DE 7KN/M EM JUNTA DE DILATAÇÃO</v>
          </cell>
          <cell r="C500" t="str">
            <v>M2</v>
          </cell>
          <cell r="D500">
            <v>14.48</v>
          </cell>
        </row>
        <row r="501">
          <cell r="A501">
            <v>7040003</v>
          </cell>
          <cell r="B501" t="str">
            <v>FORNECIMENTO E COLOCAÇÃO DE MANTA GEOTÊXTIL COM RESISTÊNCIA À TRAÇÃO LONGITUDINAL DE 9KN/M E TRAÇÃO TRANSVERSAL DE 8KN/M EM JUNTA DE DILATAÇÃO</v>
          </cell>
          <cell r="C501" t="str">
            <v>M2</v>
          </cell>
          <cell r="D501">
            <v>15.34</v>
          </cell>
        </row>
        <row r="502">
          <cell r="A502">
            <v>7040004</v>
          </cell>
          <cell r="B502" t="str">
            <v>FORNECIMENTO E COLOCAÇÃO DE MANTA GEOTÊXTIL COM RESISTÊNCIA À TRAÇÃO LONGITUDINAL DE 10KN/M E TRAÇÃO TRANSVERSAL DE 9KN/M EM JUNTA DE DILATAÇÃO</v>
          </cell>
          <cell r="C502" t="str">
            <v>M2</v>
          </cell>
          <cell r="D502">
            <v>16.079999999999998</v>
          </cell>
        </row>
        <row r="503">
          <cell r="A503">
            <v>7040005</v>
          </cell>
          <cell r="B503" t="str">
            <v>FORNECIMENTO E COLOCAÇÃO DE MANTA GEOTÊXTIL COM RESISTÊNCIA À TRAÇÃO LONGITUDINAL DE 14KN/M E TRAÇÃO TRANSVERSAL DE 12KN/M EM JUNTA DE DILATAÇÃO</v>
          </cell>
          <cell r="C503" t="str">
            <v>M2</v>
          </cell>
          <cell r="D503">
            <v>17.5</v>
          </cell>
        </row>
        <row r="504">
          <cell r="A504">
            <v>7040006</v>
          </cell>
          <cell r="B504" t="str">
            <v>FORNECIMENTO E COLOCAÇÃO DE MANTA GEOTÊXTIL COM RESISTÊNCIA À TRAÇÃO LONGITUDINAL DE 16KN/M E TRAÇÃO TRANSVERSAL DE 14KN/M EM JUNTA DE DILATAÇÃO</v>
          </cell>
          <cell r="C504" t="str">
            <v>M2</v>
          </cell>
          <cell r="D504">
            <v>18.87</v>
          </cell>
        </row>
        <row r="505">
          <cell r="A505">
            <v>7040007</v>
          </cell>
          <cell r="B505" t="str">
            <v>FORNECIMENTO E COLOCAÇÃO DE MANTA GEOTÊXTIL COM RESISTÊNCIA À TRAÇÃO LONGITUDINAL DE 21KN/M E TRAÇÃO TRANSVERSAL DE 19KN/M EM JUNTA DE DILATAÇÃO</v>
          </cell>
          <cell r="C505" t="str">
            <v>M2</v>
          </cell>
          <cell r="D505">
            <v>21.69</v>
          </cell>
        </row>
        <row r="506">
          <cell r="A506">
            <v>7040008</v>
          </cell>
          <cell r="B506" t="str">
            <v>FORNECIMENTO E COLOCAÇÃO DE MANTA GEOTÊXTIL COM RESISTÊNCIA À TRAÇÃO LONGITUDINAL DE 26KN/M E TRAÇÃO TRANSVERSAL DE 23KN/M EM JUNTA DE DILATAÇÃO</v>
          </cell>
          <cell r="C506" t="str">
            <v>M2</v>
          </cell>
          <cell r="D506">
            <v>22.37</v>
          </cell>
        </row>
        <row r="507">
          <cell r="A507">
            <v>7040009</v>
          </cell>
          <cell r="B507" t="str">
            <v>FORNECIMENTO E COLOCAÇÃO DE MANTA GEOTÊXTIL COM RESISTÊNCIA À TRAÇÃO LONGITUDINAL DE 31KN/M E TRAÇÃO TRANSVERSAL DE 27KN/M EM JUNTA DE DILATAÇÃO</v>
          </cell>
          <cell r="C507" t="str">
            <v>M2</v>
          </cell>
          <cell r="D507">
            <v>27.63</v>
          </cell>
        </row>
        <row r="508">
          <cell r="A508">
            <v>7107001</v>
          </cell>
          <cell r="B508" t="str">
            <v>EXECUÇÃO DE VALETA DE PROTEÇÃO DE ATERRO COM REVESTIMENTO EM CONCRETO (0,75 M3/M)</v>
          </cell>
          <cell r="C508" t="str">
            <v>M</v>
          </cell>
          <cell r="D508">
            <v>168.32</v>
          </cell>
        </row>
        <row r="509">
          <cell r="A509">
            <v>7107002</v>
          </cell>
          <cell r="B509" t="str">
            <v>EXECUÇÃO DE VALETA DE PROTEÇÃO DE CORTE (0,75 M3/M)</v>
          </cell>
          <cell r="C509" t="str">
            <v>M</v>
          </cell>
          <cell r="D509">
            <v>65.78</v>
          </cell>
        </row>
        <row r="510">
          <cell r="A510">
            <v>7107003</v>
          </cell>
          <cell r="B510" t="str">
            <v>EXECUÇÃO DE VALETA DE PROTEÇÃO DE CORTE COM REVESTIMENTO EM CONCRETO (0,75 M3/M)</v>
          </cell>
          <cell r="C510" t="str">
            <v>M</v>
          </cell>
          <cell r="D510">
            <v>168.32</v>
          </cell>
        </row>
        <row r="511">
          <cell r="A511">
            <v>7109001</v>
          </cell>
          <cell r="B511" t="str">
            <v>FORNECIMENTO E COLOCAÇÃO DE GABIÃO TIPO COLCHÃO RENO, H = 0,30M, DE MALHA 6 X 2CM, GALVANIZADO, REVESTIDO EM PVC, DE FIO Ø = 2,20MM</v>
          </cell>
          <cell r="C511" t="str">
            <v>M2</v>
          </cell>
          <cell r="D511">
            <v>296.12</v>
          </cell>
        </row>
        <row r="512">
          <cell r="A512">
            <v>8000000</v>
          </cell>
          <cell r="B512" t="str">
            <v>PONTES E VIADUTOS</v>
          </cell>
        </row>
        <row r="513">
          <cell r="A513">
            <v>8001000</v>
          </cell>
          <cell r="B513" t="str">
            <v>FORNECIMENTO E CRAVAÇÃO DE ESTACAS DE EUCALIPTO - DIÂMETRO 20 À 30CM</v>
          </cell>
          <cell r="C513" t="str">
            <v>M</v>
          </cell>
          <cell r="D513">
            <v>123.14</v>
          </cell>
        </row>
        <row r="514">
          <cell r="A514">
            <v>8006000</v>
          </cell>
          <cell r="B514" t="str">
            <v>FORNECIMENTO E CRAVAÇÃO DE ESTACA METÁLICA - PERFIL DE AÇO LAMINADO W 250X32,7</v>
          </cell>
          <cell r="C514" t="str">
            <v>M</v>
          </cell>
          <cell r="D514">
            <v>384.67</v>
          </cell>
        </row>
        <row r="515">
          <cell r="A515">
            <v>8007000</v>
          </cell>
          <cell r="B515" t="str">
            <v>FORNECIMENTO E CRAVAÇÃO DE ESTACA METÁLICA - PERFIL DE AÇO LAMINADO W 310X52</v>
          </cell>
          <cell r="C515" t="str">
            <v>M</v>
          </cell>
          <cell r="D515">
            <v>548.99</v>
          </cell>
        </row>
        <row r="516">
          <cell r="A516">
            <v>8013000</v>
          </cell>
          <cell r="B516" t="str">
            <v>FORMA PARA SAPATAS E BALDRAMES</v>
          </cell>
          <cell r="C516" t="str">
            <v>M2</v>
          </cell>
          <cell r="D516">
            <v>76.95</v>
          </cell>
        </row>
        <row r="517">
          <cell r="A517">
            <v>8014000</v>
          </cell>
          <cell r="B517" t="str">
            <v>FORMA COMUM</v>
          </cell>
          <cell r="C517" t="str">
            <v>.</v>
          </cell>
          <cell r="D517" t="str">
            <v>.</v>
          </cell>
        </row>
        <row r="518">
          <cell r="A518">
            <v>8014001</v>
          </cell>
          <cell r="B518" t="str">
            <v>FORMA COMUM, INCLUSIVE CIMBRAMENTO</v>
          </cell>
          <cell r="C518" t="str">
            <v>M2</v>
          </cell>
          <cell r="D518">
            <v>87.09</v>
          </cell>
        </row>
        <row r="519">
          <cell r="A519">
            <v>8014002</v>
          </cell>
          <cell r="B519" t="str">
            <v>FORMA COMUM, EXCLUSIVE  CIMBRAMENTO</v>
          </cell>
          <cell r="C519" t="str">
            <v>M2</v>
          </cell>
          <cell r="D519">
            <v>78.23</v>
          </cell>
        </row>
        <row r="520">
          <cell r="A520">
            <v>8015000</v>
          </cell>
          <cell r="B520" t="str">
            <v>FORMA PARA CONCRETO APARENTE</v>
          </cell>
          <cell r="C520" t="str">
            <v>.</v>
          </cell>
          <cell r="D520" t="str">
            <v>.</v>
          </cell>
        </row>
        <row r="521">
          <cell r="A521">
            <v>8015001</v>
          </cell>
          <cell r="B521" t="str">
            <v>FORMA PARA CONCRETO APARENTE, INCLUSIVE CIMBRAMENTO DE ALTURA ATÉ 3M</v>
          </cell>
          <cell r="C521" t="str">
            <v>M2</v>
          </cell>
          <cell r="D521">
            <v>106.72</v>
          </cell>
        </row>
        <row r="522">
          <cell r="A522">
            <v>8015002</v>
          </cell>
          <cell r="B522" t="str">
            <v>FORMA PARA CONCRETO APARENTE, EXCLUSIVE CIMBRAMENTO</v>
          </cell>
          <cell r="C522" t="str">
            <v>M2</v>
          </cell>
          <cell r="D522">
            <v>84.59</v>
          </cell>
        </row>
        <row r="523">
          <cell r="A523">
            <v>8016000</v>
          </cell>
          <cell r="B523" t="str">
            <v>FORMA INTERNA NÃO RECUPERÁVEL, INCLUSIVE CIMBRAMENTO ATÉ 3,00M</v>
          </cell>
          <cell r="C523" t="str">
            <v>M2</v>
          </cell>
          <cell r="D523">
            <v>128.5</v>
          </cell>
        </row>
        <row r="524">
          <cell r="A524">
            <v>8018001</v>
          </cell>
          <cell r="B524" t="str">
            <v>CIMBRAMENTO METÁLICO DE ALTURA MAIOR QUE 3,00M - FORNECIMENTO DOS MATERIAIS</v>
          </cell>
          <cell r="C524" t="str">
            <v>M3XMÊS</v>
          </cell>
          <cell r="D524">
            <v>11.9</v>
          </cell>
        </row>
        <row r="525">
          <cell r="A525">
            <v>8018002</v>
          </cell>
          <cell r="B525" t="str">
            <v>CIMBRAMENTO METÁLICO DE ALTURA MAIOR QUE 3,00M, MONTAGEM E POSTERIOR DESMONTAGEM, INCLUSIVE O TRANSPORTE DOS MATERIAIS</v>
          </cell>
          <cell r="C525" t="str">
            <v>M3</v>
          </cell>
          <cell r="D525">
            <v>34.159999999999997</v>
          </cell>
        </row>
        <row r="526">
          <cell r="A526">
            <v>8019000</v>
          </cell>
          <cell r="B526" t="str">
            <v>FORNECIMENTO E APLICAÇÃO DE AÇO CA-25</v>
          </cell>
          <cell r="C526" t="str">
            <v>KG</v>
          </cell>
          <cell r="D526">
            <v>12.12</v>
          </cell>
        </row>
        <row r="527">
          <cell r="A527">
            <v>8020000</v>
          </cell>
          <cell r="B527" t="str">
            <v>FORNECIMENTO E APLICAÇÃO DE AÇO CA-50 - DIÂMETRO MENOR QUE 1/2"</v>
          </cell>
          <cell r="C527" t="str">
            <v>KG</v>
          </cell>
          <cell r="D527">
            <v>10.65</v>
          </cell>
        </row>
        <row r="528">
          <cell r="A528">
            <v>8021000</v>
          </cell>
          <cell r="B528" t="str">
            <v>FORNECIMENTO E APLICAÇÃO DE AÇO CA-50 - DIÂMETRO MAIOR OU IGUAL À 1/2"</v>
          </cell>
          <cell r="C528" t="str">
            <v>KG</v>
          </cell>
          <cell r="D528">
            <v>10.65</v>
          </cell>
        </row>
        <row r="529">
          <cell r="A529">
            <v>8022000</v>
          </cell>
          <cell r="B529" t="str">
            <v>FORNECIMENTO E APLICAÇÃO DE AÇO CA-60</v>
          </cell>
          <cell r="C529" t="str">
            <v>KG</v>
          </cell>
          <cell r="D529">
            <v>10.98</v>
          </cell>
        </row>
        <row r="530">
          <cell r="A530">
            <v>8023000</v>
          </cell>
          <cell r="B530" t="str">
            <v>FORNECIMENTO E APLICAÇÃO DE TELA DE AÇO</v>
          </cell>
          <cell r="C530" t="str">
            <v>KG</v>
          </cell>
          <cell r="D530">
            <v>10.09</v>
          </cell>
        </row>
        <row r="531">
          <cell r="A531">
            <v>8024000</v>
          </cell>
          <cell r="B531" t="str">
            <v>FORNECIMENTO E APLICAÇÃO DE CONCRETO USINADO FCK=10MPA - BOMBEADO</v>
          </cell>
          <cell r="C531" t="str">
            <v>M3</v>
          </cell>
          <cell r="D531">
            <v>460.82</v>
          </cell>
        </row>
        <row r="532">
          <cell r="A532">
            <v>8025000</v>
          </cell>
          <cell r="B532" t="str">
            <v>FORNECIMENTO E APLICAÇÃO DE CONCRETO USINADO FCK=15,0MPA - BOMBEADO</v>
          </cell>
          <cell r="C532" t="str">
            <v>M3</v>
          </cell>
          <cell r="D532">
            <v>481.92</v>
          </cell>
        </row>
        <row r="533">
          <cell r="A533">
            <v>8026000</v>
          </cell>
          <cell r="B533" t="str">
            <v>FORNECIMENTO E APLICAÇÃO DE CONCRETO USINADO FCK=20,0MPA - BOMBEADO</v>
          </cell>
          <cell r="C533" t="str">
            <v>M3</v>
          </cell>
          <cell r="D533">
            <v>505.68</v>
          </cell>
        </row>
        <row r="534">
          <cell r="A534">
            <v>8027000</v>
          </cell>
          <cell r="B534" t="str">
            <v>FORNECIMENTO E APLICAÇÃO DE CONCRETO USINADO FCK=25MPA -BOMBEADO</v>
          </cell>
          <cell r="C534" t="str">
            <v>M3</v>
          </cell>
          <cell r="D534">
            <v>527.26</v>
          </cell>
        </row>
        <row r="535">
          <cell r="A535">
            <v>8028000</v>
          </cell>
          <cell r="B535" t="str">
            <v>FORNECIMENTO E APLICAÇÃO DE CONCRETO USINADO FCK=30,0MPA - BOMBEADO</v>
          </cell>
          <cell r="C535" t="str">
            <v>M3</v>
          </cell>
          <cell r="D535">
            <v>547.66999999999996</v>
          </cell>
        </row>
        <row r="536">
          <cell r="A536">
            <v>8029000</v>
          </cell>
          <cell r="B536" t="str">
            <v>FORNECIMENTO E APLICAÇÃO DE CONCRETO CICLÓPICO, CONTENDO 70% DE CONCRETO FCK=15,0MPA E 30% DE PEDRA AMARROADA</v>
          </cell>
          <cell r="C536" t="str">
            <v>M3</v>
          </cell>
          <cell r="D536">
            <v>769.52</v>
          </cell>
        </row>
        <row r="537">
          <cell r="A537">
            <v>8030000</v>
          </cell>
          <cell r="B537" t="str">
            <v>ALVENARIA DE TIJOLO COMUM PARA FUNDAÇÃO</v>
          </cell>
          <cell r="C537" t="str">
            <v>M3</v>
          </cell>
          <cell r="D537">
            <v>1050.99</v>
          </cell>
        </row>
        <row r="538">
          <cell r="A538">
            <v>8031000</v>
          </cell>
          <cell r="B538" t="str">
            <v>ALVENARIA DE UM TIJOLO COMUM</v>
          </cell>
          <cell r="C538" t="str">
            <v>M2</v>
          </cell>
          <cell r="D538">
            <v>257.17</v>
          </cell>
        </row>
        <row r="539">
          <cell r="A539">
            <v>8032000</v>
          </cell>
          <cell r="B539" t="str">
            <v>ALVENARIA DE MEIO TIJOLO COMUM</v>
          </cell>
          <cell r="C539" t="str">
            <v>M2</v>
          </cell>
          <cell r="D539">
            <v>148.69</v>
          </cell>
        </row>
        <row r="540">
          <cell r="A540">
            <v>8033000</v>
          </cell>
          <cell r="B540" t="str">
            <v>ALVENARIA EM BLOCOS DE CONCRETO 09 X 19 X 39CM</v>
          </cell>
          <cell r="C540" t="str">
            <v>M2</v>
          </cell>
          <cell r="D540">
            <v>82.13</v>
          </cell>
        </row>
        <row r="541">
          <cell r="A541">
            <v>8034000</v>
          </cell>
          <cell r="B541" t="str">
            <v>ALVENARIA EM BLOCOS DE CONCRETO 19 X 19 X 39CM</v>
          </cell>
          <cell r="C541" t="str">
            <v>M2</v>
          </cell>
          <cell r="D541">
            <v>117.66</v>
          </cell>
        </row>
        <row r="542">
          <cell r="A542">
            <v>8035000</v>
          </cell>
          <cell r="B542" t="str">
            <v>ALVENARIA DE PEDRA SECA</v>
          </cell>
          <cell r="C542" t="str">
            <v>M3</v>
          </cell>
          <cell r="D542">
            <v>502.1</v>
          </cell>
        </row>
        <row r="543">
          <cell r="A543">
            <v>8036000</v>
          </cell>
          <cell r="B543" t="str">
            <v>ALVENARIA DE PEDRA ARGAMASSADA</v>
          </cell>
          <cell r="C543" t="str">
            <v>M3</v>
          </cell>
          <cell r="D543">
            <v>774.88</v>
          </cell>
        </row>
        <row r="544">
          <cell r="A544">
            <v>8037000</v>
          </cell>
          <cell r="B544" t="str">
            <v>CHAPISCO COM ARGAMASSA DE CIMENTO E AREIA 1:6</v>
          </cell>
          <cell r="C544" t="str">
            <v>M2</v>
          </cell>
          <cell r="D544">
            <v>10.36</v>
          </cell>
        </row>
        <row r="545">
          <cell r="A545">
            <v>8038000</v>
          </cell>
          <cell r="B545" t="str">
            <v>REVESTIMENTO COM 2CM DE ARGAMASSA, CIMENTO E AREIA 1:3</v>
          </cell>
          <cell r="C545" t="str">
            <v>M2</v>
          </cell>
          <cell r="D545">
            <v>59.22</v>
          </cell>
        </row>
        <row r="546">
          <cell r="A546">
            <v>8039000</v>
          </cell>
          <cell r="B546" t="str">
            <v>EMBOÇO COM ARGAMASSA DE CIMENTO, CAL E AREIA NO TRAÇO 1:2:8</v>
          </cell>
          <cell r="C546" t="str">
            <v>M2</v>
          </cell>
          <cell r="D546">
            <v>33.85</v>
          </cell>
        </row>
        <row r="547">
          <cell r="A547">
            <v>8040000</v>
          </cell>
          <cell r="B547" t="str">
            <v>REBOCO</v>
          </cell>
          <cell r="C547" t="str">
            <v>M2</v>
          </cell>
          <cell r="D547">
            <v>24.07</v>
          </cell>
        </row>
        <row r="548">
          <cell r="A548">
            <v>8041000</v>
          </cell>
          <cell r="B548" t="str">
            <v>IMPERMEABILIZAÇÃO DE CONCRETO EM CONTATO COM A TERRA</v>
          </cell>
          <cell r="C548" t="str">
            <v>M2</v>
          </cell>
          <cell r="D548">
            <v>79.48</v>
          </cell>
        </row>
        <row r="549">
          <cell r="A549">
            <v>8042000</v>
          </cell>
          <cell r="B549" t="str">
            <v>IMPERMEABILIZAÇÃO DE TABULEIROS</v>
          </cell>
          <cell r="C549" t="str">
            <v>M2</v>
          </cell>
          <cell r="D549">
            <v>213.53</v>
          </cell>
        </row>
        <row r="550">
          <cell r="A550">
            <v>8043000</v>
          </cell>
          <cell r="B550" t="str">
            <v>JUNTA TIPO FUNGENBAND O-12 OU SIMILAR</v>
          </cell>
          <cell r="C550" t="str">
            <v>M</v>
          </cell>
          <cell r="D550">
            <v>54.41</v>
          </cell>
        </row>
        <row r="551">
          <cell r="A551">
            <v>8044000</v>
          </cell>
          <cell r="B551" t="str">
            <v>JUNTA TIPO FUNGENBAND O-22 OU SIMILAR</v>
          </cell>
          <cell r="C551" t="str">
            <v>M</v>
          </cell>
          <cell r="D551">
            <v>103.19</v>
          </cell>
        </row>
        <row r="552">
          <cell r="A552">
            <v>8045000</v>
          </cell>
          <cell r="B552" t="str">
            <v>APOIO DE NEOPRENE SIMPLES</v>
          </cell>
          <cell r="C552" t="str">
            <v>DM3</v>
          </cell>
          <cell r="D552">
            <v>88.79</v>
          </cell>
        </row>
        <row r="553">
          <cell r="A553">
            <v>8046000</v>
          </cell>
          <cell r="B553" t="str">
            <v>APOIO DE NEOPRENE FRETADO</v>
          </cell>
          <cell r="C553" t="str">
            <v>DM3</v>
          </cell>
          <cell r="D553">
            <v>164.68</v>
          </cell>
        </row>
        <row r="554">
          <cell r="A554">
            <v>8048000</v>
          </cell>
          <cell r="B554" t="str">
            <v>GRADIL DE FERRO MODELO PMSP</v>
          </cell>
          <cell r="C554" t="str">
            <v>.</v>
          </cell>
          <cell r="D554" t="str">
            <v>.</v>
          </cell>
        </row>
        <row r="555">
          <cell r="A555">
            <v>8048001</v>
          </cell>
          <cell r="B555" t="str">
            <v>GRADIL DE FERRO MODELO PMSP, INCLUI PINTURA</v>
          </cell>
          <cell r="C555" t="str">
            <v>M</v>
          </cell>
          <cell r="D555">
            <v>1103.94</v>
          </cell>
        </row>
        <row r="556">
          <cell r="A556">
            <v>8048002</v>
          </cell>
          <cell r="B556" t="str">
            <v>PINTURA DE GRADIL DE FERRO, MODELO PMSP</v>
          </cell>
          <cell r="C556" t="str">
            <v>M2</v>
          </cell>
          <cell r="D556">
            <v>77.45</v>
          </cell>
        </row>
        <row r="557">
          <cell r="A557">
            <v>8049000</v>
          </cell>
          <cell r="B557" t="str">
            <v>DEMOLIÇÃO DE CONCRETO SIMPLES</v>
          </cell>
          <cell r="C557" t="str">
            <v>M3</v>
          </cell>
          <cell r="D557">
            <v>207.58</v>
          </cell>
        </row>
        <row r="558">
          <cell r="A558">
            <v>8050000</v>
          </cell>
          <cell r="B558" t="str">
            <v>DEMOLIÇÃO DE ALVENARIA</v>
          </cell>
          <cell r="C558" t="str">
            <v>M3</v>
          </cell>
          <cell r="D558">
            <v>81.180000000000007</v>
          </cell>
        </row>
        <row r="559">
          <cell r="A559">
            <v>8051000</v>
          </cell>
          <cell r="B559" t="str">
            <v>DEMOLIÇÃO DE CONCRETO ARMADO</v>
          </cell>
          <cell r="C559" t="str">
            <v>M3</v>
          </cell>
          <cell r="D559">
            <v>415.16</v>
          </cell>
        </row>
        <row r="560">
          <cell r="A560">
            <v>8053000</v>
          </cell>
          <cell r="B560" t="str">
            <v>CORTE DE PERFIL DE AÇO 10"</v>
          </cell>
          <cell r="C560" t="str">
            <v>UN</v>
          </cell>
          <cell r="D560">
            <v>177</v>
          </cell>
        </row>
        <row r="561">
          <cell r="A561">
            <v>8054000</v>
          </cell>
          <cell r="B561" t="str">
            <v>CORTE DE PERFIL DE AÇO 12"</v>
          </cell>
          <cell r="C561" t="str">
            <v>UN</v>
          </cell>
          <cell r="D561">
            <v>202.88</v>
          </cell>
        </row>
        <row r="562">
          <cell r="A562">
            <v>8055000</v>
          </cell>
          <cell r="B562" t="str">
            <v>EMENDA DE TOPO DE PERFIL DE AÇO 10"</v>
          </cell>
          <cell r="C562" t="str">
            <v>UN</v>
          </cell>
          <cell r="D562">
            <v>608.94000000000005</v>
          </cell>
        </row>
        <row r="563">
          <cell r="A563">
            <v>8056000</v>
          </cell>
          <cell r="B563" t="str">
            <v>EMENDA DE TOPO DE PERFIL DE AÇO 12"</v>
          </cell>
          <cell r="C563" t="str">
            <v>UN</v>
          </cell>
          <cell r="D563">
            <v>641.05999999999995</v>
          </cell>
        </row>
        <row r="564">
          <cell r="A564">
            <v>8057000</v>
          </cell>
          <cell r="B564" t="str">
            <v>FORNECIMENTO E COLOCAÇÃO DE JUNTA DE DILATAÇÃO DE ELASTÔMERO DE NEOPRENE, TIPO JEENE JJ 2540 VV OU SIMILAR</v>
          </cell>
          <cell r="C564" t="str">
            <v>M</v>
          </cell>
          <cell r="D564">
            <v>555.55999999999995</v>
          </cell>
        </row>
        <row r="565">
          <cell r="A565">
            <v>8058000</v>
          </cell>
          <cell r="B565" t="str">
            <v>FORNECIMENTO E COLOCAÇÃO DE JUNTA DE DILATAÇÃO DE ELASTÔMERO DE NEOPRENE, TIPO JEENE JJ 3550 VV OU SIMILAR</v>
          </cell>
          <cell r="C565" t="str">
            <v>M</v>
          </cell>
          <cell r="D565">
            <v>960</v>
          </cell>
        </row>
        <row r="566">
          <cell r="A566">
            <v>8062000</v>
          </cell>
          <cell r="B566" t="str">
            <v>FORNECIMENTO E COLOCAÇÃO DE AÇO DE PROTENSÃO CP-190-RB - 4 Ø=1/2" INCLUINDO BAINHA, PROTENSÃO E INJEÇÃO</v>
          </cell>
          <cell r="C566" t="str">
            <v>KG</v>
          </cell>
          <cell r="D566">
            <v>31.09</v>
          </cell>
        </row>
        <row r="567">
          <cell r="A567">
            <v>8063000</v>
          </cell>
          <cell r="B567" t="str">
            <v>FORNECIMENTO E COLOCAÇÃO DE AÇO DE PROTENSÃO CP-190-RB 6 Ø = 1/2"   INCLUINDO BAINHA, PROTENSÃO E INJEÇÃO</v>
          </cell>
          <cell r="C567" t="str">
            <v>KG</v>
          </cell>
          <cell r="D567">
            <v>27.93</v>
          </cell>
        </row>
        <row r="568">
          <cell r="A568">
            <v>8064000</v>
          </cell>
          <cell r="B568" t="str">
            <v>FORNECIMENTO E COLOCAÇÃO DE AÇO DE PROTENSÃO CP-190-RB - 12 Ø = 1/2" INCLUINDO BAINHA, PROTENSÃO E INJEÇÃO</v>
          </cell>
          <cell r="C568" t="str">
            <v>KG</v>
          </cell>
          <cell r="D568">
            <v>26.34</v>
          </cell>
        </row>
        <row r="569">
          <cell r="A569">
            <v>8065000</v>
          </cell>
          <cell r="B569" t="str">
            <v>ANCORAGEM ATIVA SÉRIE V- 4 Ø = 1/2"</v>
          </cell>
          <cell r="C569" t="str">
            <v>UN</v>
          </cell>
          <cell r="D569">
            <v>390.96</v>
          </cell>
        </row>
        <row r="570">
          <cell r="A570">
            <v>8066000</v>
          </cell>
          <cell r="B570" t="str">
            <v>ANCORAGEM ATIVA SÉRIE V-6 - Ø = 1/2"</v>
          </cell>
          <cell r="C570" t="str">
            <v>UN</v>
          </cell>
          <cell r="D570">
            <v>567.55999999999995</v>
          </cell>
        </row>
        <row r="571">
          <cell r="A571">
            <v>8067000</v>
          </cell>
          <cell r="B571" t="str">
            <v>ANCORAGEM ATIVA SÉRIE V-12 - Ø = 1/2"</v>
          </cell>
          <cell r="C571" t="str">
            <v>UN</v>
          </cell>
          <cell r="D571">
            <v>1150.48</v>
          </cell>
        </row>
        <row r="572">
          <cell r="A572">
            <v>8068000</v>
          </cell>
          <cell r="B572" t="str">
            <v>BROCA, DIÂMETRO 25CM, PROFUNDIDADE ATÉ 4M</v>
          </cell>
          <cell r="C572" t="str">
            <v>M</v>
          </cell>
          <cell r="D572">
            <v>91.97</v>
          </cell>
        </row>
        <row r="573">
          <cell r="A573">
            <v>8070000</v>
          </cell>
          <cell r="B573" t="str">
            <v>ALVENARIA DE BLOCOS DE CONCRETO 14 X 19 X 39CM</v>
          </cell>
          <cell r="C573" t="str">
            <v>M2</v>
          </cell>
          <cell r="D573">
            <v>97.1</v>
          </cell>
        </row>
        <row r="574">
          <cell r="A574">
            <v>8071000</v>
          </cell>
          <cell r="B574" t="str">
            <v>FORNECIMENTO E COLOCAÇÃO DE JUNTA DE DILATAÇÃO DE ELASTÔMERO DE NEOPRENE, TIPO JEENE JJ6080VV OU SIMILAR</v>
          </cell>
          <cell r="C574" t="str">
            <v>M</v>
          </cell>
          <cell r="D574">
            <v>1102.92</v>
          </cell>
        </row>
        <row r="575">
          <cell r="A575">
            <v>8072000</v>
          </cell>
          <cell r="B575" t="str">
            <v>FORNECIMENTO E COLOCAÇÃO DE JUNTA DE DILATAÇÃO DE ELASTÔMERO DE NEOPRENE, TIPO JEENE JJ 99120 VV OU SIMILAR</v>
          </cell>
          <cell r="C575" t="str">
            <v>M</v>
          </cell>
          <cell r="D575">
            <v>1378.33</v>
          </cell>
        </row>
        <row r="576">
          <cell r="A576">
            <v>8073000</v>
          </cell>
          <cell r="B576" t="str">
            <v>FORNECIMENTO E COLOCAÇÃO DE AÇO DE PROTENSÃO CP-190 RB 12 DIÂMETRO 5/8", INCLUIDO BAINHA, PROTENSÃO E INJEÇÃO</v>
          </cell>
          <cell r="C576" t="str">
            <v>KG</v>
          </cell>
          <cell r="D576">
            <v>26.21</v>
          </cell>
        </row>
        <row r="577">
          <cell r="A577">
            <v>8076000</v>
          </cell>
          <cell r="B577" t="str">
            <v>FORNECIMENTO E COLOCAÇÃO DE JUNTA DE DILATAÇÃO DE ELASTÔMERO DE NEOPRENE, TIPO JEENE JJ 0411 M OU SIMILAR</v>
          </cell>
          <cell r="C577" t="str">
            <v>M</v>
          </cell>
          <cell r="D577">
            <v>37.270000000000003</v>
          </cell>
        </row>
        <row r="578">
          <cell r="A578">
            <v>8077000</v>
          </cell>
          <cell r="B578" t="str">
            <v>FORNECIMENTO E COLOCAÇÃO DE JUNTA DILATAÇÃO ELASTÔMERO NEOPRENE, JEENE JJ2027M OU SIMILAR</v>
          </cell>
          <cell r="C578" t="str">
            <v>M</v>
          </cell>
          <cell r="D578">
            <v>164</v>
          </cell>
        </row>
        <row r="579">
          <cell r="A579">
            <v>8078000</v>
          </cell>
          <cell r="B579" t="str">
            <v>FORNECIMENTO E COLOCAÇÃO DE JUNTA DE DILATAÇÃO DE ELASTÔMERO DE NEOPRENE, TIPO JEENE JJ5070 OU SIMILAR</v>
          </cell>
          <cell r="C579" t="str">
            <v>M</v>
          </cell>
          <cell r="D579">
            <v>1053.0999999999999</v>
          </cell>
        </row>
        <row r="580">
          <cell r="A580">
            <v>8079000</v>
          </cell>
          <cell r="B580" t="str">
            <v>ANCORAGEM ATIVA SÉRIE V 12 Ø = 5/8 "</v>
          </cell>
          <cell r="C580" t="str">
            <v>UN</v>
          </cell>
          <cell r="D580">
            <v>2167.8000000000002</v>
          </cell>
        </row>
        <row r="581">
          <cell r="A581">
            <v>8080000</v>
          </cell>
          <cell r="B581" t="str">
            <v>CARGA E REMOÇÃO DE ENTULHO ATÉ A DISTÂNCIA MÉDIA DE IDA E VOLTA DE 1KM</v>
          </cell>
          <cell r="C581" t="str">
            <v>M3</v>
          </cell>
          <cell r="D581">
            <v>19.29</v>
          </cell>
        </row>
        <row r="582">
          <cell r="A582">
            <v>8086000</v>
          </cell>
          <cell r="B582" t="str">
            <v>REMOÇÃO DE ENTULHO ALÉM DO PRIMEIRO KM</v>
          </cell>
          <cell r="C582" t="str">
            <v>M3XKM</v>
          </cell>
          <cell r="D582">
            <v>1.65</v>
          </cell>
        </row>
        <row r="583">
          <cell r="A583">
            <v>8087000</v>
          </cell>
          <cell r="B583" t="str">
            <v>BRITAGEM DOS MATERIAIS PROVENIENTES DOS RESÍDUOS DA CONSTRUÇÃO CIVIL</v>
          </cell>
          <cell r="C583" t="str">
            <v>M3</v>
          </cell>
          <cell r="D583">
            <v>27.28</v>
          </cell>
        </row>
        <row r="584">
          <cell r="A584">
            <v>8104001</v>
          </cell>
          <cell r="B584" t="str">
            <v>ANCORAGEM ATIVA SÉRIE V-10 - Ø= 12,7 MM</v>
          </cell>
          <cell r="C584" t="str">
            <v>UN</v>
          </cell>
          <cell r="D584">
            <v>1045.56</v>
          </cell>
        </row>
        <row r="585">
          <cell r="A585">
            <v>8104003</v>
          </cell>
          <cell r="B585" t="str">
            <v>ANCORAGEM ATIVA SÉRIE V-19 - Ø= 12,7 MM</v>
          </cell>
          <cell r="C585" t="str">
            <v>UN</v>
          </cell>
          <cell r="D585">
            <v>2352.3000000000002</v>
          </cell>
        </row>
        <row r="586">
          <cell r="A586">
            <v>8104004</v>
          </cell>
          <cell r="B586" t="str">
            <v xml:space="preserve"> ANCORAGEM ATIVA SÉRIE V-19 - Ø= 15,2 MM</v>
          </cell>
          <cell r="C586" t="str">
            <v>UN</v>
          </cell>
          <cell r="D586">
            <v>3628.96</v>
          </cell>
        </row>
        <row r="587">
          <cell r="A587">
            <v>8104011</v>
          </cell>
          <cell r="B587" t="str">
            <v xml:space="preserve"> ANCORAGEM PASSIVA TIPO LAÇO SÉRIE V-19 - Ø= 12,7 MM</v>
          </cell>
          <cell r="C587" t="str">
            <v>UN</v>
          </cell>
          <cell r="D587">
            <v>279.45</v>
          </cell>
        </row>
        <row r="588">
          <cell r="A588">
            <v>9000000</v>
          </cell>
          <cell r="B588" t="str">
            <v>FRESAGEM</v>
          </cell>
        </row>
        <row r="589">
          <cell r="A589">
            <v>9001000</v>
          </cell>
          <cell r="B589" t="str">
            <v>FRESAGEM DE PAVIMENTO ASFÁLTICO COM ESPESSURA ATÉ 3CM, EM VIAS EXPRESSAS, INCLUSIVE REMOÇÃO DO MATERIAL FRESADO ATÉ 10KM E VARRIÇÃO</v>
          </cell>
          <cell r="C589" t="str">
            <v>M2</v>
          </cell>
          <cell r="D589">
            <v>13.87</v>
          </cell>
        </row>
        <row r="590">
          <cell r="A590">
            <v>9002000</v>
          </cell>
          <cell r="B590" t="str">
            <v>FRESAGEM DE PAVIMENTO ASFÁLTICO COM ESPESSURA ATÉ 3CM, EM VIAS ARTERIAIS, INCLUSIVE REMOÇÃO DO MATERIAL FRESADO ATÉ 10KM E VARRIÇÃO</v>
          </cell>
          <cell r="C590" t="str">
            <v>M2</v>
          </cell>
          <cell r="D590">
            <v>14.65</v>
          </cell>
        </row>
        <row r="591">
          <cell r="A591">
            <v>9003000</v>
          </cell>
          <cell r="B591" t="str">
            <v>FRESAGEM DE PAVIMENTO ASFÁLTICO COM ESPESSURA ATÉ 5CM, EM VIAS EXPRESSAS, INCLUSIVE REMOÇÃO DO MATERIAL FRESADO ATÉ 10KM E VARRIÇÃO</v>
          </cell>
          <cell r="C591" t="str">
            <v>M2</v>
          </cell>
          <cell r="D591">
            <v>17.77</v>
          </cell>
        </row>
        <row r="592">
          <cell r="A592">
            <v>9004000</v>
          </cell>
          <cell r="B592" t="str">
            <v>FRESAGEM DE PAVIMENTO ASFÁLTICO COM ESPESSURA ATÉ 5CM, EM VIAS ARTERIAIS, INCLUSIVE REMOÇÃO DO MATERIAL FRESADO ATÉ 10KM E VARRIÇÃO</v>
          </cell>
          <cell r="C592" t="str">
            <v>M2</v>
          </cell>
          <cell r="D592">
            <v>19.170000000000002</v>
          </cell>
        </row>
        <row r="593">
          <cell r="A593">
            <v>10000000</v>
          </cell>
          <cell r="B593" t="str">
            <v>RECUPERAÇÃO ESTRUTURAL DE OBRAS DE ARTE (PONTES E VIADUTOS)</v>
          </cell>
        </row>
        <row r="594">
          <cell r="A594">
            <v>10001000</v>
          </cell>
          <cell r="B594" t="str">
            <v>ANDAIMES METÁLICOS</v>
          </cell>
          <cell r="C594" t="str">
            <v>.</v>
          </cell>
          <cell r="D594" t="str">
            <v>.</v>
          </cell>
        </row>
        <row r="595">
          <cell r="A595">
            <v>10001001</v>
          </cell>
          <cell r="B595" t="str">
            <v>ANDAIMES METÁLICOS - FORNECIMENTO</v>
          </cell>
          <cell r="C595" t="str">
            <v>M3XMES</v>
          </cell>
          <cell r="D595">
            <v>10.72</v>
          </cell>
        </row>
        <row r="596">
          <cell r="A596">
            <v>10001002</v>
          </cell>
          <cell r="B596" t="str">
            <v>ANDAIMES METÁLICOS - MONTAGEM E DESMONTAGEM</v>
          </cell>
          <cell r="C596" t="str">
            <v>M3</v>
          </cell>
          <cell r="D596">
            <v>4.2699999999999996</v>
          </cell>
        </row>
        <row r="597">
          <cell r="A597">
            <v>10002000</v>
          </cell>
          <cell r="B597" t="str">
            <v>PLATAFORMA DE MADEIRA A SEREM ARMADAS SOBRE ANDAIMES METÁLICOS</v>
          </cell>
          <cell r="C597" t="str">
            <v>M2</v>
          </cell>
          <cell r="D597">
            <v>10.96</v>
          </cell>
        </row>
        <row r="598">
          <cell r="A598">
            <v>10003000</v>
          </cell>
          <cell r="B598" t="str">
            <v>APICOAMENTO DE SUPERFÍCIES DE CONCRETO (COM EQUIPAMENTO PNEUMÁTICO)</v>
          </cell>
          <cell r="C598" t="str">
            <v>M2</v>
          </cell>
          <cell r="D598">
            <v>41.72</v>
          </cell>
        </row>
        <row r="599">
          <cell r="A599">
            <v>10004000</v>
          </cell>
          <cell r="B599" t="str">
            <v>CORTE E REMOÇÃO SUPERFICIAL DE CONCRETO ATÉ 3 CM DE PROFUNDIDADE</v>
          </cell>
          <cell r="C599" t="str">
            <v>M2</v>
          </cell>
          <cell r="D599">
            <v>86.68</v>
          </cell>
        </row>
        <row r="600">
          <cell r="A600">
            <v>10005000</v>
          </cell>
          <cell r="B600" t="str">
            <v>JATEAMENTO PARA LIMPEZA DE FERRAGENS E SUPERFÍCIES DE CONCRETO</v>
          </cell>
          <cell r="C600" t="str">
            <v>M2</v>
          </cell>
          <cell r="D600">
            <v>126.19</v>
          </cell>
        </row>
        <row r="601">
          <cell r="A601">
            <v>10006000</v>
          </cell>
          <cell r="B601" t="str">
            <v>FORNECIMENTO, PREPARO E APLICAÇÃO DE ADESIVO EPOXÍDICO PARA COLAGEM</v>
          </cell>
          <cell r="C601" t="str">
            <v>M2</v>
          </cell>
          <cell r="D601">
            <v>52.63</v>
          </cell>
        </row>
        <row r="602">
          <cell r="A602">
            <v>10007000</v>
          </cell>
          <cell r="B602" t="str">
            <v>FORNECIMENTO, PREPARO E APLICAÇÃO DE CONCRETO PROJETADO, MEDIDO NO PROJETO</v>
          </cell>
          <cell r="C602" t="str">
            <v>.</v>
          </cell>
          <cell r="D602" t="str">
            <v>.</v>
          </cell>
        </row>
        <row r="603">
          <cell r="A603">
            <v>10007002</v>
          </cell>
          <cell r="B603" t="str">
            <v>FORNECIMENTO, PREPARO E APLICAÇÃO DE CONCRETO PROJETADO, MEDIDO NO PROJETO - FCK = 20MPA - EM OBRAS DE CONTENÇÃO</v>
          </cell>
          <cell r="C603" t="str">
            <v>M3</v>
          </cell>
          <cell r="D603">
            <v>958.17</v>
          </cell>
        </row>
        <row r="604">
          <cell r="A604">
            <v>10007003</v>
          </cell>
          <cell r="B604" t="str">
            <v>FORNECIMENTO, PREPARO E APLICAÇÃO DE CONCRETO PROJETADO, MEDIDO NO PROJETO - FCK = 25MPA - EM OBRAS DE CONTENÇÃO</v>
          </cell>
          <cell r="C604" t="str">
            <v>M3</v>
          </cell>
          <cell r="D604">
            <v>978.29</v>
          </cell>
        </row>
        <row r="605">
          <cell r="A605">
            <v>10007004</v>
          </cell>
          <cell r="B605" t="str">
            <v>FORNECIMENTO, PREPARO E APLICAÇÃO DE CONCRETO PROJETADO, MEDIDO NO PROJETO - FCK = 30MPA - EM OBRAS DE CONTENÇÃO</v>
          </cell>
          <cell r="C605" t="str">
            <v>M3</v>
          </cell>
          <cell r="D605">
            <v>1008.05</v>
          </cell>
        </row>
        <row r="606">
          <cell r="A606">
            <v>10008000</v>
          </cell>
          <cell r="B606" t="str">
            <v>GRAUTE</v>
          </cell>
          <cell r="C606" t="str">
            <v>.</v>
          </cell>
          <cell r="D606" t="str">
            <v>.</v>
          </cell>
        </row>
        <row r="607">
          <cell r="A607">
            <v>10008001</v>
          </cell>
          <cell r="B607" t="str">
            <v>GRAUTE COM PEDRISCO - FORNECIMENTO, PREPARO E APLICAÇÃO</v>
          </cell>
          <cell r="C607" t="str">
            <v>M3</v>
          </cell>
          <cell r="D607">
            <v>3698.9</v>
          </cell>
        </row>
        <row r="608">
          <cell r="A608">
            <v>10008002</v>
          </cell>
          <cell r="B608" t="str">
            <v>GRAUTE - FORNECIMENTO, PREPARO E APLICAÇÃO</v>
          </cell>
          <cell r="C608" t="str">
            <v>M3</v>
          </cell>
          <cell r="D608">
            <v>3647.57</v>
          </cell>
        </row>
        <row r="609">
          <cell r="A609">
            <v>10009000</v>
          </cell>
          <cell r="B609" t="str">
            <v>COLMATAÇÃO DE FISSURAS COM FORNECIMENTO E APLICAÇÃO DE ARGAMASSA EPOXÍDICA</v>
          </cell>
          <cell r="C609" t="str">
            <v>M</v>
          </cell>
          <cell r="D609">
            <v>16.04</v>
          </cell>
        </row>
        <row r="610">
          <cell r="A610">
            <v>10010000</v>
          </cell>
          <cell r="B610" t="str">
            <v>BICOS DE INJEÇÃO PARA RESINAS - FORNECIMENTO, INSTALAÇÃO E POSTERIOR CORTE</v>
          </cell>
          <cell r="C610" t="str">
            <v>UN</v>
          </cell>
          <cell r="D610">
            <v>9.11</v>
          </cell>
        </row>
        <row r="611">
          <cell r="A611">
            <v>10011000</v>
          </cell>
          <cell r="B611" t="str">
            <v>TRATAMENTO DE TRINCAS INATIVAS COM INJEÇÃO DE RESINA EPÓXI</v>
          </cell>
          <cell r="C611" t="str">
            <v>KG</v>
          </cell>
          <cell r="D611">
            <v>183.78</v>
          </cell>
        </row>
        <row r="612">
          <cell r="A612">
            <v>10012000</v>
          </cell>
          <cell r="B612" t="str">
            <v>CALDA DE CIMENTO PARA INJEÇÃO - FORNECIMENTO, PREPARO E APLICAÇÃO</v>
          </cell>
          <cell r="C612" t="str">
            <v>L</v>
          </cell>
          <cell r="D612">
            <v>1.35</v>
          </cell>
        </row>
        <row r="613">
          <cell r="A613">
            <v>10013000</v>
          </cell>
          <cell r="B613" t="str">
            <v>TRATAMENTO DE TRINCAS INATIVAS COM INJEÇÃO DE RESINA EPÓXI DE BAIXA VISCOSIDADE, BICOMPONENTE, ISENTA DE SOLVENTES</v>
          </cell>
          <cell r="C613" t="str">
            <v>KG</v>
          </cell>
          <cell r="D613">
            <v>176.49</v>
          </cell>
        </row>
        <row r="614">
          <cell r="A614">
            <v>10015000</v>
          </cell>
          <cell r="B614" t="str">
            <v>CURA QUÍMICA</v>
          </cell>
          <cell r="C614" t="str">
            <v>M2</v>
          </cell>
          <cell r="D614">
            <v>2.14</v>
          </cell>
        </row>
        <row r="615">
          <cell r="A615">
            <v>10016000</v>
          </cell>
          <cell r="B615" t="str">
            <v>SINALIZAÇÃO</v>
          </cell>
          <cell r="C615" t="str">
            <v>.</v>
          </cell>
          <cell r="D615" t="str">
            <v>.</v>
          </cell>
        </row>
        <row r="616">
          <cell r="A616">
            <v>10016001</v>
          </cell>
          <cell r="B616" t="str">
            <v>SINALIZAÇÃO - TAPUME MÓVEL</v>
          </cell>
          <cell r="C616" t="str">
            <v>M2</v>
          </cell>
          <cell r="D616">
            <v>63.93</v>
          </cell>
        </row>
        <row r="617">
          <cell r="A617">
            <v>10016002</v>
          </cell>
          <cell r="B617" t="str">
            <v>SINALIZAÇÃO - ILUMINAÇÃO</v>
          </cell>
          <cell r="C617" t="str">
            <v>M</v>
          </cell>
          <cell r="D617">
            <v>15.54</v>
          </cell>
        </row>
        <row r="618">
          <cell r="A618">
            <v>10016003</v>
          </cell>
          <cell r="B618" t="str">
            <v>PLACA DE OBRA EM CHAPA DE AÇO GALVANIZADO</v>
          </cell>
          <cell r="C618" t="str">
            <v>M2</v>
          </cell>
          <cell r="D618">
            <v>391.58</v>
          </cell>
        </row>
        <row r="619">
          <cell r="A619">
            <v>10017000</v>
          </cell>
          <cell r="B619" t="str">
            <v>HIDROJATEAMENTO DE ALTA PRESSÃO PARA LIMPEZA DE SUPERFÍCIES</v>
          </cell>
          <cell r="C619" t="str">
            <v>M2</v>
          </cell>
          <cell r="D619">
            <v>0.43</v>
          </cell>
        </row>
        <row r="620">
          <cell r="A620">
            <v>10018000</v>
          </cell>
          <cell r="B620" t="str">
            <v>PROTEÇÃO PARA TERCEIROS COM TELA DE NYLON</v>
          </cell>
          <cell r="C620" t="str">
            <v>M2</v>
          </cell>
          <cell r="D620">
            <v>4.26</v>
          </cell>
        </row>
        <row r="621">
          <cell r="A621">
            <v>10019000</v>
          </cell>
          <cell r="B621" t="str">
            <v>LIXAMENTO MECÂNICO DE SUPERFÍCIES DE CONCRETO</v>
          </cell>
          <cell r="C621" t="str">
            <v>M2</v>
          </cell>
          <cell r="D621">
            <v>9.4499999999999993</v>
          </cell>
        </row>
        <row r="622">
          <cell r="A622">
            <v>10020000</v>
          </cell>
          <cell r="B622" t="str">
            <v>FORNECIMENTO E APLICAÇÃO DE RESINA EPOXÍDICA PARA CHUMBAMENTO DE ARMADURAS EM FUROS DE CONCRETO</v>
          </cell>
          <cell r="C622" t="str">
            <v>KG</v>
          </cell>
          <cell r="D622">
            <v>98.19</v>
          </cell>
        </row>
        <row r="623">
          <cell r="A623">
            <v>10021000</v>
          </cell>
          <cell r="B623" t="str">
            <v>CORTE DE CONCRETO COM DISCO DIAMANTADO ATÉ PROFUNDIDADE DE 13CM</v>
          </cell>
          <cell r="C623" t="str">
            <v>M2</v>
          </cell>
          <cell r="D623">
            <v>116.77</v>
          </cell>
        </row>
        <row r="624">
          <cell r="A624">
            <v>10022000</v>
          </cell>
          <cell r="B624" t="str">
            <v>REMOÇÃO DE PINTURA EXISTENTE COM REMOVEDOR "PINTOFF" OU SIMILAR</v>
          </cell>
          <cell r="C624" t="str">
            <v>M2</v>
          </cell>
          <cell r="D624">
            <v>15.78</v>
          </cell>
        </row>
        <row r="625">
          <cell r="A625">
            <v>10023000</v>
          </cell>
          <cell r="B625" t="str">
            <v>TINTA PVA (LÁTEX) - CONCRETO OU REBOCO SEM MASSA CORRIDA</v>
          </cell>
          <cell r="C625" t="str">
            <v>M2</v>
          </cell>
          <cell r="D625">
            <v>18.05</v>
          </cell>
        </row>
        <row r="626">
          <cell r="A626">
            <v>10024000</v>
          </cell>
          <cell r="B626" t="str">
            <v>FURAÇÃO EM CONCRETO ARMADO</v>
          </cell>
          <cell r="C626" t="str">
            <v>.</v>
          </cell>
          <cell r="D626" t="str">
            <v>.</v>
          </cell>
        </row>
        <row r="627">
          <cell r="A627">
            <v>10024001</v>
          </cell>
          <cell r="B627" t="str">
            <v>FURAÇÃO EM CONCRETO - DIÂMETRO 5/8"</v>
          </cell>
          <cell r="C627" t="str">
            <v>CM</v>
          </cell>
          <cell r="D627">
            <v>0.87</v>
          </cell>
        </row>
        <row r="628">
          <cell r="A628">
            <v>10024002</v>
          </cell>
          <cell r="B628" t="str">
            <v>FURAÇÃO EM CONCRETO - DIÂMETRO 3/4"</v>
          </cell>
          <cell r="C628" t="str">
            <v>CM</v>
          </cell>
          <cell r="D628">
            <v>1.1000000000000001</v>
          </cell>
        </row>
        <row r="629">
          <cell r="A629">
            <v>10024003</v>
          </cell>
          <cell r="B629" t="str">
            <v>FURAÇÃO EM CONCRETO - DIÂMETRO 1"</v>
          </cell>
          <cell r="C629" t="str">
            <v>CM</v>
          </cell>
          <cell r="D629">
            <v>1.46</v>
          </cell>
        </row>
        <row r="630">
          <cell r="A630">
            <v>10024004</v>
          </cell>
          <cell r="B630" t="str">
            <v>FURAÇÃO EM CONCRETO - DIÂMETRO 1 1/4"</v>
          </cell>
          <cell r="C630" t="str">
            <v>CM</v>
          </cell>
          <cell r="D630">
            <v>3.99</v>
          </cell>
        </row>
        <row r="631">
          <cell r="A631">
            <v>10024005</v>
          </cell>
          <cell r="B631" t="str">
            <v>FURAÇÃO EM CONCRETO ARMADO - DIÂMETRO 2"</v>
          </cell>
          <cell r="C631" t="str">
            <v>CM</v>
          </cell>
          <cell r="D631">
            <v>4.4400000000000004</v>
          </cell>
        </row>
        <row r="632">
          <cell r="A632">
            <v>10024006</v>
          </cell>
          <cell r="B632" t="str">
            <v>FURAÇÃO EM CONCRETO ARMADO - DIÂMETRO 3"</v>
          </cell>
          <cell r="C632" t="str">
            <v>CM</v>
          </cell>
          <cell r="D632">
            <v>4.4400000000000004</v>
          </cell>
        </row>
        <row r="633">
          <cell r="A633">
            <v>10024007</v>
          </cell>
          <cell r="B633" t="str">
            <v>FURAÇÃO EM CONCRETO ARMADO - DIÂMETRO 4"</v>
          </cell>
          <cell r="C633" t="str">
            <v>CM</v>
          </cell>
          <cell r="D633">
            <v>4.53</v>
          </cell>
        </row>
        <row r="634">
          <cell r="A634">
            <v>10024008</v>
          </cell>
          <cell r="B634" t="str">
            <v>FURAÇÃO DE CONCRETO ARMADO - DIÂMETRO 1 1/2"</v>
          </cell>
          <cell r="C634" t="str">
            <v>CM</v>
          </cell>
          <cell r="D634">
            <v>3.99</v>
          </cell>
        </row>
        <row r="635">
          <cell r="A635">
            <v>10024101</v>
          </cell>
          <cell r="B635" t="str">
            <v>FURAÇÃO EM CONCRETO ARMADO - DIÂMETRO 2 1/2"</v>
          </cell>
          <cell r="C635" t="str">
            <v>CM</v>
          </cell>
          <cell r="D635">
            <v>3.47</v>
          </cell>
        </row>
        <row r="636">
          <cell r="A636">
            <v>10025001</v>
          </cell>
          <cell r="B636" t="str">
            <v>APLICAÇÃO DE TINTA ANTI-PICHAÇÃO - BASE SOLVENTE - 2 DEMÃOS</v>
          </cell>
          <cell r="C636" t="str">
            <v>M2</v>
          </cell>
          <cell r="D636">
            <v>78.849999999999994</v>
          </cell>
        </row>
        <row r="637">
          <cell r="A637">
            <v>10025003</v>
          </cell>
          <cell r="B637" t="str">
            <v>APLICAÇÃO DE VERNIZ ANTI-PICHAÇÃO - BASE SOLVENTE - 2 DEMÃOS (REMOÇÃO DA PICHAÇÃO SOMENTE A SECO OU COM ÁGUA E SABÃO)</v>
          </cell>
          <cell r="C637" t="str">
            <v>M2</v>
          </cell>
          <cell r="D637">
            <v>42.2</v>
          </cell>
        </row>
        <row r="638">
          <cell r="A638">
            <v>10105001</v>
          </cell>
          <cell r="B638" t="str">
            <v>ARGAMASSA CIMENTÍCIA COM POLÍMERO INCORPORADO</v>
          </cell>
          <cell r="C638" t="str">
            <v>M2</v>
          </cell>
          <cell r="D638">
            <v>166.3</v>
          </cell>
        </row>
        <row r="639">
          <cell r="A639">
            <v>10106001</v>
          </cell>
          <cell r="B639" t="str">
            <v xml:space="preserve"> REPARO SUPERFICIAL DO CONCRETO COM ARGAMASSA INDUSTRIALIZADA POLIMÉRICA BICOMPONENTE</v>
          </cell>
          <cell r="C639" t="str">
            <v>M3</v>
          </cell>
          <cell r="D639">
            <v>9414.2999999999993</v>
          </cell>
        </row>
        <row r="640">
          <cell r="A640">
            <v>10108001</v>
          </cell>
          <cell r="B640" t="str">
            <v>LIXAMENTO MANUAL DE SUPERFÍCIE DE CONCRETO</v>
          </cell>
          <cell r="C640" t="str">
            <v>M2</v>
          </cell>
          <cell r="D640">
            <v>3.03</v>
          </cell>
        </row>
        <row r="641">
          <cell r="A641">
            <v>10109001</v>
          </cell>
          <cell r="B641" t="str">
            <v>PINTURA COM SELADOR PARA TINTA ACRILICA</v>
          </cell>
          <cell r="C641" t="str">
            <v>M2</v>
          </cell>
          <cell r="D641">
            <v>4.45</v>
          </cell>
        </row>
        <row r="642">
          <cell r="A642">
            <v>10111001</v>
          </cell>
          <cell r="B642" t="str">
            <v>FORNECIMENTO E INSTALAÇÃO DE FIBRA DE CARBONO PARA REFORÇO ESTRUTURAL DE ALTA RESISTÊNCIA</v>
          </cell>
          <cell r="C642" t="str">
            <v>M2</v>
          </cell>
          <cell r="D642">
            <v>408.89</v>
          </cell>
        </row>
        <row r="643">
          <cell r="A643">
            <v>10116001</v>
          </cell>
          <cell r="B643" t="str">
            <v>ESTUCAMENTO COM ARGAMASSA POLIMÉRICA RESISTENTE A SULFATOS</v>
          </cell>
          <cell r="C643" t="str">
            <v>M2</v>
          </cell>
          <cell r="D643">
            <v>15.32</v>
          </cell>
        </row>
        <row r="644">
          <cell r="A644">
            <v>10116002</v>
          </cell>
          <cell r="B644" t="str">
            <v>ESTUCAMENTO E LIXAMENTO DE ELEMENTO CONCRETO DETERIORADO</v>
          </cell>
          <cell r="C644" t="str">
            <v>M2</v>
          </cell>
          <cell r="D644">
            <v>21.27</v>
          </cell>
        </row>
        <row r="645">
          <cell r="A645">
            <v>11000000</v>
          </cell>
          <cell r="B645" t="str">
            <v>CUSTO HORÁRIO EM OPERAÇÃO DE MÁQUINAS E VIATURAS (INCLUI COMBUSTÍVEL E OPERADOR)</v>
          </cell>
        </row>
        <row r="646">
          <cell r="A646">
            <v>11002000</v>
          </cell>
          <cell r="B646" t="str">
            <v>CAMINHÃO BASCULANTE 4,0M3</v>
          </cell>
          <cell r="C646" t="str">
            <v>H</v>
          </cell>
          <cell r="D646">
            <v>220.03</v>
          </cell>
        </row>
        <row r="647">
          <cell r="A647">
            <v>11003000</v>
          </cell>
          <cell r="B647" t="str">
            <v>CAMINHÃO CARGA SECA CAPACIDADE  8TON.</v>
          </cell>
          <cell r="C647" t="str">
            <v>H</v>
          </cell>
          <cell r="D647">
            <v>200.6</v>
          </cell>
        </row>
        <row r="648">
          <cell r="A648">
            <v>11004000</v>
          </cell>
          <cell r="B648" t="str">
            <v>CAMINHÃO CARGA SECA CAPACIDADE 8TON COM GUINDASTE</v>
          </cell>
          <cell r="C648" t="str">
            <v>H</v>
          </cell>
          <cell r="D648">
            <v>220.33</v>
          </cell>
        </row>
        <row r="649">
          <cell r="A649">
            <v>11005000</v>
          </cell>
          <cell r="B649" t="str">
            <v>CAMINHÃO COM TANQUE IRRIGADOR DE 6000 LITROS</v>
          </cell>
          <cell r="C649" t="str">
            <v>H</v>
          </cell>
          <cell r="D649">
            <v>206.91</v>
          </cell>
        </row>
        <row r="650">
          <cell r="A650">
            <v>11006000</v>
          </cell>
          <cell r="B650" t="str">
            <v>CAMINHÃO TRATOR COM SEMI REBOQUE PLANO CARREGA TUDO</v>
          </cell>
          <cell r="C650" t="str">
            <v>H</v>
          </cell>
          <cell r="D650">
            <v>433.05</v>
          </cell>
        </row>
        <row r="651">
          <cell r="A651">
            <v>11007000</v>
          </cell>
          <cell r="B651" t="str">
            <v>COMPRESSOR PORTÁTIL - 295 PCM</v>
          </cell>
          <cell r="C651" t="str">
            <v>H</v>
          </cell>
          <cell r="D651">
            <v>91.38</v>
          </cell>
        </row>
        <row r="652">
          <cell r="A652">
            <v>11008000</v>
          </cell>
          <cell r="B652" t="str">
            <v>CARRO POPULAR 50% EM OPERAÇÃO</v>
          </cell>
          <cell r="C652" t="str">
            <v>H</v>
          </cell>
          <cell r="D652">
            <v>51.74</v>
          </cell>
        </row>
        <row r="653">
          <cell r="A653">
            <v>11009000</v>
          </cell>
          <cell r="B653" t="str">
            <v>MOTONIVELADORA - 125HP</v>
          </cell>
          <cell r="C653" t="str">
            <v>H</v>
          </cell>
          <cell r="D653">
            <v>333.11</v>
          </cell>
        </row>
        <row r="654">
          <cell r="A654">
            <v>11010000</v>
          </cell>
          <cell r="B654" t="str">
            <v>MOTONIVELADORA</v>
          </cell>
          <cell r="C654" t="str">
            <v>H</v>
          </cell>
          <cell r="D654">
            <v>312.99</v>
          </cell>
        </row>
        <row r="655">
          <cell r="A655">
            <v>11011000</v>
          </cell>
          <cell r="B655" t="str">
            <v>PÁ CARREGADEIRA DE PNEUS - 1,80M3</v>
          </cell>
          <cell r="C655" t="str">
            <v>H</v>
          </cell>
          <cell r="D655">
            <v>303.72000000000003</v>
          </cell>
        </row>
        <row r="656">
          <cell r="A656">
            <v>11014000</v>
          </cell>
          <cell r="B656" t="str">
            <v>RETROESCAVADEIRA CAP CAÇAMBA FRONTAL 0,76M3</v>
          </cell>
          <cell r="C656" t="str">
            <v>H</v>
          </cell>
          <cell r="D656">
            <v>171.31</v>
          </cell>
        </row>
        <row r="657">
          <cell r="A657">
            <v>11015000</v>
          </cell>
          <cell r="B657" t="str">
            <v>ROLO COMPACTADOR VIBRATÓRIO LISO 4T</v>
          </cell>
          <cell r="C657" t="str">
            <v>H</v>
          </cell>
          <cell r="D657">
            <v>124.21</v>
          </cell>
        </row>
        <row r="658">
          <cell r="A658">
            <v>11017000</v>
          </cell>
          <cell r="B658" t="str">
            <v>ROLO COMPACTADOR  PÉ DE CARNEIRO DE UM CIL. 12,2 TON</v>
          </cell>
          <cell r="C658" t="str">
            <v>H</v>
          </cell>
          <cell r="D658">
            <v>301.31</v>
          </cell>
        </row>
        <row r="659">
          <cell r="A659">
            <v>11018000</v>
          </cell>
          <cell r="B659" t="str">
            <v>TRATOR DE TRAÇÃO AGRÍCOLA</v>
          </cell>
          <cell r="C659" t="str">
            <v>H</v>
          </cell>
          <cell r="D659">
            <v>166.36</v>
          </cell>
        </row>
        <row r="660">
          <cell r="A660">
            <v>11019000</v>
          </cell>
          <cell r="B660" t="str">
            <v>TRATOR DE ESTEIRA - 9TON</v>
          </cell>
          <cell r="C660" t="str">
            <v>H</v>
          </cell>
          <cell r="D660">
            <v>307</v>
          </cell>
        </row>
        <row r="661">
          <cell r="A661">
            <v>11020000</v>
          </cell>
          <cell r="B661" t="str">
            <v>TRATOR DE ESTEIRA - 16TON</v>
          </cell>
          <cell r="C661" t="str">
            <v>H</v>
          </cell>
          <cell r="D661">
            <v>419.23</v>
          </cell>
        </row>
        <row r="662">
          <cell r="A662">
            <v>11022000</v>
          </cell>
          <cell r="B662" t="str">
            <v>FURGÃO LONGO, TETO ALTO  50% EM OPERAÇÃO</v>
          </cell>
          <cell r="C662" t="str">
            <v>H</v>
          </cell>
          <cell r="D662">
            <v>90.55</v>
          </cell>
        </row>
        <row r="663">
          <cell r="A663">
            <v>11023000</v>
          </cell>
          <cell r="B663" t="str">
            <v>CAMINHÃO BASCULANTE 10M3</v>
          </cell>
          <cell r="C663" t="str">
            <v>H</v>
          </cell>
          <cell r="D663">
            <v>310.86</v>
          </cell>
        </row>
        <row r="664">
          <cell r="A664">
            <v>11024000</v>
          </cell>
          <cell r="B664" t="str">
            <v>ROMPEDOR</v>
          </cell>
          <cell r="C664" t="str">
            <v>H</v>
          </cell>
          <cell r="D664">
            <v>33.99</v>
          </cell>
        </row>
        <row r="665">
          <cell r="A665">
            <v>11025000</v>
          </cell>
          <cell r="B665" t="str">
            <v>CAMINHÃO ESPARGIDOR - 6000L</v>
          </cell>
          <cell r="C665" t="str">
            <v>H</v>
          </cell>
          <cell r="D665">
            <v>255.63</v>
          </cell>
        </row>
        <row r="666">
          <cell r="A666">
            <v>11026000</v>
          </cell>
          <cell r="B666" t="str">
            <v>VIBROACABADORA  DE ASFALTO SOBRE ESTEIRA CAP. 300 TON/H</v>
          </cell>
          <cell r="C666" t="str">
            <v>H</v>
          </cell>
          <cell r="D666">
            <v>328.48</v>
          </cell>
        </row>
        <row r="667">
          <cell r="A667">
            <v>11027000</v>
          </cell>
          <cell r="B667" t="str">
            <v>GUINDASTE DE LANÇA FIXA SOBRE ESTEIRAS - 12T</v>
          </cell>
          <cell r="C667" t="str">
            <v>H</v>
          </cell>
          <cell r="D667">
            <v>122.43</v>
          </cell>
        </row>
        <row r="668">
          <cell r="A668">
            <v>11028000</v>
          </cell>
          <cell r="B668" t="str">
            <v>GUINDASTE HIDRÁULICO SOBRE PNEUS - 20/25 T</v>
          </cell>
          <cell r="C668" t="str">
            <v>H</v>
          </cell>
          <cell r="D668">
            <v>460.88</v>
          </cell>
        </row>
        <row r="669">
          <cell r="A669">
            <v>12000000</v>
          </cell>
          <cell r="B669" t="str">
            <v>MÃO DE OBRA PARA SERVIÇOS NAS SUBPREFEITURAS  (INCLUI ENCARGOS SOCIAIS)</v>
          </cell>
        </row>
        <row r="670">
          <cell r="A670">
            <v>12002000</v>
          </cell>
          <cell r="B670" t="str">
            <v>CALCETEIRO</v>
          </cell>
          <cell r="C670" t="str">
            <v>H</v>
          </cell>
          <cell r="D670">
            <v>29.34</v>
          </cell>
        </row>
        <row r="671">
          <cell r="A671">
            <v>12003000</v>
          </cell>
          <cell r="B671" t="str">
            <v>CARPINTEIRO</v>
          </cell>
          <cell r="C671" t="str">
            <v>H</v>
          </cell>
          <cell r="D671">
            <v>29.9</v>
          </cell>
        </row>
        <row r="672">
          <cell r="A672">
            <v>12004000</v>
          </cell>
          <cell r="B672" t="str">
            <v>ELETRICISTA</v>
          </cell>
          <cell r="C672" t="str">
            <v>H</v>
          </cell>
          <cell r="D672">
            <v>33.08</v>
          </cell>
        </row>
        <row r="673">
          <cell r="A673">
            <v>12005000</v>
          </cell>
          <cell r="B673" t="str">
            <v>ENCANADOR</v>
          </cell>
          <cell r="C673" t="str">
            <v>H</v>
          </cell>
          <cell r="D673">
            <v>30.75</v>
          </cell>
        </row>
        <row r="674">
          <cell r="A674">
            <v>12006000</v>
          </cell>
          <cell r="B674" t="str">
            <v>ESGOTEIRO</v>
          </cell>
          <cell r="C674" t="str">
            <v>H</v>
          </cell>
          <cell r="D674">
            <v>30.8</v>
          </cell>
        </row>
        <row r="675">
          <cell r="A675">
            <v>12007000</v>
          </cell>
          <cell r="B675" t="str">
            <v>FERREIRO</v>
          </cell>
          <cell r="C675" t="str">
            <v>H</v>
          </cell>
          <cell r="D675">
            <v>31.21</v>
          </cell>
        </row>
        <row r="676">
          <cell r="A676">
            <v>12008000</v>
          </cell>
          <cell r="B676" t="str">
            <v>MOTORISTA DE CAMINHÃO</v>
          </cell>
          <cell r="C676" t="str">
            <v>H</v>
          </cell>
          <cell r="D676">
            <v>38.35</v>
          </cell>
        </row>
        <row r="677">
          <cell r="A677">
            <v>12009000</v>
          </cell>
          <cell r="B677" t="str">
            <v>OPERADOR DE MÁQUINA PESADA</v>
          </cell>
          <cell r="C677" t="str">
            <v>H</v>
          </cell>
          <cell r="D677">
            <v>42.12</v>
          </cell>
        </row>
        <row r="678">
          <cell r="A678">
            <v>12010000</v>
          </cell>
          <cell r="B678" t="str">
            <v>PEDREIRO</v>
          </cell>
          <cell r="C678" t="str">
            <v>H</v>
          </cell>
          <cell r="D678">
            <v>29.57</v>
          </cell>
        </row>
        <row r="679">
          <cell r="A679">
            <v>12011000</v>
          </cell>
          <cell r="B679" t="str">
            <v>SERVENTE</v>
          </cell>
          <cell r="C679" t="str">
            <v>H</v>
          </cell>
          <cell r="D679">
            <v>24.1</v>
          </cell>
        </row>
        <row r="680">
          <cell r="A680">
            <v>12012000</v>
          </cell>
          <cell r="B680" t="str">
            <v>ENCARREGADO</v>
          </cell>
          <cell r="C680" t="str">
            <v>H</v>
          </cell>
          <cell r="D680">
            <v>62.3</v>
          </cell>
        </row>
        <row r="681">
          <cell r="A681">
            <v>12013000</v>
          </cell>
          <cell r="B681" t="str">
            <v>ENGENHEIRO DA OBRA</v>
          </cell>
          <cell r="C681" t="str">
            <v>H</v>
          </cell>
          <cell r="D681">
            <v>175.09</v>
          </cell>
        </row>
        <row r="682">
          <cell r="A682">
            <v>13000000</v>
          </cell>
          <cell r="B682" t="str">
            <v>FUNDAÇÕES</v>
          </cell>
        </row>
        <row r="683">
          <cell r="A683">
            <v>13001000</v>
          </cell>
          <cell r="B683" t="str">
            <v>EXECUÇÃO DE ESTACA RAIZ, SEM O FORNECIMENTO DOS MATERIAIS</v>
          </cell>
          <cell r="C683" t="str">
            <v>.</v>
          </cell>
          <cell r="D683" t="str">
            <v>.</v>
          </cell>
        </row>
        <row r="684">
          <cell r="A684">
            <v>13001001</v>
          </cell>
          <cell r="B684" t="str">
            <v>ESTACA TIPO RAIZ, 100MM, COM PERFURAÇÃO EM SOLO - 10T</v>
          </cell>
          <cell r="C684" t="str">
            <v>M</v>
          </cell>
          <cell r="D684">
            <v>203.46</v>
          </cell>
        </row>
        <row r="685">
          <cell r="A685">
            <v>13001002</v>
          </cell>
          <cell r="B685" t="str">
            <v>ESTACA TIPO RAIZ, 100MM, COM PERFURAÇÃO EM ROCHA - 10T</v>
          </cell>
          <cell r="C685" t="str">
            <v>M</v>
          </cell>
          <cell r="D685">
            <v>555.05999999999995</v>
          </cell>
        </row>
        <row r="686">
          <cell r="A686">
            <v>13001003</v>
          </cell>
          <cell r="B686" t="str">
            <v>ESTACA TIPO RAIZ, 120MM, COM PERFURAÇÃO EM SOLO - 15T</v>
          </cell>
          <cell r="C686" t="str">
            <v>M</v>
          </cell>
          <cell r="D686">
            <v>237.99</v>
          </cell>
        </row>
        <row r="687">
          <cell r="A687">
            <v>13001004</v>
          </cell>
          <cell r="B687" t="str">
            <v>ESTACA TIPO RAIZ, 120MM, COM PERFURAÇÃO EM ROCHA - 15T</v>
          </cell>
          <cell r="C687" t="str">
            <v>M</v>
          </cell>
          <cell r="D687">
            <v>607.08000000000004</v>
          </cell>
        </row>
        <row r="688">
          <cell r="A688">
            <v>13001005</v>
          </cell>
          <cell r="B688" t="str">
            <v>ESTACA TIPO RAIZ, 150MM, COM PERFURAÇÃO EM SOLO - 25T</v>
          </cell>
          <cell r="C688" t="str">
            <v>M</v>
          </cell>
          <cell r="D688">
            <v>244.31</v>
          </cell>
        </row>
        <row r="689">
          <cell r="A689">
            <v>13001006</v>
          </cell>
          <cell r="B689" t="str">
            <v>ESTACA TIPO RAIZ, 150MM, COM PERFURAÇÃO EM ROCHA - 25T</v>
          </cell>
          <cell r="C689" t="str">
            <v>M</v>
          </cell>
          <cell r="D689">
            <v>691.19</v>
          </cell>
        </row>
        <row r="690">
          <cell r="A690">
            <v>13001007</v>
          </cell>
          <cell r="B690" t="str">
            <v>ESTACA TIPO RAIZ, 160MM, COM PERFURAÇÃO EM SOLO - 35T</v>
          </cell>
          <cell r="C690" t="str">
            <v>M</v>
          </cell>
          <cell r="D690">
            <v>246.06</v>
          </cell>
        </row>
        <row r="691">
          <cell r="A691">
            <v>13001008</v>
          </cell>
          <cell r="B691" t="str">
            <v>ESTACA TIPO RAIZ, 160MM, COM PERFURAÇÃO EM ROCHA - 35T</v>
          </cell>
          <cell r="C691" t="str">
            <v>M</v>
          </cell>
          <cell r="D691">
            <v>664.27</v>
          </cell>
        </row>
        <row r="692">
          <cell r="A692">
            <v>13001009</v>
          </cell>
          <cell r="B692" t="str">
            <v>ESTACA TIPO RAIZ, 200MM, COM PERFURAÇÃO EM SOLO - 50T</v>
          </cell>
          <cell r="C692" t="str">
            <v>M</v>
          </cell>
          <cell r="D692">
            <v>287.33</v>
          </cell>
        </row>
        <row r="693">
          <cell r="A693">
            <v>13001010</v>
          </cell>
          <cell r="B693" t="str">
            <v>ESTACA TIPO RAIZ, 200MM, COM PERFURAÇÃO EM ROCHA - 50T</v>
          </cell>
          <cell r="C693" t="str">
            <v>M</v>
          </cell>
          <cell r="D693">
            <v>809.56</v>
          </cell>
        </row>
        <row r="694">
          <cell r="A694">
            <v>13001011</v>
          </cell>
          <cell r="B694" t="str">
            <v>ESTACA TIPO RAIZ, 250MM, COM PERFURAÇÃO EM SOLO - 80T</v>
          </cell>
          <cell r="C694" t="str">
            <v>M</v>
          </cell>
          <cell r="D694">
            <v>307.77999999999997</v>
          </cell>
        </row>
        <row r="695">
          <cell r="A695">
            <v>13001012</v>
          </cell>
          <cell r="B695" t="str">
            <v>ESTACA TIPO RAIZ, 250MM, COM PERFURAÇÃO EM ROCHA - 80T</v>
          </cell>
          <cell r="C695" t="str">
            <v>M</v>
          </cell>
          <cell r="D695">
            <v>906.09</v>
          </cell>
        </row>
        <row r="696">
          <cell r="A696">
            <v>13001013</v>
          </cell>
          <cell r="B696" t="str">
            <v>ESTACA TIPO RAIZ, 310MM, COM PERFURAÇÃO EM SOLO - 100T</v>
          </cell>
          <cell r="C696" t="str">
            <v>M</v>
          </cell>
          <cell r="D696">
            <v>361.33</v>
          </cell>
        </row>
        <row r="697">
          <cell r="A697">
            <v>13001014</v>
          </cell>
          <cell r="B697" t="str">
            <v>ESTACA TIPO RAIZ, 310MM, COM PERFURAÇÃO EM ROCHA - 100T</v>
          </cell>
          <cell r="C697" t="str">
            <v>M</v>
          </cell>
          <cell r="D697">
            <v>1061.5899999999999</v>
          </cell>
        </row>
        <row r="698">
          <cell r="A698">
            <v>13001015</v>
          </cell>
          <cell r="B698" t="str">
            <v>ESTACA TIPO RAIZ, 400MM, COM PERFURAÇÃO EM SOLO - 130T</v>
          </cell>
          <cell r="C698" t="str">
            <v>M</v>
          </cell>
          <cell r="D698">
            <v>449.88</v>
          </cell>
        </row>
        <row r="699">
          <cell r="A699">
            <v>13001016</v>
          </cell>
          <cell r="B699" t="str">
            <v>ESTACA TIPO RAIZ, 400MM, COM PERFURAÇÃO EM ROCHA - 130T</v>
          </cell>
          <cell r="C699" t="str">
            <v>M</v>
          </cell>
          <cell r="D699">
            <v>1255.82</v>
          </cell>
        </row>
        <row r="700">
          <cell r="A700">
            <v>13002000</v>
          </cell>
          <cell r="B700" t="str">
            <v>MATERIAIS PARA A ESTACA TIPO RAIZ (AS QUANTIDADES SERÃO LEVANTADAS NO PROJETO)</v>
          </cell>
          <cell r="C700" t="str">
            <v>.</v>
          </cell>
          <cell r="D700" t="str">
            <v>.</v>
          </cell>
        </row>
        <row r="701">
          <cell r="A701">
            <v>13002001</v>
          </cell>
          <cell r="B701" t="str">
            <v>MATERIAIS PARA A ESTACA TIPO RAIZ (AS QUANTIDADES SERÃO LEVANTADAS NO PROJETO) - FORNECIMENTO DE CIMENTO COMUM</v>
          </cell>
          <cell r="C701" t="str">
            <v>KG</v>
          </cell>
          <cell r="D701">
            <v>0.6</v>
          </cell>
        </row>
        <row r="702">
          <cell r="A702">
            <v>13002002</v>
          </cell>
          <cell r="B702" t="str">
            <v>MATERIAIS PARA A ESTACA TIPO RAIZ (AS QUANTIDADES SERÃO LEVANTADAS NO PROJETO) - FORNECIMENTO DE AREIA</v>
          </cell>
          <cell r="C702" t="str">
            <v>M3</v>
          </cell>
          <cell r="D702">
            <v>167.7</v>
          </cell>
        </row>
        <row r="703">
          <cell r="A703">
            <v>13002003</v>
          </cell>
          <cell r="B703" t="str">
            <v>MATERIAIS PARA A ESTACA TIPO RAIZ (AS QUANTIDADES SERÃO LEVANTADAS NO PROJETO) - FORNECIMENTO DE AÇO CA-50, COM BITOLA &gt; = 12,5MM</v>
          </cell>
          <cell r="C703" t="str">
            <v>KG</v>
          </cell>
          <cell r="D703">
            <v>6.62</v>
          </cell>
        </row>
        <row r="704">
          <cell r="A704">
            <v>13002004</v>
          </cell>
          <cell r="B704" t="str">
            <v>MATERIAIS PARA A ESTACA TIPO RAIZ (AS QUANTIDADES SERÃO LEVANTADAS NO PROJETO) - FORNECIMENTO DE AÇO CA-50, COM BITOLA = &lt; 12,5MM</v>
          </cell>
          <cell r="C704" t="str">
            <v>KG</v>
          </cell>
          <cell r="D704">
            <v>6.33</v>
          </cell>
        </row>
        <row r="705">
          <cell r="A705">
            <v>13002005</v>
          </cell>
          <cell r="B705" t="str">
            <v>MATERIAIS PARA A ESTACA TIPO RAIZ (AS QUANTIDADES SERÃO LEVANTADAS NO PROJETO) - FORNECIMENTO DE ÁGUA</v>
          </cell>
          <cell r="C705" t="str">
            <v>M3</v>
          </cell>
          <cell r="D705">
            <v>42.08</v>
          </cell>
        </row>
        <row r="706">
          <cell r="A706">
            <v>13002006</v>
          </cell>
          <cell r="B706" t="str">
            <v>MATERIAIS PARA A ESTACA TIPO RAIZ (AS QUANTIDADES SERÃO LEVANTADAS NO PROJETO) - FORNECIMENTO DE ARAME RECOZIDO N.18</v>
          </cell>
          <cell r="C706" t="str">
            <v>KG</v>
          </cell>
          <cell r="D706">
            <v>13.26</v>
          </cell>
        </row>
        <row r="707">
          <cell r="A707">
            <v>14000000</v>
          </cell>
          <cell r="B707" t="str">
            <v>SERVIÇOS COM AGREGADOS RECICLADOS DE RESÍDUOS DA CONSTRUÇÃO</v>
          </cell>
        </row>
        <row r="708">
          <cell r="A708">
            <v>14001000</v>
          </cell>
          <cell r="B708" t="str">
            <v>SERVIÇOS NÃO INCLUINDO O FORNECIMENTO DOS  AGREGADOS RECICLADOS</v>
          </cell>
          <cell r="C708" t="str">
            <v>.</v>
          </cell>
          <cell r="D708" t="str">
            <v>.</v>
          </cell>
        </row>
        <row r="709">
          <cell r="A709">
            <v>14001001</v>
          </cell>
          <cell r="B709" t="str">
            <v>FUNDAÇÃO DE RACHÃO</v>
          </cell>
          <cell r="C709" t="str">
            <v>M3</v>
          </cell>
          <cell r="D709">
            <v>30.97</v>
          </cell>
        </row>
        <row r="710">
          <cell r="A710">
            <v>14001002</v>
          </cell>
          <cell r="B710" t="str">
            <v>REVESTIMENTO PRIMÁRIO COM AGREGADO RECICLADO MISTURADO AO SOLO LOCAL, INCLUSIVE ESCARIFICAÇÃO, VERIFICAÇÃO, UMEDECIMENTO, COMPACTAÇÃO E ENSAIOS, CAMADA ACABADA, SEM FORNECIMENTO DE AGREGADO</v>
          </cell>
          <cell r="C710" t="str">
            <v>M3</v>
          </cell>
          <cell r="D710">
            <v>81.33</v>
          </cell>
        </row>
        <row r="711">
          <cell r="A711">
            <v>14001003</v>
          </cell>
          <cell r="B711" t="str">
            <v>BASE DE AGREGADO RECICLADO, SEM FORNECIMENTO DE AGREGADO</v>
          </cell>
          <cell r="C711" t="str">
            <v>M3</v>
          </cell>
          <cell r="D711">
            <v>38.14</v>
          </cell>
        </row>
        <row r="712">
          <cell r="A712">
            <v>14001004</v>
          </cell>
          <cell r="B712" t="str">
            <v>REFORÇO SO SUB-LEITO/SUB-BASE DE SOLO MELHORADO COM AGREGADO RECICLADO 10% EM VOLUME, SEM FORNECIMENTO DE AGREGADO</v>
          </cell>
          <cell r="C712" t="str">
            <v>M3</v>
          </cell>
          <cell r="D712">
            <v>30.64</v>
          </cell>
        </row>
        <row r="713">
          <cell r="A713">
            <v>14001005</v>
          </cell>
          <cell r="B713" t="str">
            <v>REFORÇO DO SUB-LEITO/SUB-BASE DE SOLO MELHORADO COM AGREGADO RECICLADO 20% EM VOLUME, SEM FORNECIMENTO DE AGREGADO</v>
          </cell>
          <cell r="C713" t="str">
            <v>M3</v>
          </cell>
          <cell r="D713">
            <v>30.64</v>
          </cell>
        </row>
        <row r="714">
          <cell r="A714">
            <v>14001006</v>
          </cell>
          <cell r="B714" t="str">
            <v>REFORÇO DO SUB-LEITO/SUB-BASE DE SOLO MELHORADO COM AGREGADO RECICLADO 30% EM VOLUME, SEM FORNECIMENTO DE AGREGADO</v>
          </cell>
          <cell r="C714" t="str">
            <v>M3</v>
          </cell>
          <cell r="D714">
            <v>30.64</v>
          </cell>
        </row>
        <row r="715">
          <cell r="A715">
            <v>14001007</v>
          </cell>
          <cell r="B715" t="str">
            <v>REFORÇO DO SUB-LEITO/SUB-BASE DE SOLO MELHORADO COM AGREGADO RECICLADO 40% EM VOLUME, SEM FORNECIMENTO DE AGREGADO</v>
          </cell>
          <cell r="C715" t="str">
            <v>M3</v>
          </cell>
          <cell r="D715">
            <v>30.64</v>
          </cell>
        </row>
        <row r="716">
          <cell r="A716">
            <v>14001008</v>
          </cell>
          <cell r="B716" t="str">
            <v>REFORÇO DO SUB-LEITO/SUB-BASE DE SOLO MELHORADO COM AGREGADO RECICLADO 50% EM VOLUME, SEM FORNECIMENTO DE AGREGADO</v>
          </cell>
          <cell r="C716" t="str">
            <v>M3</v>
          </cell>
          <cell r="D716">
            <v>30.64</v>
          </cell>
        </row>
        <row r="717">
          <cell r="A717">
            <v>14001009</v>
          </cell>
          <cell r="B717" t="str">
            <v>REFORÇO DO SUB-LEITO/SUB-BASE DE SOLO MELHORADO COM AGREGADO RECICLADO 60% EM VOLUME, SEM FORNECIMENTO DE AGREGADO</v>
          </cell>
          <cell r="C717" t="str">
            <v>M3</v>
          </cell>
          <cell r="D717">
            <v>30.64</v>
          </cell>
        </row>
        <row r="718">
          <cell r="A718">
            <v>14001010</v>
          </cell>
          <cell r="B718" t="str">
            <v>LASTRO DE AGREGADO RECICLADO, SEM FORNECIMENTO DE AGREGADO</v>
          </cell>
          <cell r="C718" t="str">
            <v>M3</v>
          </cell>
          <cell r="D718">
            <v>26.15</v>
          </cell>
        </row>
        <row r="719">
          <cell r="A719">
            <v>14001011</v>
          </cell>
          <cell r="B719" t="str">
            <v>DRENO DE AGREGADO RECICLADO, SEM FORNECIMENTO DE AGREGADO</v>
          </cell>
          <cell r="C719" t="str">
            <v>M3</v>
          </cell>
          <cell r="D719">
            <v>48.2</v>
          </cell>
        </row>
        <row r="720">
          <cell r="A720">
            <v>14002000</v>
          </cell>
          <cell r="B720" t="str">
            <v>SERVIÇOS INCLUINDO O FORNECIMENTO DOS AGREGADOS RECICLADOS</v>
          </cell>
          <cell r="C720" t="str">
            <v>.</v>
          </cell>
          <cell r="D720" t="str">
            <v>.</v>
          </cell>
        </row>
        <row r="721">
          <cell r="A721">
            <v>14002001</v>
          </cell>
          <cell r="B721" t="str">
            <v>FUNDAÇÃO DE AGREGADO RECICLADO, COM FORNECIMENTO DE AGREGADO</v>
          </cell>
          <cell r="C721" t="str">
            <v>M3</v>
          </cell>
          <cell r="D721">
            <v>154.58000000000001</v>
          </cell>
        </row>
        <row r="722">
          <cell r="A722">
            <v>14002002</v>
          </cell>
          <cell r="B722" t="str">
            <v>REVESTIMENTO PRIMÁRIO COM AGREGADO RECICLADO MISTURADO AO SOLO LOCAL, COM FORNECIMENTO DE AGREGADO</v>
          </cell>
          <cell r="C722" t="str">
            <v>M3</v>
          </cell>
          <cell r="D722">
            <v>111.09</v>
          </cell>
        </row>
        <row r="723">
          <cell r="A723">
            <v>14002003</v>
          </cell>
          <cell r="B723" t="str">
            <v>BASE DE AGREGADO RECICLADO, COM FORNECIMENTO DE AGREGADO</v>
          </cell>
          <cell r="C723" t="str">
            <v>M3</v>
          </cell>
          <cell r="D723">
            <v>127.43</v>
          </cell>
        </row>
        <row r="724">
          <cell r="A724">
            <v>14002004</v>
          </cell>
          <cell r="B724" t="str">
            <v>REFORÇO DO SUB-LEITO/SUB-BASE DE SOLO MELHORADO COM AGREGADO RECICLADO 10% EM VOLUME, COM FORNECIMENTO DE AGREGADO</v>
          </cell>
          <cell r="C724" t="str">
            <v>M3</v>
          </cell>
          <cell r="D724">
            <v>39.57</v>
          </cell>
        </row>
        <row r="725">
          <cell r="A725">
            <v>14002005</v>
          </cell>
          <cell r="B725" t="str">
            <v>REFORÇO DO SUB-LEITO/SUB-BASE DE SOLO MELHORADO COM AGREGADO RECICLADO 20% EM VOLUME, COM FORNECIMENTO DE AGREGADO</v>
          </cell>
          <cell r="C725" t="str">
            <v>M3</v>
          </cell>
          <cell r="D725">
            <v>48.5</v>
          </cell>
        </row>
        <row r="726">
          <cell r="A726">
            <v>14002006</v>
          </cell>
          <cell r="B726" t="str">
            <v>REFORÇO DO SUB-LEITO/SUB-BASE DE SOLO MELHORADO COM AGREGADO RECICLADO 30% EM VOLUME, COM FORNECIMENTO DE AGREGADO</v>
          </cell>
          <cell r="C726" t="str">
            <v>M3</v>
          </cell>
          <cell r="D726">
            <v>57.43</v>
          </cell>
        </row>
        <row r="727">
          <cell r="A727">
            <v>14002007</v>
          </cell>
          <cell r="B727" t="str">
            <v>REFORÇO DO SUB-LEITO/SUB-BASE DE SOLO MELHORADO COM AGREGADO RECICLADO 40% EM VOLUME, COM FORNECIMENTO DE AGREGADO</v>
          </cell>
          <cell r="C727" t="str">
            <v>M3</v>
          </cell>
          <cell r="D727">
            <v>66.36</v>
          </cell>
        </row>
        <row r="728">
          <cell r="A728">
            <v>14002008</v>
          </cell>
          <cell r="B728" t="str">
            <v>REFORÇO DO SUB-LEITO/SUB-BASE DE SOLO MELHORADO COM AGREGADO RECICLADO 50% EM VOLUME, COM FORNECIMENTO DE AGREGADO</v>
          </cell>
          <cell r="C728" t="str">
            <v>M3</v>
          </cell>
          <cell r="D728">
            <v>75.290000000000006</v>
          </cell>
        </row>
        <row r="729">
          <cell r="A729">
            <v>14002009</v>
          </cell>
          <cell r="B729" t="str">
            <v>REFORÇO DO SUB-LEITO/SUB-BASE DE SOLO MELHORADO COM AGREGADO RECICLADO 60% EM VOLUME, COM FORNECIMENTO DE AGREGADO</v>
          </cell>
          <cell r="C729" t="str">
            <v>M3</v>
          </cell>
          <cell r="D729">
            <v>84.22</v>
          </cell>
        </row>
        <row r="730">
          <cell r="A730">
            <v>14002010</v>
          </cell>
          <cell r="B730" t="str">
            <v>LASTRO DE AGREGADO RECICLADO, COM FORNECIMENTO DE AGREGADO</v>
          </cell>
          <cell r="C730" t="str">
            <v>M3</v>
          </cell>
          <cell r="D730">
            <v>115.45</v>
          </cell>
        </row>
        <row r="731">
          <cell r="A731">
            <v>14002011</v>
          </cell>
          <cell r="B731" t="str">
            <v>DRENO DE AGREGADO RECICLADO, COM FORNECIMENTO DE AGREGADO</v>
          </cell>
          <cell r="C731" t="str">
            <v>M3</v>
          </cell>
          <cell r="D731">
            <v>137.5</v>
          </cell>
        </row>
        <row r="732">
          <cell r="A732">
            <v>15000000</v>
          </cell>
          <cell r="B732" t="str">
            <v>TÚNEIS</v>
          </cell>
        </row>
        <row r="733">
          <cell r="A733">
            <v>15001000</v>
          </cell>
          <cell r="B733" t="str">
            <v>ESCAVAÇÃO MANUAL EM SOLO PARA EXECUÇÃO DE TÚNEL POR SISTEMA NÃO DESTRUTIVO, INCLUSIVE REMOÇÃO DO MATERIAL ESCAVADO ATÉ FORA DO POÇO</v>
          </cell>
          <cell r="C733" t="str">
            <v>M3</v>
          </cell>
          <cell r="D733">
            <v>357.26</v>
          </cell>
        </row>
        <row r="734">
          <cell r="A734">
            <v>15002000</v>
          </cell>
          <cell r="B734" t="str">
            <v>ESCAVAÇÃO MANUAL EM SOLO PARA EXECUÇÃO DE POÇO DE ACESSO</v>
          </cell>
          <cell r="C734" t="str">
            <v>M3</v>
          </cell>
          <cell r="D734">
            <v>157.32</v>
          </cell>
        </row>
        <row r="735">
          <cell r="A735">
            <v>15003000</v>
          </cell>
          <cell r="B735" t="str">
            <v>ILUMINAÇÃO E VENTILAÇÃO PARA EXECUÇÃO DE TÚNEL POR SISTEMA NÃO DESTRUTIVO</v>
          </cell>
          <cell r="C735" t="str">
            <v>M</v>
          </cell>
          <cell r="D735">
            <v>103</v>
          </cell>
        </row>
        <row r="736">
          <cell r="A736">
            <v>15004000</v>
          </cell>
          <cell r="B736" t="str">
            <v>EXECUÇÃO DE POÇO DE ACESSO EM CHAPA DE AÇO CORRUGADA, INCLUSA MONTAGEM DAS CHAPAS E CONSOLIDAÇÃO EXTERNA COM INJEÇÃO DE SOLO-CIMENTO, SEM FORNECIMENTO DE SOLO, CIMENTO E CHAPAS DE AÇO</v>
          </cell>
          <cell r="C736" t="str">
            <v>.</v>
          </cell>
          <cell r="D736" t="str">
            <v>.</v>
          </cell>
        </row>
        <row r="737">
          <cell r="A737">
            <v>15004001</v>
          </cell>
          <cell r="B737" t="str">
            <v>EXECUÇÃO DE POÇO DE ACESSO EM CHAPA DE AÇO CORRUGADA, INCLUSA MONTAGEM DAS CHAPAS E CONSOLIDAÇÃO EXTERNA COM INJEÇÃO DE SOLO-CIMENTO, SEM FORNECIMENTO DE SOLO, CIMENTO E CHAPAS DE AÇO - DIÂMETRO 2,40M</v>
          </cell>
          <cell r="C737" t="str">
            <v>M</v>
          </cell>
          <cell r="D737">
            <v>361.44</v>
          </cell>
        </row>
        <row r="738">
          <cell r="A738">
            <v>15004002</v>
          </cell>
          <cell r="B738" t="str">
            <v>EXECUÇÃO DE POÇO DE ACESSO EM CHAPA DE AÇO CORRUGADA, INCLUSA MONTAGEM DAS CHAPAS E CONSOLIDAÇÃO EXTERNA COM INJEÇÃO DE SOLO-CIMENTO, SEM FORNECIMENTO DE SOLO, CIMENTO E CHAPAS DE AÇO - DIÂMETRO 2,60M</v>
          </cell>
          <cell r="C738" t="str">
            <v>M</v>
          </cell>
          <cell r="D738">
            <v>397.9</v>
          </cell>
        </row>
        <row r="739">
          <cell r="A739">
            <v>15004003</v>
          </cell>
          <cell r="B739" t="str">
            <v>EXECUÇÃO DE POÇO DE ACESSO EM CHAPA DE AÇO CORRUGADA, INCLUSA MONTAGEM DAS CHAPAS E CONSOLIDAÇÃO EXTERNA COM INJEÇÃO DE SOLO-CIMENTO, SEM FORNECIMENTO DE SOLO, CIMENTO E CHAPAS DE AÇO - DIÂMETRO 2,80M</v>
          </cell>
          <cell r="C739" t="str">
            <v>M</v>
          </cell>
          <cell r="D739">
            <v>433.31</v>
          </cell>
        </row>
        <row r="740">
          <cell r="A740">
            <v>15004004</v>
          </cell>
          <cell r="B740" t="str">
            <v>EXECUÇÃO DE POÇO DE ACESSO EM CHAPA DE AÇO CORRUGADA, INCLUSA MONTAGEM DAS CHAPAS E CONSOLIDAÇÃO EXTERNA COM INJEÇÃO DE SOLO-CIMENTO, SEM FORNECIMENTO DE SOLO, CIMENTO E CHAPAS DE AÇO - DIÂMETRO 3,00M</v>
          </cell>
          <cell r="C740" t="str">
            <v>M</v>
          </cell>
          <cell r="D740">
            <v>469.77</v>
          </cell>
        </row>
        <row r="741">
          <cell r="A741">
            <v>15004005</v>
          </cell>
          <cell r="B741" t="str">
            <v>EXECUÇÃO DE POÇO DE ACESSO EM CHAPA DE AÇO CORRUGADA, INCLUSA MONTAGEM DAS CHAPAS E CONSOLIDAÇÃO EXTERNA COM INJEÇÃO DE SOLO-CIMENTO, SEM FORNECIMENTO DE SOLO, CIMENTO E CHAPAS DE AÇO - DIÂMETRO 3,20M</v>
          </cell>
          <cell r="C741" t="str">
            <v>M</v>
          </cell>
          <cell r="D741">
            <v>506.23</v>
          </cell>
        </row>
        <row r="742">
          <cell r="A742">
            <v>15005000</v>
          </cell>
          <cell r="B742" t="str">
            <v>EXECUÇÃO DE "TUNNEL LINER" INCLUSA MONTAGEM DAS CHAPAS E CONSOLIDAÇÃO EXTERNA COM INJEÇÃO DE SOLO-CIMENTO, SEM FORNECIMENTO DAS CHAPAS DE AÇO, SOLO E CIMENTO</v>
          </cell>
          <cell r="C742" t="str">
            <v>.</v>
          </cell>
          <cell r="D742" t="str">
            <v>.</v>
          </cell>
        </row>
        <row r="743">
          <cell r="A743">
            <v>15005001</v>
          </cell>
          <cell r="B743" t="str">
            <v>EXECUÇÃO DE "TUNNEL LINER" INCLUSA MONTAGEM DAS CHAPAS E CONSOLIDAÇÃO EXTERNA COM INJEÇÃO DE SOLO-CIMENTO, SEM FORNECIMENTO DAS CHAPAS DE AÇO, SOLO E CIMENTO - DIÂMETRO 1,60M</v>
          </cell>
          <cell r="C743" t="str">
            <v>M</v>
          </cell>
          <cell r="D743">
            <v>367.7</v>
          </cell>
        </row>
        <row r="744">
          <cell r="A744">
            <v>15005002</v>
          </cell>
          <cell r="B744" t="str">
            <v>EXECUÇÃO DE "TUNNEL LINER" INCLUSA MONTAGEM DAS CHAPAS E CONSOLIDAÇÃO EXTERNA COM INJEÇÃO DE SOLO-CIMENTO, SEM FORNECIMENTO DAS CHAPAS DE AÇO, SOLO E CIMENTO - DIÂMETRO 1,80M</v>
          </cell>
          <cell r="C744" t="str">
            <v>M</v>
          </cell>
          <cell r="D744">
            <v>405.2</v>
          </cell>
        </row>
        <row r="745">
          <cell r="A745">
            <v>15005003</v>
          </cell>
          <cell r="B745" t="str">
            <v>EXECUÇÃO DE "TUNNEL LINER" INCLUSA MONTAGEM DAS CHAPAS E CONSOLIDAÇÃO EXTERNA COM INJEÇÃO DE SOLO-CIMENTO, SEM FORNECIMENTO DAS CHAPAS DE AÇO, SOLO E CIMENTO - DIÂMETRO 2,00M</v>
          </cell>
          <cell r="C745" t="str">
            <v>M</v>
          </cell>
          <cell r="D745">
            <v>441.66</v>
          </cell>
        </row>
        <row r="746">
          <cell r="A746">
            <v>15005004</v>
          </cell>
          <cell r="B746" t="str">
            <v>EXECUÇÃO DE "TUNNEL LINER" INCLUSA MONTAGEM DAS CHAPAS E CONSOLIDAÇÃO EXTERNA COM INJEÇÃO DE SOLO-CIMENTO, SEM FORNECIMENTO DAS CHAPAS DE AÇO, SOLO E CIMENTO - DIÂMETRO 2,20M</v>
          </cell>
          <cell r="C746" t="str">
            <v>M</v>
          </cell>
          <cell r="D746">
            <v>478.12</v>
          </cell>
        </row>
        <row r="747">
          <cell r="A747">
            <v>15006000</v>
          </cell>
          <cell r="B747" t="str">
            <v>FORNECIMENTO DE CHAPA DE AÇO CORRUGADA, TIPO "TUNNEL LINER", GALVANIZADA</v>
          </cell>
          <cell r="C747" t="str">
            <v>.</v>
          </cell>
          <cell r="D747" t="str">
            <v>.</v>
          </cell>
        </row>
        <row r="748">
          <cell r="A748">
            <v>15006001</v>
          </cell>
          <cell r="B748" t="str">
            <v>FORNECIMENTO DE CHAPA DE AÇO CORRUGADA, TIPO "TUNNEL LINER", GALVANIZADA - DIÂMETRO 1,60M E ESPESSURA 2,70MM</v>
          </cell>
          <cell r="C748" t="str">
            <v>M</v>
          </cell>
          <cell r="D748">
            <v>5830.58</v>
          </cell>
        </row>
        <row r="749">
          <cell r="A749">
            <v>15006002</v>
          </cell>
          <cell r="B749" t="str">
            <v>FORNECIMENTO DE CHAPA DE AÇO CORRUGADA, TIPO "TUNNEL LINER", GALVANIZADA - DIÂMETRO 1,80M E ESPESSURA 2,70MM</v>
          </cell>
          <cell r="C749" t="str">
            <v>M</v>
          </cell>
          <cell r="D749">
            <v>6658.38</v>
          </cell>
        </row>
        <row r="750">
          <cell r="A750">
            <v>15006003</v>
          </cell>
          <cell r="B750" t="str">
            <v>FORNECIMENTO DE CHAPA DE AÇO CORRUGADA, TIPO "TUNNEL LINER", GALVANIZADA - DIÂMETRO 2,00M E ESPESSURA 2,70MM</v>
          </cell>
          <cell r="C750" t="str">
            <v>M</v>
          </cell>
          <cell r="D750">
            <v>7306.22</v>
          </cell>
        </row>
        <row r="751">
          <cell r="A751">
            <v>15006004</v>
          </cell>
          <cell r="B751" t="str">
            <v>FORNECIMENTO DE CHAPA DE AÇO CORRUGADA, TIPO "TUNNEL LINER", GALVANIZADA - DIÂMETRO 2,20M E ESPESSURA 2,70MM</v>
          </cell>
          <cell r="C751" t="str">
            <v>M</v>
          </cell>
          <cell r="D751">
            <v>8098.03</v>
          </cell>
        </row>
        <row r="752">
          <cell r="A752">
            <v>15006005</v>
          </cell>
          <cell r="B752" t="str">
            <v>FORNECIMENTO DE CHAPA DE AÇO CORRUGADA, TIPO "TUNNEL LINER", GALVANIZADA - DIÂMETRO 2,40M E ESPESSURA 2,70MM</v>
          </cell>
          <cell r="C752" t="str">
            <v>M</v>
          </cell>
          <cell r="D752">
            <v>8781.86</v>
          </cell>
        </row>
        <row r="753">
          <cell r="A753">
            <v>15006006</v>
          </cell>
          <cell r="B753" t="str">
            <v>FORNECIMENTO DE CHAPA DE AÇO CORRUGADA, TIPO "TUNNEL LINER", GALVANIZADA - DIÂMETRO 2,60M E ESPESSURA 2,70MM</v>
          </cell>
          <cell r="C753" t="str">
            <v>M</v>
          </cell>
          <cell r="D753">
            <v>9573.67</v>
          </cell>
        </row>
        <row r="754">
          <cell r="A754">
            <v>15006007</v>
          </cell>
          <cell r="B754" t="str">
            <v>FORNECIMENTO DE CHAPA DE AÇO CORRUGADA, TIPO "TUNNEL LINER", GALVANIZADA - DIÂMETRO 2,80M E ESPESSURA 2,70MM</v>
          </cell>
          <cell r="C754" t="str">
            <v>M</v>
          </cell>
          <cell r="D754">
            <v>10221.51</v>
          </cell>
        </row>
        <row r="755">
          <cell r="A755">
            <v>15006008</v>
          </cell>
          <cell r="B755" t="str">
            <v>FORNECIMENTO DE CHAPA DE AÇO CORRUGADA, TIPO "TUNNEL LINER", GALVANIZADA - DIÂMETRO 3,00M E ESPESSURA 2,70MM</v>
          </cell>
          <cell r="C755" t="str">
            <v>M</v>
          </cell>
          <cell r="D755">
            <v>11013.32</v>
          </cell>
        </row>
        <row r="756">
          <cell r="A756">
            <v>15006009</v>
          </cell>
          <cell r="B756" t="str">
            <v>FORNECIMENTO DE CHAPA DE AÇO CORRUGADA, TIPO "TUNNEL LINER", GALVANIZADA - DIÂMETRO 3,20M E ESPESSURA 2,70MM</v>
          </cell>
          <cell r="C756" t="str">
            <v>M</v>
          </cell>
          <cell r="D756">
            <v>11697.16</v>
          </cell>
        </row>
        <row r="757">
          <cell r="A757">
            <v>15006010</v>
          </cell>
          <cell r="B757" t="str">
            <v>FORNECIMENTO DE CHAPA DE AÇO CORRUGADA, TIPO "TUNNEL LINER", GALVANIZADA - DIÂMETRO 2,00M E ESPESSURA 3,40MM</v>
          </cell>
          <cell r="C757" t="str">
            <v>M</v>
          </cell>
          <cell r="D757">
            <v>8571.2999999999993</v>
          </cell>
        </row>
        <row r="758">
          <cell r="A758">
            <v>15006011</v>
          </cell>
          <cell r="B758" t="str">
            <v>FORNECIMENTO DE CHAPA DE AÇO CORRUGADA, TIPO "TUNNEL LINER", GALVANIZADA - DIÂMETRO 2,20M E ESPESSURA 3,40MM</v>
          </cell>
          <cell r="C758" t="str">
            <v>M</v>
          </cell>
          <cell r="D758">
            <v>9497</v>
          </cell>
        </row>
        <row r="759">
          <cell r="A759">
            <v>15006012</v>
          </cell>
          <cell r="B759" t="str">
            <v>FORNECIMENTO DE CHAPA DE AÇO CORRUGADA, TIPO "TUNNEL LINER", GALVANIZADA - DIÂMETRO 2,40M E ESPESSURA 3,40MM</v>
          </cell>
          <cell r="C759" t="str">
            <v>M</v>
          </cell>
          <cell r="D759">
            <v>10285.56</v>
          </cell>
        </row>
        <row r="760">
          <cell r="A760">
            <v>15006013</v>
          </cell>
          <cell r="B760" t="str">
            <v>FORNECIMENTO DE CHAPA DE AÇO CORRUGADA, TIPO "TUNNEL LINER", GALVANIZADA - DIÂMETRO 2,60M E ESPESSURA 3,40MM</v>
          </cell>
          <cell r="C760" t="str">
            <v>M</v>
          </cell>
          <cell r="D760">
            <v>11211.26</v>
          </cell>
        </row>
        <row r="761">
          <cell r="A761">
            <v>15006014</v>
          </cell>
          <cell r="B761" t="str">
            <v>FORNECIMENTO DE CHAPA DE AÇO CORRUGADA, TIPO "TUNNEL LINER", GALVANIZADA - DIÂMETRO 2,80M E ESPESSURA 3,40MM</v>
          </cell>
          <cell r="C761" t="str">
            <v>M</v>
          </cell>
          <cell r="D761">
            <v>11999.82</v>
          </cell>
        </row>
        <row r="762">
          <cell r="A762">
            <v>15006015</v>
          </cell>
          <cell r="B762" t="str">
            <v>FORNECIMENTO DE CHAPA DE AÇO CORRUGADA, TIPO "TUNNEL LINER", GALVANIZADA - DIÂMETRO 3,00M E ESPESSURA 3,40MM</v>
          </cell>
          <cell r="C762" t="str">
            <v>M</v>
          </cell>
          <cell r="D762">
            <v>12925.52</v>
          </cell>
        </row>
        <row r="763">
          <cell r="A763">
            <v>15006016</v>
          </cell>
          <cell r="B763" t="str">
            <v>FORNECIMENTO DE CHAPA DE AÇO CORRUGADA, TIPO "TUNNEL LINER", GALVANIZADA - DIÂMETRO 3,20M E ESPESSURA 3,40MM</v>
          </cell>
          <cell r="C763" t="str">
            <v>M</v>
          </cell>
          <cell r="D763">
            <v>13714.08</v>
          </cell>
        </row>
        <row r="764">
          <cell r="A764">
            <v>15007000</v>
          </cell>
          <cell r="B764" t="str">
            <v>FORNECIMENTO DE CHAPA PRETA DE AÇO CORRUGADA, TIPO "TUNNEL LINER"</v>
          </cell>
          <cell r="C764" t="str">
            <v>.</v>
          </cell>
          <cell r="D764" t="str">
            <v>.</v>
          </cell>
        </row>
        <row r="765">
          <cell r="A765">
            <v>15007001</v>
          </cell>
          <cell r="B765" t="str">
            <v>FORNECIMENTO DE CHAPA PRETA DE AÇO CORRUGADA, TIPO "TUNNEL LINER" - DIÂMETRO 1,60M E ESPESSURA 2,50MM</v>
          </cell>
          <cell r="C765" t="str">
            <v>M</v>
          </cell>
          <cell r="D765">
            <v>4027.27</v>
          </cell>
        </row>
        <row r="766">
          <cell r="A766">
            <v>15007002</v>
          </cell>
          <cell r="B766" t="str">
            <v>FORNECIMENTO DE CHAPA PRETA DE AÇO CORRUGADA, TIPO "TUNNEL LINER" - DIÂMETRO 1,80M E ESPESSURA 2,50MM</v>
          </cell>
          <cell r="C766" t="str">
            <v>M</v>
          </cell>
          <cell r="D766">
            <v>4598.8900000000003</v>
          </cell>
        </row>
        <row r="767">
          <cell r="A767">
            <v>15007003</v>
          </cell>
          <cell r="B767" t="str">
            <v>FORNECIMENTO DE CHAPA PRETA DE AÇO CORRUGADA, TIPO "TUNNEL LINER" - DIÂMETRO 2,00M E ESPESSURA 2,50MM</v>
          </cell>
          <cell r="C767" t="str">
            <v>M</v>
          </cell>
          <cell r="D767">
            <v>5066.57</v>
          </cell>
        </row>
        <row r="768">
          <cell r="A768">
            <v>15007004</v>
          </cell>
          <cell r="B768" t="str">
            <v>FORNECIMENTO DE CHAPA PRETA DE AÇO CORRUGADA, TIPO "TUNNEL LINER" - DIÂMETRO 2,20M E ESPESSURA 2,50MM</v>
          </cell>
          <cell r="C768" t="str">
            <v>M</v>
          </cell>
          <cell r="D768">
            <v>5638.18</v>
          </cell>
        </row>
        <row r="769">
          <cell r="A769">
            <v>15007005</v>
          </cell>
          <cell r="B769" t="str">
            <v>FORNECIMENTO DE CHAPA PRETA DE AÇO CORRUGADA, TIPO "TUNNEL LINER" - DIÂMETRO 2,40M E ESPESSURA 2,50MM</v>
          </cell>
          <cell r="C769" t="str">
            <v>M</v>
          </cell>
          <cell r="D769">
            <v>6079.88</v>
          </cell>
        </row>
        <row r="770">
          <cell r="A770">
            <v>15007006</v>
          </cell>
          <cell r="B770" t="str">
            <v>FORNECIMENTO DE CHAPA PRETA DE AÇO CORRUGADA, TIPO "TUNNEL LINER" - DIÂMETRO 2,60M E ESPESSURA 2,50MM</v>
          </cell>
          <cell r="C770" t="str">
            <v>M</v>
          </cell>
          <cell r="D770">
            <v>6599.53</v>
          </cell>
        </row>
        <row r="771">
          <cell r="A771">
            <v>15007007</v>
          </cell>
          <cell r="B771" t="str">
            <v>FORNECIMENTO DE CHAPA PRETA DE AÇO CORRUGADA, TIPO "TUNNEL LINER" - DIÂMETRO 2,80M E ESPESSURA 2,50MM</v>
          </cell>
          <cell r="C771" t="str">
            <v>M</v>
          </cell>
          <cell r="D771">
            <v>7041.24</v>
          </cell>
        </row>
        <row r="772">
          <cell r="A772">
            <v>15007008</v>
          </cell>
          <cell r="B772" t="str">
            <v>FORNECIMENTO DE CHAPA PRETA DE AÇO CORRUGADA, TIPO "TUNNEL LINER" - DIÂMETRO 3,00M E ESPESSURA 2,50MM</v>
          </cell>
          <cell r="C772" t="str">
            <v>M</v>
          </cell>
          <cell r="D772">
            <v>7612.85</v>
          </cell>
        </row>
        <row r="773">
          <cell r="A773">
            <v>15007009</v>
          </cell>
          <cell r="B773" t="str">
            <v>FORNECIMENTO DE CHAPA PRETA DE AÇO CORRUGADA, TIPO "TUNNEL LINER" - DIÂMETRO 3,20M E ESPESSURA 2,50MM</v>
          </cell>
          <cell r="C773" t="str">
            <v>M</v>
          </cell>
          <cell r="D773">
            <v>8080.53</v>
          </cell>
        </row>
        <row r="774">
          <cell r="A774">
            <v>15007010</v>
          </cell>
          <cell r="B774" t="str">
            <v>FORNECIMENTO DE CHAPA PRETA DE AÇO CORRUGADA, TIPO "TUNNEL LINER" - DIÂMETRO 2,00M E ESPESSURA 3,40MM</v>
          </cell>
          <cell r="C774" t="str">
            <v>M</v>
          </cell>
          <cell r="D774">
            <v>6208.12</v>
          </cell>
        </row>
        <row r="775">
          <cell r="A775">
            <v>15007011</v>
          </cell>
          <cell r="B775" t="str">
            <v>FORNECIMENTO DE CHAPA PRETA DE AÇO CORRUGADA, TIPO "TUNNEL LINER" - DIÂMETRO 2,20M E ESPESSURA 3,40MM</v>
          </cell>
          <cell r="C775" t="str">
            <v>M</v>
          </cell>
          <cell r="D775">
            <v>6877.88</v>
          </cell>
        </row>
        <row r="776">
          <cell r="A776">
            <v>15007012</v>
          </cell>
          <cell r="B776" t="str">
            <v>FORNECIMENTO DE CHAPA PRETA DE AÇO CORRUGADA, TIPO "TUNNEL LINER" - DIÂMETRO 2,40M E ESPESSURA 3,40MM</v>
          </cell>
          <cell r="C776" t="str">
            <v>M</v>
          </cell>
          <cell r="D776">
            <v>7444.6</v>
          </cell>
        </row>
        <row r="777">
          <cell r="A777">
            <v>15007013</v>
          </cell>
          <cell r="B777" t="str">
            <v>FORNECIMENTO DE CHAPA PRETA DE AÇO CORRUGADA, TIPO "TUNNEL LINER" - DIÂMETRO 2,60M E ESPESSURA 3,40MM</v>
          </cell>
          <cell r="C777" t="str">
            <v>M</v>
          </cell>
          <cell r="D777">
            <v>8114.35</v>
          </cell>
        </row>
        <row r="778">
          <cell r="A778">
            <v>15007014</v>
          </cell>
          <cell r="B778" t="str">
            <v>FORNECIMENTO DE CHAPA PRETA DE AÇO CORRUGADA, TIPO "TUNNEL LINER" - DIÂMETRO 2,80M E ESPESSURA 3,40MM</v>
          </cell>
          <cell r="C778" t="str">
            <v>M</v>
          </cell>
          <cell r="D778">
            <v>8681.07</v>
          </cell>
        </row>
        <row r="779">
          <cell r="A779">
            <v>15007015</v>
          </cell>
          <cell r="B779" t="str">
            <v>FORNECIMENTO DE CHAPA PRETA DE AÇO CORRUGADA, TIPO "TUNNEL LINER" - DIÂMETRO 3,00M E ESPESSURA 3,40MM</v>
          </cell>
          <cell r="C779" t="str">
            <v>M</v>
          </cell>
          <cell r="D779">
            <v>9350.83</v>
          </cell>
        </row>
        <row r="780">
          <cell r="A780">
            <v>15007016</v>
          </cell>
          <cell r="B780" t="str">
            <v>FORNECIMENTO DE CHAPA PRETA DE AÇO CORRUGADA, TIPO "TUNNEL LINER" - DIÂMETRO 3,20M E ESPESSURA 3,40MM</v>
          </cell>
          <cell r="C780" t="str">
            <v>M</v>
          </cell>
          <cell r="D780">
            <v>9917.5400000000009</v>
          </cell>
        </row>
        <row r="781">
          <cell r="A781">
            <v>15008000</v>
          </cell>
          <cell r="B781" t="str">
            <v>CAMBOTAS METÁLICAS PARA TÚNEL NATM</v>
          </cell>
          <cell r="C781" t="str">
            <v>KG</v>
          </cell>
          <cell r="D781">
            <v>16.71</v>
          </cell>
        </row>
        <row r="782">
          <cell r="A782">
            <v>15009000</v>
          </cell>
          <cell r="B782" t="str">
            <v>FORNECIMENTO E APLICAÇÃO DE ENFILAGEM, COM TUBO DE AÇO, DIÂMETRO 2 1/2" E PAREDE DE 5,16MM DE ESPESSURA, EXCETO INJEÇÃO, PARA IMPLATAÇÃO DE TÚNEL NATM</v>
          </cell>
          <cell r="C782" t="str">
            <v>M</v>
          </cell>
          <cell r="D782">
            <v>135.65</v>
          </cell>
        </row>
        <row r="783">
          <cell r="A783">
            <v>15010000</v>
          </cell>
          <cell r="B783" t="str">
            <v>FORMAS METÁLICAS PARA CONCRETAGEM DO REVESTIMENTO INTERNO DE "TUNNEL LINER", FORNECIMENTO, MONTAGEM E POSTERIOR DESMONTAGEM</v>
          </cell>
          <cell r="C783" t="str">
            <v>M2</v>
          </cell>
          <cell r="D783">
            <v>49.56</v>
          </cell>
        </row>
        <row r="784">
          <cell r="A784">
            <v>16001001</v>
          </cell>
          <cell r="B784" t="str">
            <v>RELATÓRIO DE CONSULTA PRÉVIA</v>
          </cell>
          <cell r="C784" t="str">
            <v>UN</v>
          </cell>
          <cell r="D784">
            <v>25839.16</v>
          </cell>
        </row>
        <row r="785">
          <cell r="A785">
            <v>16001002</v>
          </cell>
          <cell r="B785" t="str">
            <v>ESTUDO DE VIABILIDADE AMBIENTAL - EVA 1 - ATÉ 30.000 M2</v>
          </cell>
          <cell r="C785" t="str">
            <v>UN</v>
          </cell>
          <cell r="D785">
            <v>520880.88</v>
          </cell>
        </row>
        <row r="786">
          <cell r="A786">
            <v>16001003</v>
          </cell>
          <cell r="B786" t="str">
            <v>ESTUDO DE VIABILIDADE AMBIENTAL - EVA 2 - ACIMA DE 30.000 M2</v>
          </cell>
          <cell r="C786" t="str">
            <v>UN</v>
          </cell>
          <cell r="D786">
            <v>657692.44999999995</v>
          </cell>
        </row>
        <row r="787">
          <cell r="A787">
            <v>16001004</v>
          </cell>
          <cell r="B787" t="str">
            <v>RELATÓRIO DE COMPLEMENTAÇÃO AO EVA 1</v>
          </cell>
          <cell r="C787" t="str">
            <v>UN</v>
          </cell>
          <cell r="D787">
            <v>66818.399999999994</v>
          </cell>
        </row>
        <row r="788">
          <cell r="A788">
            <v>16001005</v>
          </cell>
          <cell r="B788" t="str">
            <v>RELATÓRIO DE COMPLEMENTAÇÃO AO EVA 2</v>
          </cell>
          <cell r="C788" t="str">
            <v>UN</v>
          </cell>
          <cell r="D788">
            <v>82111.89</v>
          </cell>
        </row>
        <row r="789">
          <cell r="A789">
            <v>16001006</v>
          </cell>
          <cell r="B789" t="str">
            <v>EIA 1: PROJETOS DE DRENAGEM COM EXTENSÃO DE 1000 À 3000M</v>
          </cell>
          <cell r="C789" t="str">
            <v>UN</v>
          </cell>
          <cell r="D789">
            <v>523854.93</v>
          </cell>
        </row>
        <row r="790">
          <cell r="A790">
            <v>16001007</v>
          </cell>
          <cell r="B790" t="str">
            <v>EIA 2 : PROJETOS DE DRENAGEM COM CANALIZAÇÃO DE 3001 À 5000M</v>
          </cell>
          <cell r="C790" t="str">
            <v>UN</v>
          </cell>
          <cell r="D790">
            <v>562789.74</v>
          </cell>
        </row>
        <row r="791">
          <cell r="A791">
            <v>16001008</v>
          </cell>
          <cell r="B791" t="str">
            <v>EIA 3 : PROJETOS DE DRENAGEM COM CANALIZAÇÃO E RESERVATÓRIO, BARRAGENS, BARRAMENTOS, POLDERS, ETC...</v>
          </cell>
          <cell r="C791" t="str">
            <v>UN</v>
          </cell>
          <cell r="D791">
            <v>600552.5</v>
          </cell>
        </row>
        <row r="792">
          <cell r="A792">
            <v>16001009</v>
          </cell>
          <cell r="B792" t="str">
            <v>EIA 4 : PROJETOS E CANALIZAÇÕES ACIMA DE 1000M E VIÁRIO ACIMA DE 3000M</v>
          </cell>
          <cell r="C792" t="str">
            <v>UN</v>
          </cell>
          <cell r="D792">
            <v>638315.26</v>
          </cell>
        </row>
        <row r="793">
          <cell r="A793">
            <v>16001010</v>
          </cell>
          <cell r="B793" t="str">
            <v>EIA 5 : PROJETOS VIÁRIOS DE 3000 À 5000M</v>
          </cell>
          <cell r="C793" t="str">
            <v>UN</v>
          </cell>
          <cell r="D793">
            <v>727918.21</v>
          </cell>
        </row>
        <row r="794">
          <cell r="A794">
            <v>16001011</v>
          </cell>
          <cell r="B794" t="str">
            <v>EIA 6 : PROJETOS VIÁRIOS ACIMA DE 5000M</v>
          </cell>
          <cell r="C794" t="str">
            <v>UN</v>
          </cell>
          <cell r="D794">
            <v>769637.98</v>
          </cell>
        </row>
        <row r="795">
          <cell r="A795">
            <v>16001012</v>
          </cell>
          <cell r="B795" t="str">
            <v>EIA 7 : PROJETOS VIÁRIOS IGUAL OU SUPERIOR À 3000M ACOMPANHADOS DE OBRAS DE ARTE (PONTES, VIADUTOS OU PASSARELAS). VIÁRIO E OBRA DE ARTE.</v>
          </cell>
          <cell r="C795" t="str">
            <v>UN</v>
          </cell>
          <cell r="D795">
            <v>753150.19</v>
          </cell>
        </row>
        <row r="796">
          <cell r="A796">
            <v>16001013</v>
          </cell>
          <cell r="B796" t="str">
            <v>EIA 8 : PROJETOS VIÁRIOS IGUAL OU SUPERIOR À 3000M ACOMPANHADOS DE OBRAS DE ARTE (PONTES, VIADUTOS OU PASSARELAS). PROJETOS MISTOS COMPOSTOS DE DRENAGEM, VIÁRIO E OBRAS DE ARTE.</v>
          </cell>
          <cell r="C796" t="str">
            <v>UN</v>
          </cell>
          <cell r="D796">
            <v>883176.06</v>
          </cell>
        </row>
        <row r="797">
          <cell r="A797">
            <v>16001014</v>
          </cell>
          <cell r="B797" t="str">
            <v>AUDIÊNCIA PÚBLICA</v>
          </cell>
          <cell r="C797" t="str">
            <v>UN</v>
          </cell>
          <cell r="D797">
            <v>30935.23</v>
          </cell>
        </row>
        <row r="798">
          <cell r="A798">
            <v>16001015</v>
          </cell>
          <cell r="B798" t="str">
            <v>RELATÓRIO DE COMPLEMENTAÇÃO AO EIA/RIMA 4-8</v>
          </cell>
          <cell r="C798" t="str">
            <v>UN</v>
          </cell>
          <cell r="D798">
            <v>89180.76</v>
          </cell>
        </row>
        <row r="799">
          <cell r="A799">
            <v>16001016</v>
          </cell>
          <cell r="B799" t="str">
            <v>RELATÓRIO DE COMPLEMENTAÇÃO AO EIA/RIMA 1-3</v>
          </cell>
          <cell r="C799" t="str">
            <v>UN</v>
          </cell>
          <cell r="D799">
            <v>78614.62</v>
          </cell>
        </row>
        <row r="800">
          <cell r="A800">
            <v>16001017</v>
          </cell>
          <cell r="B800" t="str">
            <v>PLANO BÁSICO AMBIENTAL - PBA CONTENDO ATÉ 20 PLANOS E PROGRAMAS DO MEIO FÍSICO, BIÓTICO E SOCIOECONÔMICO</v>
          </cell>
          <cell r="C800" t="str">
            <v>UN</v>
          </cell>
          <cell r="D800">
            <v>248785.91</v>
          </cell>
        </row>
        <row r="801">
          <cell r="A801">
            <v>16001018</v>
          </cell>
          <cell r="B801" t="str">
            <v>PLANO BÁSICO AMBIENTAL - PBA CONTENDO ACIMA DE 20 PLANOS E PROGRAMAS DO MEIO FÍSICO, BIÓTICO E SOCIOECONÔMICO</v>
          </cell>
          <cell r="C801" t="str">
            <v>UN</v>
          </cell>
          <cell r="D801">
            <v>299413.01</v>
          </cell>
        </row>
        <row r="802">
          <cell r="A802">
            <v>16001019</v>
          </cell>
          <cell r="B802" t="str">
            <v>RELATÓRIO DE ATENDIMENTO ÀS EXIGÊNCIAS DA LICENÇA AMBIENTAL PRÉVIA - LAP</v>
          </cell>
          <cell r="C802" t="str">
            <v>UN</v>
          </cell>
          <cell r="D802">
            <v>74774.95</v>
          </cell>
        </row>
        <row r="803">
          <cell r="A803">
            <v>16001020</v>
          </cell>
          <cell r="B803" t="str">
            <v>RELATÓRIO DE COMPLEMENTAÇÕES AO ATENDIMENTO DA LAP - LICENÇA AMBIENTAL PRÉVIA</v>
          </cell>
          <cell r="C803" t="str">
            <v>UN</v>
          </cell>
          <cell r="D803">
            <v>38356.49</v>
          </cell>
        </row>
        <row r="804">
          <cell r="A804">
            <v>16001021</v>
          </cell>
          <cell r="B804" t="str">
            <v>RELATÓRIO DE SOLICITAÇÃO DE LICENÇA AMBIENTAL DE INSTALAÇÃO - LAI</v>
          </cell>
          <cell r="C804" t="str">
            <v>UN</v>
          </cell>
          <cell r="D804">
            <v>70047.600000000006</v>
          </cell>
        </row>
        <row r="805">
          <cell r="A805">
            <v>16001022</v>
          </cell>
          <cell r="B805" t="str">
            <v>FICHA DE CARACTERIZAÇÃO DO EMPREENDIMENTO - FCA, CONFORME INSTRUÇÃO NORMATIVA IPHAN N°01/2015</v>
          </cell>
          <cell r="C805" t="str">
            <v>UN</v>
          </cell>
          <cell r="D805">
            <v>6517.06</v>
          </cell>
        </row>
        <row r="806">
          <cell r="A806">
            <v>16001023</v>
          </cell>
          <cell r="B806" t="str">
            <v>RELATÓRIO DE AVALIAÇÃO DE IMPACTO AOS BENS CULTURAIS TOMBADOS, VALORADOS E REGISTRADOS</v>
          </cell>
          <cell r="C806" t="str">
            <v>UN</v>
          </cell>
          <cell r="D806">
            <v>16225.88</v>
          </cell>
        </row>
        <row r="807">
          <cell r="A807">
            <v>16001024</v>
          </cell>
          <cell r="B807" t="str">
            <v>ACOMPANHAMENTO ARQUEOLÓGICO</v>
          </cell>
          <cell r="C807" t="str">
            <v>UN</v>
          </cell>
          <cell r="D807">
            <v>16930.54</v>
          </cell>
        </row>
        <row r="808">
          <cell r="A808">
            <v>16001025</v>
          </cell>
          <cell r="B808" t="str">
            <v>PROJETO DE AVALIAÇÃO DE IMPACTO AO PATRIMÔNIO ARQUEOLÓGICO</v>
          </cell>
          <cell r="C808" t="str">
            <v>UN</v>
          </cell>
          <cell r="D808">
            <v>16930.54</v>
          </cell>
        </row>
        <row r="809">
          <cell r="A809">
            <v>16001026</v>
          </cell>
          <cell r="B809" t="str">
            <v>RELATÓRIO DE AVALIAÇÃO DE IMPACTO AO PATRIMÔNIO ARQUEOLÓGICO</v>
          </cell>
          <cell r="C809" t="str">
            <v>UN</v>
          </cell>
          <cell r="D809">
            <v>7219.29</v>
          </cell>
        </row>
        <row r="810">
          <cell r="A810">
            <v>16001027</v>
          </cell>
          <cell r="B810" t="str">
            <v>PROJETO DE AVALIAÇÃO DE IMPACTO AO PATRIMÔNIO ARQUEOLÓGICO</v>
          </cell>
          <cell r="C810" t="str">
            <v>UN</v>
          </cell>
          <cell r="D810">
            <v>16930.54</v>
          </cell>
        </row>
        <row r="811">
          <cell r="A811">
            <v>16001028</v>
          </cell>
          <cell r="B811" t="str">
            <v>RELATÓRIO DE AVALIAÇÃO DE IMPACTO AO PATRIMÔNIO ARQUEOLÓGICO</v>
          </cell>
          <cell r="C811" t="str">
            <v>UN</v>
          </cell>
          <cell r="D811">
            <v>7219.29</v>
          </cell>
        </row>
        <row r="812">
          <cell r="A812">
            <v>16001029</v>
          </cell>
          <cell r="B812" t="str">
            <v>PROGRAMA DE GESTÃO DOS BENS CULTURAIS TOMBADOS, VALORADOS E REGISTRADOS</v>
          </cell>
          <cell r="C812" t="str">
            <v>UN</v>
          </cell>
          <cell r="D812">
            <v>16930.54</v>
          </cell>
        </row>
        <row r="813">
          <cell r="A813">
            <v>16001030</v>
          </cell>
          <cell r="B813" t="str">
            <v>RELATÓRIO DE GESTÃO DOS BENS CULTURAIS TOMBADOS, VALORADOS E REGISTRADOS</v>
          </cell>
          <cell r="C813" t="str">
            <v>UN</v>
          </cell>
          <cell r="D813">
            <v>7219.29</v>
          </cell>
        </row>
        <row r="814">
          <cell r="A814">
            <v>16001031</v>
          </cell>
          <cell r="B814" t="str">
            <v>PROJETO DE SALVAMENTO ARQUEOLÓGICO</v>
          </cell>
          <cell r="C814" t="str">
            <v>UN</v>
          </cell>
          <cell r="D814">
            <v>16036.9</v>
          </cell>
        </row>
        <row r="815">
          <cell r="A815">
            <v>16001032</v>
          </cell>
          <cell r="B815" t="str">
            <v>RELATÓRIO DE SALVAMENTO ARQUEOLÓGICO</v>
          </cell>
          <cell r="C815" t="str">
            <v>UN</v>
          </cell>
          <cell r="D815">
            <v>16225.88</v>
          </cell>
        </row>
        <row r="816">
          <cell r="A816">
            <v>16001033</v>
          </cell>
          <cell r="B816" t="str">
            <v>PROJETO E RELATÓRIO INTEGRADO DE EDUCAÇÃO PATRIMONIAL</v>
          </cell>
          <cell r="C816" t="str">
            <v>UN</v>
          </cell>
          <cell r="D816">
            <v>16930.54</v>
          </cell>
        </row>
        <row r="817">
          <cell r="A817">
            <v>16001034</v>
          </cell>
          <cell r="B817" t="str">
            <v>CARACTERIZAÇÃO DA APP E FRAGMENTO DE MATA PARA ÁREA DE ATÉ 25.000M2</v>
          </cell>
          <cell r="C817" t="str">
            <v>UN</v>
          </cell>
          <cell r="D817">
            <v>4745.03</v>
          </cell>
        </row>
        <row r="818">
          <cell r="A818">
            <v>16001035</v>
          </cell>
          <cell r="B818" t="str">
            <v>CARATERIZAÇÃO DA APP E FRAGMENTO DE MATA ACIMA DE 25.000M2</v>
          </cell>
          <cell r="C818" t="str">
            <v>UN</v>
          </cell>
          <cell r="D818">
            <v>7154.55</v>
          </cell>
        </row>
        <row r="819">
          <cell r="A819">
            <v>16001036</v>
          </cell>
          <cell r="B819" t="str">
            <v>CADASTRAMENTO ARBÓREO DE ATÉ 100 EXEMPLARES ARBÓREOS</v>
          </cell>
          <cell r="C819" t="str">
            <v>UN</v>
          </cell>
          <cell r="D819">
            <v>12394.04</v>
          </cell>
        </row>
        <row r="820">
          <cell r="A820">
            <v>16001037</v>
          </cell>
          <cell r="B820" t="str">
            <v>CADASTRAMENTO ARBÓREO DE ATÉ 1000 EXEMPLARES</v>
          </cell>
          <cell r="C820" t="str">
            <v>UN</v>
          </cell>
          <cell r="D820">
            <v>21667.23</v>
          </cell>
        </row>
        <row r="821">
          <cell r="A821">
            <v>16001038</v>
          </cell>
          <cell r="B821" t="str">
            <v>CADASTRAMENTO ARBÓREO MAIOR QUE 1000 EXEMPLARES</v>
          </cell>
          <cell r="C821" t="str">
            <v>UN</v>
          </cell>
          <cell r="D821">
            <v>28668.63</v>
          </cell>
        </row>
        <row r="822">
          <cell r="A822">
            <v>16001039</v>
          </cell>
          <cell r="B822" t="str">
            <v>ELABORAÇÃO DE DOCUMENTOS TÉCNICOS PARA O TERMO DE COMPROMISSO AMBIENTAL - TCA E PLANTAS DE SITUAÇÃO ATUAL, SITUAÇÃO PRETENDIDA E PROJETO DE COMPENSAÇÃO AMBIENTAL PARA ATÉ 100 EXEMPLARES ARBÓREOS</v>
          </cell>
          <cell r="C822" t="str">
            <v>UN</v>
          </cell>
          <cell r="D822">
            <v>32578.75</v>
          </cell>
        </row>
        <row r="823">
          <cell r="A823">
            <v>16001040</v>
          </cell>
          <cell r="B823" t="str">
            <v>ELABORAÇÃO DE DOCUMENTOS TÉCNICOS PARA O TERMO DE COMPROMISSO AMBIENTAL - TCA E PLANTAS DE SITUAÇÃO ATUAL, SITUAÇÃO PRETENDIDA E PROJETO DE COMPENSAÇÃO AMBIENTAL DE 101 ATÉ 1000 EXEMPLARES ARBÓREOS</v>
          </cell>
          <cell r="C823" t="str">
            <v>UN</v>
          </cell>
          <cell r="D823">
            <v>57406.23</v>
          </cell>
        </row>
        <row r="824">
          <cell r="A824">
            <v>16001041</v>
          </cell>
          <cell r="B824" t="str">
            <v>ELABORAÇÃO DE DOCUMENTOS TÉCNICOS PARA O TERMO DE COMPROMISSO AMBIENTAL - TCA E PLANTAS DE SITUAÇÃO ATUAL, SITUAÇÃO PRETENDIDA E PROJETO DE COMPENSAÇÃO AMBIENTAL PARA MAIS DE 1000 EXEMPLARES ARBÓREOS</v>
          </cell>
          <cell r="C824" t="str">
            <v>UN</v>
          </cell>
          <cell r="D824">
            <v>61623.33</v>
          </cell>
        </row>
        <row r="825">
          <cell r="A825">
            <v>16001042</v>
          </cell>
          <cell r="B825" t="str">
            <v>ELABORAÇÃO DE ADITIVO AO TERMO DE COMPROMISSO AMBIENTAL - TCA</v>
          </cell>
          <cell r="C825" t="str">
            <v>UN</v>
          </cell>
          <cell r="D825">
            <v>31802.11</v>
          </cell>
        </row>
        <row r="826">
          <cell r="A826">
            <v>16001043</v>
          </cell>
          <cell r="B826" t="str">
            <v>REQUERIMENTO, ESTUDOS, DOCUMENTOS, MAPAS E PLANTAS PARA OBTENÇÃO DA OUTORGA DO DAEE</v>
          </cell>
          <cell r="C826" t="str">
            <v>UN</v>
          </cell>
          <cell r="D826">
            <v>29544.09</v>
          </cell>
        </row>
        <row r="827">
          <cell r="A827">
            <v>16001044</v>
          </cell>
          <cell r="B827" t="str">
            <v>RELATÓRIO DE AVALIAÇÃO PRELIMINAR CONFORME CETESB DD N°38/2017/C</v>
          </cell>
          <cell r="C827" t="str">
            <v>UN</v>
          </cell>
          <cell r="D827">
            <v>36453.19</v>
          </cell>
        </row>
        <row r="828">
          <cell r="A828">
            <v>16001045</v>
          </cell>
          <cell r="B828" t="str">
            <v>RELATÓRIO DE INVESTIGAÇÃO CONFIRMATÓRIA CONFORME CETESB DD N°38/2017/C</v>
          </cell>
          <cell r="C828" t="str">
            <v>UN</v>
          </cell>
          <cell r="D828">
            <v>72020.34</v>
          </cell>
        </row>
        <row r="829">
          <cell r="A829">
            <v>16001046</v>
          </cell>
          <cell r="B829" t="str">
            <v>PLANO DE TRABALHO</v>
          </cell>
          <cell r="C829" t="str">
            <v>UN</v>
          </cell>
          <cell r="D829">
            <v>21051.1</v>
          </cell>
        </row>
        <row r="830">
          <cell r="A830">
            <v>16001047</v>
          </cell>
          <cell r="B830" t="str">
            <v>ESTUDO AMBIENTAL SIMPLIFICADO (EAS)</v>
          </cell>
          <cell r="C830" t="str">
            <v>UN</v>
          </cell>
          <cell r="D830">
            <v>234532.52</v>
          </cell>
        </row>
        <row r="831">
          <cell r="A831">
            <v>16001048</v>
          </cell>
          <cell r="B831" t="str">
            <v>EIA/RIMA 1a: OBRAS DE DRENAGEM URBANA COM CANALIZAÇÃO DE CORPOS HÍDRICOS ENTRE 1.000M a 5.000M</v>
          </cell>
          <cell r="C831" t="str">
            <v>UN</v>
          </cell>
          <cell r="D831">
            <v>515601.21</v>
          </cell>
        </row>
        <row r="832">
          <cell r="A832">
            <v>16001049</v>
          </cell>
          <cell r="B832" t="str">
            <v>EIA/RIMA 1b: OBRAS DE DRENAGEM URBANA COM CANALIZAÇÃO DE CORPOS HÍDRICOS SUPERIOR À 5.000M</v>
          </cell>
          <cell r="C832" t="str">
            <v>UN</v>
          </cell>
          <cell r="D832">
            <v>727230.14</v>
          </cell>
        </row>
        <row r="833">
          <cell r="A833">
            <v>16001050</v>
          </cell>
          <cell r="B833" t="str">
            <v>EIA/RIMA 2a: OBRAS DE INFRAESTRUTURA VIÁRIA COM EXTENSÃO ENTRE 3.000M a 5.000M</v>
          </cell>
          <cell r="C833" t="str">
            <v>UN</v>
          </cell>
          <cell r="D833">
            <v>676395.59</v>
          </cell>
        </row>
        <row r="834">
          <cell r="A834">
            <v>16001051</v>
          </cell>
          <cell r="B834" t="str">
            <v>EIA/RIMA 2b: OBRAS DE INFRAESTRUTURA VIÁRIA COM EXTENSÃO SUPERIOR À 5.000M</v>
          </cell>
          <cell r="C834" t="str">
            <v>UN</v>
          </cell>
          <cell r="D834">
            <v>814497.76</v>
          </cell>
        </row>
        <row r="835">
          <cell r="A835">
            <v>16001052</v>
          </cell>
          <cell r="B835" t="str">
            <v>EIA/RIMA 3: OBRAS DE DRENAGEM URBANA COM CANALIZAÇÃO SUPERIOR À 1.000M, ASSOCIADAS À IMPLANTAÇÃO VIÁRIA SUPERIOR À 3.000M</v>
          </cell>
          <cell r="C835" t="str">
            <v>UN</v>
          </cell>
          <cell r="D835">
            <v>874797.29</v>
          </cell>
        </row>
        <row r="836">
          <cell r="A836">
            <v>16001053</v>
          </cell>
          <cell r="B836" t="str">
            <v>ELABORAÇÃO DE 1 PROGRAMA AMBIENTAL PARA COMPOSIÇÃO DO PLANO BÁSICO AMBIENTAL (PBA)</v>
          </cell>
          <cell r="C836" t="str">
            <v>UN</v>
          </cell>
          <cell r="D836">
            <v>11222.49</v>
          </cell>
        </row>
        <row r="837">
          <cell r="A837">
            <v>16001054</v>
          </cell>
          <cell r="B837" t="str">
            <v>RELATÓRIO DE COMPLEMENTAÇÃO AOS ESTUDOS AMBIENTAIS DE ALTA COMPLEXIDADE (EIA/RIMA)</v>
          </cell>
          <cell r="C837" t="str">
            <v>UN</v>
          </cell>
          <cell r="D837">
            <v>105629.93</v>
          </cell>
        </row>
        <row r="838">
          <cell r="A838">
            <v>16001055</v>
          </cell>
          <cell r="B838" t="str">
            <v>RELATÓRIO DE SOLICITAÇÃO DA LICENÇA AMBIENTAL DE OPERAÇÃO - LAO</v>
          </cell>
          <cell r="C838" t="str">
            <v>UN</v>
          </cell>
          <cell r="D838">
            <v>34356.400000000001</v>
          </cell>
        </row>
        <row r="839">
          <cell r="A839">
            <v>16001056</v>
          </cell>
          <cell r="B839" t="str">
            <v>RELATÓRIO DE ATENDIMENTO DA LICENÇA AMBIENTAL DE OPERAÇÃO - LAO</v>
          </cell>
          <cell r="C839" t="str">
            <v>UN</v>
          </cell>
          <cell r="D839">
            <v>25815.61</v>
          </cell>
        </row>
        <row r="840">
          <cell r="A840">
            <v>16001057</v>
          </cell>
          <cell r="B840" t="str">
            <v>RELATÓRIO DE INVESTIGAÇÃO CONFIRMATÓRIA OU DETALHADA CONFORME CETESB DD nº 38/2017/C</v>
          </cell>
          <cell r="C840" t="str">
            <v>UN</v>
          </cell>
          <cell r="D840">
            <v>30036.82</v>
          </cell>
        </row>
        <row r="841">
          <cell r="A841">
            <v>16001058</v>
          </cell>
          <cell r="B841" t="str">
            <v>MOBILIZAÇÃO DE EQUIPE E EQUIPAMENTOS - AMOSTRAGEM</v>
          </cell>
          <cell r="C841" t="str">
            <v>UN</v>
          </cell>
          <cell r="D841">
            <v>1761.65</v>
          </cell>
        </row>
        <row r="842">
          <cell r="A842">
            <v>16001059</v>
          </cell>
          <cell r="B842" t="str">
            <v>AMOSTRAGEM DE BRANCO DE CAMPO</v>
          </cell>
          <cell r="C842" t="str">
            <v>UN</v>
          </cell>
          <cell r="D842">
            <v>70.459999999999994</v>
          </cell>
        </row>
        <row r="843">
          <cell r="A843">
            <v>16001060</v>
          </cell>
          <cell r="B843" t="str">
            <v>AMOSTRAGEM DE BRANCO DE EQUIPAMENTO</v>
          </cell>
          <cell r="C843" t="str">
            <v>UN</v>
          </cell>
          <cell r="D843">
            <v>70.459999999999994</v>
          </cell>
        </row>
        <row r="844">
          <cell r="A844">
            <v>16001061</v>
          </cell>
          <cell r="B844" t="str">
            <v>AMOSTRAGEM DE BRANCO DE VIAGEM</v>
          </cell>
          <cell r="C844" t="str">
            <v>UN</v>
          </cell>
          <cell r="D844">
            <v>70.459999999999994</v>
          </cell>
        </row>
        <row r="845">
          <cell r="A845">
            <v>16001062</v>
          </cell>
          <cell r="B845" t="str">
            <v>ANÁLISE FÍSICA DO SOLO (POROSIDADE TOTAL E EFETIVA, UMIDADE NATURAL, DENSIDADE TOTAL E APARENTE)</v>
          </cell>
          <cell r="C845" t="str">
            <v>UN</v>
          </cell>
          <cell r="D845">
            <v>352.33</v>
          </cell>
        </row>
        <row r="846">
          <cell r="A846">
            <v>16001063</v>
          </cell>
          <cell r="B846" t="str">
            <v>GRANULOMETRIA DO SOLO</v>
          </cell>
          <cell r="C846" t="str">
            <v>UN</v>
          </cell>
          <cell r="D846">
            <v>211.39</v>
          </cell>
        </row>
        <row r="847">
          <cell r="A847">
            <v>16001064</v>
          </cell>
          <cell r="B847" t="str">
            <v>IMPLEMENTAÇÃO E RELATÓRIO DO PROGRAMA DE MONITORAMENTO DE RUÍDO E VIBRAÇÕES</v>
          </cell>
          <cell r="C847" t="str">
            <v>UN</v>
          </cell>
          <cell r="D847">
            <v>38359.31</v>
          </cell>
        </row>
        <row r="848">
          <cell r="A848">
            <v>16001065</v>
          </cell>
          <cell r="B848" t="str">
            <v>IMPLEMENTAÇÃO E RELATÓRIO DO PROGRAMA DE MONITORAMENTO E CONTROLE DE EMISSÕES ATMOSFÉRICAS</v>
          </cell>
          <cell r="C848" t="str">
            <v>UN</v>
          </cell>
          <cell r="D848">
            <v>25490.84</v>
          </cell>
        </row>
        <row r="849">
          <cell r="A849">
            <v>16001066</v>
          </cell>
          <cell r="B849" t="str">
            <v>IMPLEMENTAÇÃO E RELATÓRIO DO PROGRAMA DE MONITORAMENTO GEOTÉCNICO</v>
          </cell>
          <cell r="C849" t="str">
            <v>UN</v>
          </cell>
          <cell r="D849">
            <v>45802.7</v>
          </cell>
        </row>
        <row r="850">
          <cell r="A850">
            <v>16001067</v>
          </cell>
          <cell r="B850" t="str">
            <v>IMPLEMENTAÇÃO E RELATÓRIO DO PROGRAMA DE GERENCIAMENTO DE EFLUENTES LÍQUIDOS PARA ÁREAS ATÉ 30.000 M2</v>
          </cell>
          <cell r="C850" t="str">
            <v>UN</v>
          </cell>
          <cell r="D850">
            <v>16120.76</v>
          </cell>
        </row>
        <row r="851">
          <cell r="A851">
            <v>16001068</v>
          </cell>
          <cell r="B851" t="str">
            <v>IMPLEMENTAÇÃO E RELATÓRIO DO PROGRAMA DE CONTROLE DE EROSÃO E ASSOREAMENTO</v>
          </cell>
          <cell r="C851" t="str">
            <v>UN</v>
          </cell>
          <cell r="D851">
            <v>27635.59</v>
          </cell>
        </row>
        <row r="852">
          <cell r="A852">
            <v>16001069</v>
          </cell>
          <cell r="B852" t="str">
            <v>IMPLEMENTAÇÃO E RELATÓRIO DO PROGRAMA DE CONTROLE DA DISPERSÃO E PROLIFERAÇÃO DA FAUNA SINANTRÓPICA</v>
          </cell>
          <cell r="C852" t="str">
            <v>UN</v>
          </cell>
          <cell r="D852">
            <v>18234.740000000002</v>
          </cell>
        </row>
        <row r="853">
          <cell r="A853">
            <v>16001070</v>
          </cell>
          <cell r="B853" t="str">
            <v>IMPLEMENTAÇÃO E RELATÓRIO DO PROGRAMA DE MONITORAMENTO E MANEJO DA FAUNA SILVESTRE (AVIFAUNA, MASTOFAUNA, HERPETOFAUNA E ICTIOFAUNA)</v>
          </cell>
          <cell r="C853" t="str">
            <v>UN</v>
          </cell>
          <cell r="D853">
            <v>41866.519999999997</v>
          </cell>
        </row>
        <row r="854">
          <cell r="A854">
            <v>16001071</v>
          </cell>
          <cell r="B854" t="str">
            <v>IMPLEMENTAÇÃO E RELATÓRIO DO PROGRAMA DE COMUNICAÇÃO SOCIAL</v>
          </cell>
          <cell r="C854" t="str">
            <v>UN</v>
          </cell>
          <cell r="D854">
            <v>24559.4</v>
          </cell>
        </row>
        <row r="855">
          <cell r="A855">
            <v>16001072</v>
          </cell>
          <cell r="B855" t="str">
            <v>IMPLEMENTAÇÃO E RELATÓRIO DO PROGRAMA DE REALOCAÇÃO DE EQUIPAMENTOS SOCIAIS</v>
          </cell>
          <cell r="C855" t="str">
            <v>UN</v>
          </cell>
          <cell r="D855">
            <v>8578.98</v>
          </cell>
        </row>
        <row r="856">
          <cell r="A856">
            <v>16001073</v>
          </cell>
          <cell r="B856" t="str">
            <v>IMPLEMENTAÇÃO E RELATÓRIO DO PROGRAMA DE MONITORAMENTO ARQUEOLÓGICO PARA ÁREAS ATÉ 30.000M2</v>
          </cell>
          <cell r="C856" t="str">
            <v>UN</v>
          </cell>
          <cell r="D856">
            <v>60169.23</v>
          </cell>
        </row>
        <row r="857">
          <cell r="A857">
            <v>16001074</v>
          </cell>
          <cell r="B857" t="str">
            <v>MONITORAMENTO E ACOMPANHAMENTO AMBIENTAL DAS OBRAS</v>
          </cell>
          <cell r="C857" t="str">
            <v>UN</v>
          </cell>
          <cell r="D857">
            <v>40257.96</v>
          </cell>
        </row>
        <row r="858">
          <cell r="A858">
            <v>16001075</v>
          </cell>
          <cell r="B858" t="str">
            <v>IMPLEMENTAÇÃO E RELATÓRIO DO PROGRAMA DE INTERRUPÇÃO TEMPORÁRIA DAS OBRAS</v>
          </cell>
          <cell r="C858" t="str">
            <v>UN</v>
          </cell>
          <cell r="D858">
            <v>16973.39</v>
          </cell>
        </row>
        <row r="859">
          <cell r="A859">
            <v>16001076</v>
          </cell>
          <cell r="B859" t="str">
            <v>IMPLEMENTAÇÃO E RELATÓRIO DO PROGRAMA DE GERENCIAMENTO DE RESÍDUOS SÓLIDOS</v>
          </cell>
          <cell r="C859" t="str">
            <v>UN</v>
          </cell>
          <cell r="D859">
            <v>18234.740000000002</v>
          </cell>
        </row>
        <row r="860">
          <cell r="A860">
            <v>16001077</v>
          </cell>
          <cell r="B860" t="str">
            <v>RELATÓRIO DE CONSULTA PRÉVIA</v>
          </cell>
          <cell r="C860" t="str">
            <v>UN</v>
          </cell>
          <cell r="D860">
            <v>35527.360000000001</v>
          </cell>
        </row>
        <row r="861">
          <cell r="A861">
            <v>16001078</v>
          </cell>
          <cell r="B861" t="str">
            <v>ESTUDO DE VIABILIDADE AMBIENTAL - EVA 1 - ATÉ 30.000 M2</v>
          </cell>
          <cell r="C861" t="str">
            <v>UN</v>
          </cell>
          <cell r="D861">
            <v>498837.11</v>
          </cell>
        </row>
        <row r="862">
          <cell r="A862">
            <v>16001079</v>
          </cell>
          <cell r="B862" t="str">
            <v>ESTUDO DE VIABILIDADE AMBIENTAL - EVA 2 - ACIMA DE 30.000 M2</v>
          </cell>
          <cell r="C862" t="str">
            <v>UN</v>
          </cell>
          <cell r="D862">
            <v>648488.25</v>
          </cell>
        </row>
        <row r="863">
          <cell r="A863">
            <v>16001080</v>
          </cell>
          <cell r="B863" t="str">
            <v>RELATÓRIO DE COMPLEMENTAÇÃO AO EVA 1</v>
          </cell>
          <cell r="C863" t="str">
            <v>UN</v>
          </cell>
          <cell r="D863">
            <v>68275.539999999994</v>
          </cell>
        </row>
        <row r="864">
          <cell r="A864">
            <v>16001081</v>
          </cell>
          <cell r="B864" t="str">
            <v>RELATÓRIO DE COMPLEMENTAÇÃO AO EVA 2</v>
          </cell>
          <cell r="C864" t="str">
            <v>UN</v>
          </cell>
          <cell r="D864">
            <v>89050.14</v>
          </cell>
        </row>
        <row r="865">
          <cell r="A865">
            <v>16001082</v>
          </cell>
          <cell r="B865" t="str">
            <v>AUDIÊNCIA PÚBLICA</v>
          </cell>
          <cell r="C865" t="str">
            <v>UN</v>
          </cell>
          <cell r="D865">
            <v>33298.910000000003</v>
          </cell>
        </row>
        <row r="866">
          <cell r="A866">
            <v>16001083</v>
          </cell>
          <cell r="B866" t="str">
            <v>RELATÓRIO DE SOLICITAÇÃO DE LICENÇA AMBIENTAL DE INSTALAÇÃO - LAI</v>
          </cell>
          <cell r="C866" t="str">
            <v>UN</v>
          </cell>
          <cell r="D866">
            <v>70047.600000000006</v>
          </cell>
        </row>
        <row r="867">
          <cell r="A867">
            <v>16001084</v>
          </cell>
          <cell r="B867" t="str">
            <v>RELATÓRIO SEMESTRAL DE ATENDIMENTO À LAI</v>
          </cell>
          <cell r="C867" t="str">
            <v>UN</v>
          </cell>
          <cell r="D867">
            <v>21806.77</v>
          </cell>
        </row>
        <row r="868">
          <cell r="A868">
            <v>16001085</v>
          </cell>
          <cell r="B868" t="str">
            <v>FICHA DE CARACTERIZAÇÃO DO EMPREENDIMENTO - FCA, CONFORME INSTRUÇÃO NORMATIVA IPHAN N°01/2015</v>
          </cell>
          <cell r="C868" t="str">
            <v>UN</v>
          </cell>
          <cell r="D868">
            <v>11342.36</v>
          </cell>
        </row>
        <row r="869">
          <cell r="A869">
            <v>16001086</v>
          </cell>
          <cell r="B869" t="str">
            <v>RELATÓRIO DE AVALIAÇÃO DE IMPACTO AOS BENS CULTURAIS TOMBADOS, VALORADOS E REGISTRADOS</v>
          </cell>
          <cell r="C869" t="str">
            <v>UN</v>
          </cell>
          <cell r="D869">
            <v>16065.51</v>
          </cell>
        </row>
        <row r="870">
          <cell r="A870">
            <v>16001087</v>
          </cell>
          <cell r="B870" t="str">
            <v>PROJETO DE AVALIAÇÃO DE IMPACTO AO PATRIMÔNIO ARQUEOLÓGICO</v>
          </cell>
          <cell r="C870" t="str">
            <v>UN</v>
          </cell>
          <cell r="D870">
            <v>16930.54</v>
          </cell>
        </row>
        <row r="871">
          <cell r="A871">
            <v>16001088</v>
          </cell>
          <cell r="B871" t="str">
            <v>RELATÓRIO DE AVALIAÇÃO DE IMPACTO AO PATRIMÔNIO ARQUEOLÓGICO</v>
          </cell>
          <cell r="C871" t="str">
            <v>UN</v>
          </cell>
          <cell r="D871">
            <v>7219.29</v>
          </cell>
        </row>
        <row r="872">
          <cell r="A872">
            <v>16001089</v>
          </cell>
          <cell r="B872" t="str">
            <v>ELABORAÇÃO DE DOCUMENTOS TÉCNICOS PARA O TERMO DE COMPROMISSO AMBIENTAL - TCA E PLANTAS DE SITUAÇÃO ATUAL, SITUAÇÃO PRETENDIDA E PROJETO DE COMPENSAÇÃO AMBIENTAL PARA ATÉ 100 EXEMPLARES ARBÓREOS</v>
          </cell>
          <cell r="C872" t="str">
            <v>UN</v>
          </cell>
          <cell r="D872">
            <v>30644.03</v>
          </cell>
        </row>
        <row r="873">
          <cell r="A873">
            <v>16001090</v>
          </cell>
          <cell r="B873" t="str">
            <v>ELABORAÇÃO DE DOCUMENTOS TÉCNICOS PARA O TERMO DE COMPROMISSO AMBIENTAL - TCA E PLANTAS DE SITUAÇÃO ATUAL, SITUAÇÃO PRETENDIDA E PROJETO DE COMPENSAÇÃO AMBIENTAL DE 101 ATÉ 1000 EXEMPLARES ARBÓREOS</v>
          </cell>
          <cell r="C873" t="str">
            <v>UN</v>
          </cell>
          <cell r="D873">
            <v>49030.45</v>
          </cell>
        </row>
        <row r="874">
          <cell r="A874">
            <v>16001091</v>
          </cell>
          <cell r="B874" t="str">
            <v>ELABORAÇÃO DE DOCUMENTOS TÉCNICOS PARA O TERMO DE COMPROMISSO AMBIENTAL - TCA E PLANTAS DE SITUAÇÃO ATUAL, SITUAÇÃO PRETENDIDA E PROJETO DE COMPENSAÇÃO AMBIENTAL PARA MAIS DE 1000 EXEMPLARES ARBÓREOS</v>
          </cell>
          <cell r="C874" t="str">
            <v>UN</v>
          </cell>
          <cell r="D874">
            <v>53627.06</v>
          </cell>
        </row>
        <row r="875">
          <cell r="A875">
            <v>16001092</v>
          </cell>
          <cell r="B875" t="str">
            <v>ELABORAÇÃO DE ADITIVO AO TERMO DE COMPROMISSO AMBIENTAL - TCA</v>
          </cell>
          <cell r="C875" t="str">
            <v>UN</v>
          </cell>
          <cell r="D875">
            <v>20011.97</v>
          </cell>
        </row>
        <row r="876">
          <cell r="A876">
            <v>16001093</v>
          </cell>
          <cell r="B876" t="str">
            <v>REQUERIMENTO, ESTUDOS, DOCUMENTOS, MAPAS E PLANTAS PARA OBTENÇÃO DA OUTORGA DO DAEE</v>
          </cell>
          <cell r="C876" t="str">
            <v>UN</v>
          </cell>
          <cell r="D876">
            <v>30248.76</v>
          </cell>
        </row>
        <row r="877">
          <cell r="A877">
            <v>16001094</v>
          </cell>
          <cell r="B877" t="str">
            <v>RELATÓRIO DE AVALIAÇÃO PRELIMINAR CONFORME CETESB DD N°38/2017/C</v>
          </cell>
          <cell r="C877" t="str">
            <v>UN</v>
          </cell>
          <cell r="D877">
            <v>39768.14</v>
          </cell>
        </row>
        <row r="878">
          <cell r="A878">
            <v>16001095</v>
          </cell>
          <cell r="B878" t="str">
            <v>MANUAL DE LIMPEZA DOS RESERVATÓRIOS</v>
          </cell>
          <cell r="C878" t="str">
            <v>UN</v>
          </cell>
          <cell r="D878">
            <v>6382.92</v>
          </cell>
        </row>
        <row r="879">
          <cell r="A879">
            <v>16001096</v>
          </cell>
          <cell r="B879" t="str">
            <v>RELATÓRIO DO PROGRAMA DE IMPLANTAÇÃO DO PAISAGISMO, RECOMPOSIÇÃO DAS ÁREAS VERDES E BALANÇO DE ÁREAS PERMEÁVEIS</v>
          </cell>
          <cell r="C879" t="str">
            <v>UN</v>
          </cell>
          <cell r="D879">
            <v>6493.97</v>
          </cell>
        </row>
        <row r="880">
          <cell r="A880">
            <v>16001097</v>
          </cell>
          <cell r="B880" t="str">
            <v>RELATÓRIO DO PROGRAMA DE COMPENSAÇÃO AMBIENTAL DOS IMPACTOS NÃO MITIGÁVEIS - Art.36 da Lei do SNUC LEI 9.985/2000.</v>
          </cell>
          <cell r="C880" t="str">
            <v>UN</v>
          </cell>
          <cell r="D880">
            <v>4133.83</v>
          </cell>
        </row>
        <row r="881">
          <cell r="A881">
            <v>16001098</v>
          </cell>
          <cell r="B881" t="str">
            <v>RELATÓRIO DO PROGRAMA DE DESAPROPRIAÇÃO</v>
          </cell>
          <cell r="C881" t="str">
            <v>UN</v>
          </cell>
          <cell r="D881">
            <v>5333.04</v>
          </cell>
        </row>
        <row r="882">
          <cell r="A882">
            <v>16001099</v>
          </cell>
          <cell r="B882" t="str">
            <v>RELATÓRIO DO PROGRAMA DE REMOÇÃO E REASSENTAMENTO</v>
          </cell>
          <cell r="C882" t="str">
            <v>UN</v>
          </cell>
          <cell r="D882">
            <v>6818.99</v>
          </cell>
        </row>
        <row r="883">
          <cell r="A883">
            <v>16001100</v>
          </cell>
          <cell r="B883" t="str">
            <v>RELATÓRIO PROGRAMA DE ARTICULAÇÃO INSTITUCIONAL (ENTREGA ÚNICA)</v>
          </cell>
          <cell r="C883" t="str">
            <v>UN</v>
          </cell>
          <cell r="D883">
            <v>3642.57</v>
          </cell>
        </row>
        <row r="884">
          <cell r="A884">
            <v>16001101</v>
          </cell>
          <cell r="B884" t="str">
            <v>RELATÓRIO SEMESTRAL DO PROGRAMA DE EDUCAÇÃO AMBIENTAL E TREINAMENTO AMBIENTAL DOS TRABALHADORES</v>
          </cell>
          <cell r="C884" t="str">
            <v>UN</v>
          </cell>
          <cell r="D884">
            <v>19118.13</v>
          </cell>
        </row>
        <row r="885">
          <cell r="A885">
            <v>16001102</v>
          </cell>
          <cell r="B885" t="str">
            <v>PROJETO E RELATÓRIO DE SALVAMENTO ARQUEOLÓGICO</v>
          </cell>
          <cell r="C885" t="str">
            <v>UN</v>
          </cell>
          <cell r="D885">
            <v>5515.51</v>
          </cell>
        </row>
        <row r="886">
          <cell r="A886">
            <v>16001103</v>
          </cell>
          <cell r="B886" t="str">
            <v>PROJETO E RELATÓRIO INTEGRADO DE EDUCAÇÃO PATRIMONIAL</v>
          </cell>
          <cell r="C886" t="str">
            <v>UN</v>
          </cell>
          <cell r="D886">
            <v>7792</v>
          </cell>
        </row>
        <row r="887">
          <cell r="A887">
            <v>16002001</v>
          </cell>
          <cell r="B887" t="str">
            <v>IMPLEMENTAÇÃO DO PROGRAMA DE MONITORAMENTO DE RUÍDO E VIBRAÇÕES PARA ÁREAS ATÉ 60.000 M2</v>
          </cell>
          <cell r="C887" t="str">
            <v>UN</v>
          </cell>
          <cell r="D887">
            <v>8772.25</v>
          </cell>
        </row>
        <row r="888">
          <cell r="A888">
            <v>16002002</v>
          </cell>
          <cell r="B888" t="str">
            <v>IMPLEMENTAÇÃO DO PROGRAMA DE MONITORAMENTO DE RUÍDO E VIBRAÇÕES PARA ÁREAS ACIMA DE  60.000 M2</v>
          </cell>
          <cell r="C888" t="str">
            <v>UN</v>
          </cell>
          <cell r="D888">
            <v>10432.64</v>
          </cell>
        </row>
        <row r="889">
          <cell r="A889">
            <v>16002003</v>
          </cell>
          <cell r="B889" t="str">
            <v>IMPLEMENTAÇÃO DO PROGRAMA DE MONITORAMENTO E CONTROLE DE EMISSÕES ATMOSFÉRICAS PARA ÁREAS ATÉ 60.000 M2</v>
          </cell>
          <cell r="C889" t="str">
            <v>UN</v>
          </cell>
          <cell r="D889">
            <v>10075.18</v>
          </cell>
        </row>
        <row r="890">
          <cell r="A890">
            <v>16002004</v>
          </cell>
          <cell r="B890" t="str">
            <v>IMPLEMENTAÇÃO DO PROGRAMA DE MONITORAMENTO E CONTROLE DE EMISSÕES ATMOSFÉRICAS PARA ÁREAS ACIMA DE 60.000 M2</v>
          </cell>
          <cell r="C890" t="str">
            <v>UN</v>
          </cell>
          <cell r="D890">
            <v>11600.39</v>
          </cell>
        </row>
        <row r="891">
          <cell r="A891">
            <v>16002005</v>
          </cell>
          <cell r="B891" t="str">
            <v>IMPLEMENTAÇÃO DO PROGRAMA DE MONITORAMENTO GEOTÉCNICO PARA ÁREAS ATÉ 60.000 M2</v>
          </cell>
          <cell r="C891" t="str">
            <v>UN</v>
          </cell>
          <cell r="D891">
            <v>8246.76</v>
          </cell>
        </row>
        <row r="892">
          <cell r="A892">
            <v>16002006</v>
          </cell>
          <cell r="B892" t="str">
            <v>IMPLEMENTAÇÃO DO PROGRAMA DE MONITORAMENTO GEOTÉCNICO PARA ÁREAS ACIMA DE  60.000 M2</v>
          </cell>
          <cell r="C892" t="str">
            <v>UN</v>
          </cell>
          <cell r="D892">
            <v>11933.49</v>
          </cell>
        </row>
        <row r="893">
          <cell r="A893">
            <v>16002007</v>
          </cell>
          <cell r="B893" t="str">
            <v>IMPLEMENTAÇÃO DO PROGRAMA DE GERENCIAMENTO DE EFLUENTES LÍQUIDOS PARA ÁREAS ATÉ 60.000 M2</v>
          </cell>
          <cell r="C893" t="str">
            <v>UN</v>
          </cell>
          <cell r="D893">
            <v>8581.48</v>
          </cell>
        </row>
        <row r="894">
          <cell r="A894">
            <v>16002008</v>
          </cell>
          <cell r="B894" t="str">
            <v>IMPLEMENTAÇÃO DO PROGRAMA DE GERENCIAMENTO DE EFLUENTES LÍQUIDOS PARA ÁREAS ACIMA DE  60.000 M2</v>
          </cell>
          <cell r="C894" t="str">
            <v>UN</v>
          </cell>
          <cell r="D894">
            <v>9526.9500000000007</v>
          </cell>
        </row>
        <row r="895">
          <cell r="A895">
            <v>16002009</v>
          </cell>
          <cell r="B895" t="str">
            <v>IMPLEMENTAÇÃO DO PROGRAMA DE GERENCIAMENTO DE RESÍDUOS SÓLIDOS</v>
          </cell>
          <cell r="C895" t="str">
            <v>UN</v>
          </cell>
          <cell r="D895">
            <v>10129.83</v>
          </cell>
        </row>
        <row r="896">
          <cell r="A896">
            <v>16002010</v>
          </cell>
          <cell r="B896" t="str">
            <v>IMPLEMENTAÇÃO DO PROGRAMA DE CONTROLE DE EROSÃO E ASSOREAMENTO PARA ÁREAS ATÉ 60.000 M2</v>
          </cell>
          <cell r="C896" t="str">
            <v>UN</v>
          </cell>
          <cell r="D896">
            <v>9232.49</v>
          </cell>
        </row>
        <row r="897">
          <cell r="A897">
            <v>16002011</v>
          </cell>
          <cell r="B897" t="str">
            <v>IMPLEMENTAÇÃO DO PROGRAMA DE CONTROLE DE EROSÃO E ASSOREAMENTO PARA ÁREAS ACIMA DE 60.000 M2</v>
          </cell>
          <cell r="C897" t="str">
            <v>UN</v>
          </cell>
          <cell r="D897">
            <v>10892.87</v>
          </cell>
        </row>
        <row r="898">
          <cell r="A898">
            <v>16002012</v>
          </cell>
          <cell r="B898" t="str">
            <v>IMPLEMENTAÇÃO DO PROGRAMA DE INTERRUPÇÃO TEMPORÁRIA DAS OBRAS</v>
          </cell>
          <cell r="C898" t="str">
            <v>UN</v>
          </cell>
          <cell r="D898">
            <v>10694.71</v>
          </cell>
        </row>
        <row r="899">
          <cell r="A899">
            <v>16002013</v>
          </cell>
          <cell r="B899" t="str">
            <v>IMPLEMENTAÇÃO DO PROGRAMA DE CONTROLE DA DISPERSÃO E PROLIFERAÇÃO DA FAUNA SINANTRÓPICA </v>
          </cell>
          <cell r="C899" t="str">
            <v>UN</v>
          </cell>
          <cell r="D899">
            <v>7855.28</v>
          </cell>
        </row>
        <row r="900">
          <cell r="A900">
            <v>16002014</v>
          </cell>
          <cell r="B900" t="str">
            <v>IMPLEMENTAÇÃO DO PROGRAMA DE MONITORAMENTO E MANEJO DA FAUNA SILVESTRE (AVIFAUNA, MASTOFAUNA, HERPETOFAUNA E ICTIOFAUNA) ATÉ 50 EXEMPLARES</v>
          </cell>
          <cell r="C900" t="str">
            <v>UN</v>
          </cell>
          <cell r="D900">
            <v>9289.44</v>
          </cell>
        </row>
        <row r="901">
          <cell r="A901">
            <v>16002015</v>
          </cell>
          <cell r="B901" t="str">
            <v>IMPLEMENTAÇÃO DO PROGRAMA DE MONITORAMENTO E MANEJO DA FAUNA SILVESTRE (AVIFAUNA, MASTOFAUNA, HERPETOFAUNA E ICTIOFAUNA) DE 51 A 100 EXEMPLARES</v>
          </cell>
          <cell r="C901" t="str">
            <v>UN</v>
          </cell>
          <cell r="D901">
            <v>21251.31</v>
          </cell>
        </row>
        <row r="902">
          <cell r="A902">
            <v>16002016</v>
          </cell>
          <cell r="B902" t="str">
            <v>IMPLEMENTAÇÃO DO PROGRAMA DE MONITORAMENTO E MANEJO DA FAUNA SILVESTRE (AVIFAUNA, MASTOFAUNA, HERPETOFAUNA E ICTIOFAUNA) MAIS QUE 100 EXEMPLARES</v>
          </cell>
          <cell r="C902" t="str">
            <v>UN</v>
          </cell>
          <cell r="D902">
            <v>19841.990000000002</v>
          </cell>
        </row>
        <row r="903">
          <cell r="A903">
            <v>16002017</v>
          </cell>
          <cell r="B903" t="str">
            <v>IMPLEMENTAÇÃO DO PROGRAMA DE COMUNICAÇÃO SOCIAL</v>
          </cell>
          <cell r="C903" t="str">
            <v>UN</v>
          </cell>
          <cell r="D903">
            <v>10694.63</v>
          </cell>
        </row>
        <row r="904">
          <cell r="A904">
            <v>16002018</v>
          </cell>
          <cell r="B904" t="str">
            <v>IMPLEMENTAÇÃO DO PROGRAMA DE REALOCAÇÃO DE EQUIPAMENTOS SOCIAIS</v>
          </cell>
          <cell r="C904" t="str">
            <v>UN</v>
          </cell>
          <cell r="D904">
            <v>7634.74</v>
          </cell>
        </row>
        <row r="905">
          <cell r="A905">
            <v>16002019</v>
          </cell>
          <cell r="B905" t="str">
            <v>RELATÓRIO SEMESTRAL DO PROGRAMA DE MONITORAMENTO DE RUÍDO E VIBRAÇÕES PARA ÁREAS ATÉ 60.000 M2</v>
          </cell>
          <cell r="C905" t="str">
            <v>UN</v>
          </cell>
          <cell r="D905">
            <v>7020.61</v>
          </cell>
        </row>
        <row r="906">
          <cell r="A906">
            <v>16002020</v>
          </cell>
          <cell r="B906" t="str">
            <v>RELATÓRIO SEMESTRAL DO PROGRAMA DE MONITORAMENTO DE RUÍDO E VIBRAÇÕES PARA ÁREAS ACIMA DE 60.000 M2</v>
          </cell>
          <cell r="C906" t="str">
            <v>UN</v>
          </cell>
          <cell r="D906">
            <v>9264.8799999999992</v>
          </cell>
        </row>
        <row r="907">
          <cell r="A907">
            <v>16002021</v>
          </cell>
          <cell r="B907" t="str">
            <v>RELATÓRIO SEMESTRAL DO PROGRAMA DE MONITORAMENTO E CONTROLE DE EMISSÕES ATMOSFÉRICAS PARA ÁREAS ATÉ 60.000 M2</v>
          </cell>
          <cell r="C907" t="str">
            <v>UN</v>
          </cell>
          <cell r="D907">
            <v>9264.8799999999992</v>
          </cell>
        </row>
        <row r="908">
          <cell r="A908">
            <v>16002022</v>
          </cell>
          <cell r="B908" t="str">
            <v>RELATÓRIO SEMESTRAL DO PROGRAMA DE MONITORAMENTO E CONTROLE DE EMISSÕES ATMOSFÉRICAS PARA ÁREAS ACIMA DE  60.000 M2</v>
          </cell>
          <cell r="C908" t="str">
            <v>UN</v>
          </cell>
          <cell r="D908">
            <v>9264.8799999999992</v>
          </cell>
        </row>
        <row r="909">
          <cell r="A909">
            <v>16002023</v>
          </cell>
          <cell r="B909" t="str">
            <v>RELATÓRIO SEMESTRAL DO PROGRAMA DE MONITORAMENTO GEOTÉCNICO PARA ÁREAS ATÉ 60.000 M2</v>
          </cell>
          <cell r="C909" t="str">
            <v>UN</v>
          </cell>
          <cell r="D909">
            <v>7531.84</v>
          </cell>
        </row>
        <row r="910">
          <cell r="A910">
            <v>16002024</v>
          </cell>
          <cell r="B910" t="str">
            <v>RELATÓRIO SEMESTRAL DO PROGRAMA DE MONITORAMENTO GEOTÉCNICO PARA ÁREAS ACIMA DE  60.000 M2</v>
          </cell>
          <cell r="C910" t="str">
            <v>UN</v>
          </cell>
          <cell r="D910">
            <v>8246.76</v>
          </cell>
        </row>
        <row r="911">
          <cell r="A911">
            <v>16002025</v>
          </cell>
          <cell r="B911" t="str">
            <v>RELATÓRIO SEMESTRAL DO PROGRAMA DE GERENCIAMENTO DE EFLUENTES LÍQUIDOS PARA ÁREAS ATÉ 60.000 M2</v>
          </cell>
          <cell r="C911" t="str">
            <v>UN</v>
          </cell>
          <cell r="D911">
            <v>7918.45</v>
          </cell>
        </row>
        <row r="912">
          <cell r="A912">
            <v>16002026</v>
          </cell>
          <cell r="B912" t="str">
            <v>RELATÓRIO SEMESTRAL DO PROGRAMA DE GERENCIAMENTO DE EFLUENTES LÍQUIDOS PARA ÁREAS ACIMA DE  60.000 M2</v>
          </cell>
          <cell r="C912" t="str">
            <v>UN</v>
          </cell>
          <cell r="D912">
            <v>8863.92</v>
          </cell>
        </row>
        <row r="913">
          <cell r="A913">
            <v>16002027</v>
          </cell>
          <cell r="B913" t="str">
            <v>RELATÓRIO SEMESTRAL DO PROGRAMA DE GERENCIAMENTO DE RESÍDUOS SÓLIDOS</v>
          </cell>
          <cell r="C913" t="str">
            <v>UN</v>
          </cell>
          <cell r="D913">
            <v>8803.77</v>
          </cell>
        </row>
        <row r="914">
          <cell r="A914">
            <v>16002028</v>
          </cell>
          <cell r="B914" t="str">
            <v>RELATÓRIO SEMESTRAL DO  PROGRAMA DE CONTROLE DE EROSÃO E ASSOREAMENTO PARA ÁREAS ATÉ 60.000 M2</v>
          </cell>
          <cell r="C914" t="str">
            <v>UN</v>
          </cell>
          <cell r="D914">
            <v>8246.76</v>
          </cell>
        </row>
        <row r="915">
          <cell r="A915">
            <v>16002029</v>
          </cell>
          <cell r="B915" t="str">
            <v>RELATÓRIO SEMESTRAL DO PROGRAMA DE CONTROLE DE EROSÃO E ASSOREAMENTO PARA ÁREAS ACIMA 60.000 M2</v>
          </cell>
          <cell r="C915" t="str">
            <v>UN</v>
          </cell>
          <cell r="D915">
            <v>9192.23</v>
          </cell>
        </row>
        <row r="916">
          <cell r="A916">
            <v>16002030</v>
          </cell>
          <cell r="B916" t="str">
            <v>RELATÓRIO SEMESTRAL DO PROGRAMA DE INTERRUPÇÃO TEMPORÁRIA DAS OBRAS</v>
          </cell>
          <cell r="C916" t="str">
            <v>UN</v>
          </cell>
          <cell r="D916">
            <v>6436.73</v>
          </cell>
        </row>
        <row r="917">
          <cell r="A917">
            <v>16002031</v>
          </cell>
          <cell r="B917" t="str">
            <v>MANUAL DE LIMPEZA DOS RESERVATÓRIOS</v>
          </cell>
          <cell r="C917" t="str">
            <v>UN</v>
          </cell>
          <cell r="D917">
            <v>6382.92</v>
          </cell>
        </row>
        <row r="918">
          <cell r="A918">
            <v>16002032</v>
          </cell>
          <cell r="B918" t="str">
            <v>RELATÓRIO DO PROGRAMA DE MANEJO DE VEGETAÇÃO E INTERVENÇÃO EM APP ATÉ 100 EXEMPLARES</v>
          </cell>
          <cell r="C918" t="str">
            <v>UN</v>
          </cell>
          <cell r="D918">
            <v>5560.62</v>
          </cell>
        </row>
        <row r="919">
          <cell r="A919">
            <v>16002033</v>
          </cell>
          <cell r="B919" t="str">
            <v>RELATÓRIO DO PROGRAMA DE MANEJO DE VEGETAÇÃO E INTERVENÇÃO EM APP DE 101 A 1000 EXEMPLARES</v>
          </cell>
          <cell r="C919" t="str">
            <v>UN</v>
          </cell>
          <cell r="D919">
            <v>5918.08</v>
          </cell>
        </row>
        <row r="920">
          <cell r="A920">
            <v>16002034</v>
          </cell>
          <cell r="B920" t="str">
            <v>RELATÓRIO DO PROGRAMA DE MANEJO DE VEGETAÇÃO E INTERVENÇÃO EM APP MAIS DE 1000 EXEMPLARES</v>
          </cell>
          <cell r="C920" t="str">
            <v>UN</v>
          </cell>
          <cell r="D920">
            <v>7347.91</v>
          </cell>
        </row>
        <row r="921">
          <cell r="A921">
            <v>16002035</v>
          </cell>
          <cell r="B921" t="str">
            <v>RELATÓRIO SEMESTRAL DO PROGRAMA DE CONTROLE DA DISPERSÃO E PROLIFERAÇÃO DA FAUNA SINANTRÓPICA </v>
          </cell>
          <cell r="C921" t="str">
            <v>UN</v>
          </cell>
          <cell r="D921">
            <v>6168.94</v>
          </cell>
        </row>
        <row r="922">
          <cell r="A922">
            <v>16002036</v>
          </cell>
          <cell r="B922" t="str">
            <v>RELATÓRIO SEMESTRAL DO PROGRAMA DE MONITORAMENTO E MANEJO DA FAUNA SILVESTRE (AVIFAUNA, MASTOFAUNA, HERPETOFAUNA E ICTIOFAUNA) ATÉ 50  EXEMPLARES</v>
          </cell>
          <cell r="C922" t="str">
            <v>UN</v>
          </cell>
          <cell r="D922">
            <v>21251.31</v>
          </cell>
        </row>
        <row r="923">
          <cell r="A923">
            <v>16002037</v>
          </cell>
          <cell r="B923" t="str">
            <v>RELATÓRIO SEMESTRAL DO PROGRAMA DE MONITORAMENTO E MANEJO DA FAUNA SILVESTRE (AVIFAUNA, MASTOFAUNA, HERPETOFAUNA E ICTIOFAUNA) DE 51 A 100 EXEMPLARES</v>
          </cell>
          <cell r="C923" t="str">
            <v>UN</v>
          </cell>
          <cell r="D923">
            <v>21251.31</v>
          </cell>
        </row>
        <row r="924">
          <cell r="A924">
            <v>16002038</v>
          </cell>
          <cell r="B924" t="str">
            <v>RELATÓRIO SEMESTRAL DO PROGRAMA DE MONITORAMENTO E MANEJO DA FAUNA SILVESTRE (AVIFAUNA, MASTOFAUNA, HERPETOFAUNA E ICTIOFAUNA) MAIS QUE 100 EXEMPLARES</v>
          </cell>
          <cell r="C924" t="str">
            <v>UN</v>
          </cell>
          <cell r="D924">
            <v>21251.31</v>
          </cell>
        </row>
        <row r="925">
          <cell r="A925">
            <v>16002039</v>
          </cell>
          <cell r="B925" t="str">
            <v>RELATÓRIO DO PROGRAMA DE IMPLANTAÇÃO DO PAISAGISMO, RECOMPOSIÇÃO DAS ÁREAS VERDES E BALANÇO DE ÁREAS PERMEÁVEIS</v>
          </cell>
          <cell r="C925" t="str">
            <v>UN</v>
          </cell>
          <cell r="D925">
            <v>11818.83</v>
          </cell>
        </row>
        <row r="926">
          <cell r="A926">
            <v>16002040</v>
          </cell>
          <cell r="B926" t="str">
            <v>RELATÓRIO DO   PROGRAMA DE COMPENSAÇÃO AMBIENTAL  DOS IMPACTOS NÃO MITIGÁVEIS - ART.36 DA LEI DO SNUC LEI 9.985/2000.</v>
          </cell>
          <cell r="C926" t="str">
            <v>UN</v>
          </cell>
          <cell r="D926">
            <v>8581.48</v>
          </cell>
        </row>
        <row r="927">
          <cell r="A927">
            <v>16002041</v>
          </cell>
          <cell r="B927" t="str">
            <v>RELATÓRIO SEMESTRAL DO PROGRAMA DE COMUNICAÇÃO SOCIAL</v>
          </cell>
          <cell r="C927" t="str">
            <v>UN</v>
          </cell>
          <cell r="D927">
            <v>7634.74</v>
          </cell>
        </row>
        <row r="928">
          <cell r="A928">
            <v>16002042</v>
          </cell>
          <cell r="B928" t="str">
            <v>IMPLEMENTAÇÃO DO PROGRAMA DE REALOCAÇÃO DE EQUIPAMENTOS SOCIAIS</v>
          </cell>
          <cell r="C928" t="str">
            <v>UN</v>
          </cell>
          <cell r="D928">
            <v>7634.74</v>
          </cell>
        </row>
        <row r="929">
          <cell r="A929">
            <v>16002043</v>
          </cell>
          <cell r="B929" t="str">
            <v>RELATÓRIO  SEMESTRAL DO PROGRAMA DE REALOCAÇÃO DE EQUIPAMENTOS SOCIAIS</v>
          </cell>
          <cell r="C929" t="str">
            <v>UN</v>
          </cell>
          <cell r="D929">
            <v>6689.27</v>
          </cell>
        </row>
        <row r="930">
          <cell r="A930">
            <v>16002044</v>
          </cell>
          <cell r="B930" t="str">
            <v>RELATÓRIO SEMESTRAL DO PROGRAMA DE DESAPROPRIAÇÃO</v>
          </cell>
          <cell r="C930" t="str">
            <v>UN</v>
          </cell>
          <cell r="D930">
            <v>4543.05</v>
          </cell>
        </row>
        <row r="931">
          <cell r="A931">
            <v>16002045</v>
          </cell>
          <cell r="B931" t="str">
            <v>RELATÓRIO DO PROGRAMA DE REMOÇÃO E REASSENTAMENTO  </v>
          </cell>
          <cell r="C931" t="str">
            <v>UN</v>
          </cell>
          <cell r="D931">
            <v>6689.27</v>
          </cell>
        </row>
        <row r="932">
          <cell r="A932">
            <v>16002046</v>
          </cell>
          <cell r="B932" t="str">
            <v>RELATÓRIO SEMESTRAL PROGRAMA DE ARTICULAÇÃO INSTITUCIONAL  </v>
          </cell>
          <cell r="C932" t="str">
            <v>UM</v>
          </cell>
          <cell r="D932">
            <v>2271.52</v>
          </cell>
        </row>
        <row r="933">
          <cell r="A933">
            <v>16002047</v>
          </cell>
          <cell r="B933" t="str">
            <v>RELATÓRIO SEMESTRAL DO  PROGRAMA DE GESTÃO DO PATRIMONIO ARQUEOLOGICO E DOS BENS CULTURAIS  TOMBADOS, VALORADOS E REGISTRADOS  </v>
          </cell>
          <cell r="C933" t="str">
            <v>UN</v>
          </cell>
          <cell r="D933">
            <v>11809.49</v>
          </cell>
        </row>
        <row r="934">
          <cell r="A934">
            <v>16002048</v>
          </cell>
          <cell r="B934" t="str">
            <v>RELATÓRIO SEMESTRAL DO PROGRAMA DE EDUCACAO AMBIENTAL E TREINAMENTO AMBIENTAL DOS TRABALHADORES</v>
          </cell>
          <cell r="C934" t="str">
            <v>UN</v>
          </cell>
          <cell r="D934">
            <v>7843.31</v>
          </cell>
        </row>
        <row r="935">
          <cell r="A935">
            <v>16002049</v>
          </cell>
          <cell r="B935" t="str">
            <v>RELATÓRIO SEMESTRAL DE ATENDIMENTO À LAI</v>
          </cell>
          <cell r="C935" t="str">
            <v>UN</v>
          </cell>
          <cell r="D935">
            <v>8765.77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Ç"/>
      <sheetName val="Planilha"/>
      <sheetName val="Cronograma estado (2)"/>
      <sheetName val="Cronograma estado"/>
      <sheetName val="Planilha1"/>
    </sheetNames>
    <sheetDataSet>
      <sheetData sheetId="0"/>
      <sheetData sheetId="1">
        <row r="17">
          <cell r="K17">
            <v>8827.16</v>
          </cell>
        </row>
        <row r="22">
          <cell r="K22">
            <v>84934.79</v>
          </cell>
        </row>
        <row r="29">
          <cell r="K29">
            <v>183946.47</v>
          </cell>
        </row>
        <row r="38">
          <cell r="K38">
            <v>454410.47000000009</v>
          </cell>
        </row>
        <row r="41">
          <cell r="K41">
            <v>3432.92</v>
          </cell>
        </row>
        <row r="46">
          <cell r="K46">
            <v>8827.16</v>
          </cell>
        </row>
        <row r="71">
          <cell r="K71">
            <v>224756.61</v>
          </cell>
        </row>
      </sheetData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Ç"/>
      <sheetName val="Planilha"/>
      <sheetName val="Planilha1"/>
      <sheetName val="Cronograma"/>
      <sheetName val="iTEM DE MAIOR RELEVANCIA"/>
    </sheetNames>
    <sheetDataSet>
      <sheetData sheetId="0" refreshError="1"/>
      <sheetData sheetId="1">
        <row r="13">
          <cell r="C13">
            <v>88000</v>
          </cell>
        </row>
        <row r="14">
          <cell r="C14">
            <v>88600</v>
          </cell>
        </row>
        <row r="18">
          <cell r="C18">
            <v>54200</v>
          </cell>
        </row>
        <row r="19">
          <cell r="C19">
            <v>51300</v>
          </cell>
        </row>
        <row r="20">
          <cell r="C20">
            <v>57300</v>
          </cell>
        </row>
        <row r="21">
          <cell r="C21">
            <v>51901</v>
          </cell>
        </row>
        <row r="26">
          <cell r="C26">
            <v>52502</v>
          </cell>
        </row>
        <row r="27">
          <cell r="C27">
            <v>57901</v>
          </cell>
        </row>
        <row r="28">
          <cell r="C28">
            <v>57907</v>
          </cell>
        </row>
        <row r="29">
          <cell r="C29">
            <v>52600</v>
          </cell>
        </row>
        <row r="31">
          <cell r="C31">
            <v>52800</v>
          </cell>
        </row>
        <row r="32">
          <cell r="C32">
            <v>57801</v>
          </cell>
        </row>
        <row r="33">
          <cell r="C33">
            <v>57807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Ç"/>
      <sheetName val="Planilha"/>
      <sheetName val="Cronograma estado"/>
      <sheetName val="Crono"/>
    </sheetNames>
    <sheetDataSet>
      <sheetData sheetId="0" refreshError="1"/>
      <sheetData sheetId="1">
        <row r="50">
          <cell r="E50" t="str">
            <v>André Felipe Maia Alfonzo</v>
          </cell>
        </row>
      </sheetData>
      <sheetData sheetId="2"/>
      <sheetData sheetId="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P408"/>
  <sheetViews>
    <sheetView showGridLines="0" showZeros="0" topLeftCell="A175" zoomScale="85" zoomScaleSheetLayoutView="75" workbookViewId="0">
      <selection activeCell="A192" sqref="A192:XFD195"/>
    </sheetView>
  </sheetViews>
  <sheetFormatPr defaultColWidth="11.42578125" defaultRowHeight="12.75" x14ac:dyDescent="0.2"/>
  <cols>
    <col min="1" max="1" width="3.28515625" style="3" customWidth="1"/>
    <col min="2" max="2" width="13.42578125" style="31" customWidth="1"/>
    <col min="3" max="3" width="9.42578125" style="3" customWidth="1"/>
    <col min="4" max="4" width="22.42578125" style="3" customWidth="1"/>
    <col min="5" max="5" width="21.140625" style="3" customWidth="1"/>
    <col min="6" max="6" width="24.28515625" style="3" customWidth="1"/>
    <col min="7" max="7" width="9.140625" style="3" customWidth="1"/>
    <col min="8" max="8" width="11.28515625" style="3" customWidth="1"/>
    <col min="9" max="9" width="23.7109375" style="3" customWidth="1"/>
    <col min="10" max="10" width="8.85546875" style="3" customWidth="1"/>
    <col min="11" max="11" width="11.42578125" style="3"/>
    <col min="12" max="12" width="12.85546875" style="3" bestFit="1" customWidth="1"/>
    <col min="13" max="14" width="11.42578125" style="3"/>
    <col min="15" max="15" width="13.140625" style="3" bestFit="1" customWidth="1"/>
    <col min="16" max="16" width="11.7109375" style="3" bestFit="1" customWidth="1"/>
    <col min="17" max="16384" width="11.42578125" style="3"/>
  </cols>
  <sheetData>
    <row r="2" spans="2:13" s="27" customFormat="1" ht="62.25" customHeight="1" x14ac:dyDescent="0.25">
      <c r="B2" s="275"/>
      <c r="C2" s="275"/>
      <c r="D2" s="276" t="s">
        <v>0</v>
      </c>
      <c r="E2" s="277"/>
      <c r="F2" s="277"/>
      <c r="G2" s="278"/>
      <c r="H2" s="278"/>
      <c r="I2" s="278"/>
      <c r="J2" s="2"/>
    </row>
    <row r="3" spans="2:13" s="28" customFormat="1" ht="15.75" customHeight="1" x14ac:dyDescent="0.2">
      <c r="B3" s="275"/>
      <c r="C3" s="275"/>
      <c r="D3" s="272"/>
      <c r="E3" s="272"/>
      <c r="F3" s="272"/>
      <c r="G3" s="273" t="s">
        <v>1</v>
      </c>
      <c r="H3" s="273"/>
      <c r="I3" s="273"/>
      <c r="J3" s="2"/>
    </row>
    <row r="4" spans="2:13" s="29" customFormat="1" ht="15.75" x14ac:dyDescent="0.2">
      <c r="B4" s="275"/>
      <c r="C4" s="275"/>
      <c r="D4" s="32"/>
      <c r="E4" s="41"/>
      <c r="F4" s="41"/>
      <c r="G4" s="274" t="s">
        <v>72</v>
      </c>
      <c r="H4" s="274"/>
      <c r="I4" s="274"/>
      <c r="J4" s="3"/>
    </row>
    <row r="5" spans="2:13" s="29" customFormat="1" ht="21" customHeight="1" x14ac:dyDescent="0.2">
      <c r="B5" s="33"/>
      <c r="D5" s="34"/>
      <c r="E5" s="42" t="s">
        <v>2</v>
      </c>
      <c r="F5" s="43"/>
      <c r="G5" s="44"/>
      <c r="H5" s="44"/>
      <c r="I5" s="46"/>
      <c r="J5" s="3"/>
    </row>
    <row r="6" spans="2:13" ht="27" customHeight="1" x14ac:dyDescent="0.2">
      <c r="B6" s="279" t="str">
        <f>"OBRA: "&amp;Planilha!F9</f>
        <v>OBRA: Fresagem e Recapeamento da Rua Alfredo Regner, Rua Borba Gato, Rua Marcelo Garcia, Rua Antonio Augusto Ferreira, Rua Marinalva dos Santos e Pavimentação da Rua Sandelia Andena</v>
      </c>
      <c r="C6" s="280"/>
      <c r="D6" s="280"/>
      <c r="E6" s="280"/>
      <c r="F6" s="281"/>
      <c r="G6" s="282" t="s">
        <v>71</v>
      </c>
      <c r="H6" s="283"/>
      <c r="I6" s="284"/>
      <c r="M6"/>
    </row>
    <row r="7" spans="2:13" ht="18" customHeight="1" x14ac:dyDescent="0.2">
      <c r="B7" s="35" t="s">
        <v>3</v>
      </c>
      <c r="C7" s="36"/>
      <c r="D7" s="37"/>
      <c r="E7" s="37"/>
      <c r="F7" s="63"/>
      <c r="G7" s="285" t="s">
        <v>4</v>
      </c>
      <c r="H7" s="286"/>
      <c r="I7" s="287"/>
    </row>
    <row r="8" spans="2:13" ht="8.25" customHeight="1" x14ac:dyDescent="0.2">
      <c r="B8" s="38"/>
      <c r="C8" s="39"/>
      <c r="D8" s="39"/>
      <c r="E8" s="39"/>
      <c r="F8" s="39"/>
      <c r="G8" s="39"/>
      <c r="H8" s="39"/>
      <c r="I8" s="39"/>
    </row>
    <row r="9" spans="2:13" s="30" customFormat="1" ht="15" customHeight="1" x14ac:dyDescent="0.2">
      <c r="B9" s="288" t="s">
        <v>5</v>
      </c>
      <c r="C9" s="267" t="s">
        <v>6</v>
      </c>
      <c r="D9" s="267"/>
      <c r="E9" s="267"/>
      <c r="F9" s="267"/>
      <c r="G9" s="267"/>
      <c r="H9" s="267" t="s">
        <v>7</v>
      </c>
      <c r="I9" s="268" t="s">
        <v>8</v>
      </c>
      <c r="J9" s="3"/>
    </row>
    <row r="10" spans="2:13" s="30" customFormat="1" ht="15" customHeight="1" x14ac:dyDescent="0.2">
      <c r="B10" s="288"/>
      <c r="C10" s="267"/>
      <c r="D10" s="267"/>
      <c r="E10" s="267"/>
      <c r="F10" s="267"/>
      <c r="G10" s="267"/>
      <c r="H10" s="267"/>
      <c r="I10" s="268"/>
      <c r="J10" s="3"/>
    </row>
    <row r="11" spans="2:13" s="145" customFormat="1" ht="18" x14ac:dyDescent="0.2">
      <c r="B11" s="141"/>
      <c r="C11" s="269" t="s">
        <v>199</v>
      </c>
      <c r="D11" s="270"/>
      <c r="E11" s="270"/>
      <c r="F11" s="270"/>
      <c r="G11" s="271"/>
      <c r="H11" s="142"/>
      <c r="I11" s="143"/>
      <c r="J11" s="144"/>
    </row>
    <row r="12" spans="2:13" s="144" customFormat="1" ht="21" customHeight="1" x14ac:dyDescent="0.2">
      <c r="B12" s="146"/>
      <c r="C12" s="261" t="s">
        <v>21</v>
      </c>
      <c r="D12" s="262"/>
      <c r="E12" s="262"/>
      <c r="F12" s="262"/>
      <c r="G12" s="263"/>
      <c r="H12" s="147"/>
      <c r="I12" s="148"/>
      <c r="L12" s="144">
        <f t="shared" ref="L12" si="0">K12*I12</f>
        <v>0</v>
      </c>
      <c r="M12" s="149">
        <f t="shared" ref="M12:M19" si="1">B12</f>
        <v>0</v>
      </c>
    </row>
    <row r="13" spans="2:13" s="144" customFormat="1" ht="21" customHeight="1" x14ac:dyDescent="0.2">
      <c r="B13" s="150">
        <v>101603</v>
      </c>
      <c r="C13" s="258" t="str">
        <f>VLOOKUP(B13,'[1]INFRA SEM Des Jul21'!$A$1:$D$854,2,0)</f>
        <v>PLACA DE OBRA EM CHAPA DE AÇO GALVANIZADO</v>
      </c>
      <c r="D13" s="259"/>
      <c r="E13" s="259"/>
      <c r="F13" s="259"/>
      <c r="G13" s="260"/>
      <c r="H13" s="147" t="str">
        <f>VLOOKUP(B13,'[1]INFRA SEM Des Jul21'!$A$1:$D$854,3,0)</f>
        <v>M2</v>
      </c>
      <c r="I13" s="148">
        <v>4.5</v>
      </c>
      <c r="K13" s="144">
        <f>VLOOKUP(B13,[2]INFRA!$A$1:$E$847,4,0)*1.2423</f>
        <v>490.39792499999999</v>
      </c>
      <c r="L13" s="154">
        <f>ROUND(K13*I13,2)</f>
        <v>2206.79</v>
      </c>
      <c r="M13" s="149">
        <f t="shared" si="1"/>
        <v>101603</v>
      </c>
    </row>
    <row r="14" spans="2:13" s="144" customFormat="1" ht="21" customHeight="1" x14ac:dyDescent="0.2">
      <c r="B14" s="150"/>
      <c r="C14" s="255" t="s">
        <v>22</v>
      </c>
      <c r="D14" s="256"/>
      <c r="E14" s="256"/>
      <c r="F14" s="256"/>
      <c r="G14" s="257"/>
      <c r="H14" s="147"/>
      <c r="I14" s="148"/>
      <c r="L14" s="154">
        <f t="shared" ref="L14:L240" si="2">ROUND(K14*I14,2)</f>
        <v>0</v>
      </c>
      <c r="M14" s="149">
        <f t="shared" si="1"/>
        <v>0</v>
      </c>
    </row>
    <row r="15" spans="2:13" s="144" customFormat="1" ht="21" customHeight="1" x14ac:dyDescent="0.2">
      <c r="B15" s="150"/>
      <c r="C15" s="258"/>
      <c r="D15" s="259"/>
      <c r="E15" s="259"/>
      <c r="F15" s="259"/>
      <c r="G15" s="260"/>
      <c r="H15" s="147"/>
      <c r="I15" s="148"/>
      <c r="L15" s="154">
        <f t="shared" si="2"/>
        <v>0</v>
      </c>
      <c r="M15" s="149">
        <f t="shared" si="1"/>
        <v>0</v>
      </c>
    </row>
    <row r="16" spans="2:13" s="144" customFormat="1" ht="21" customHeight="1" x14ac:dyDescent="0.2">
      <c r="B16" s="146"/>
      <c r="C16" s="261" t="s">
        <v>32</v>
      </c>
      <c r="D16" s="262"/>
      <c r="E16" s="262"/>
      <c r="F16" s="262"/>
      <c r="G16" s="263"/>
      <c r="H16" s="147"/>
      <c r="I16" s="148"/>
      <c r="L16" s="154">
        <f t="shared" si="2"/>
        <v>0</v>
      </c>
      <c r="M16" s="149">
        <f t="shared" si="1"/>
        <v>0</v>
      </c>
    </row>
    <row r="17" spans="2:15" s="144" customFormat="1" ht="21" customHeight="1" x14ac:dyDescent="0.2">
      <c r="B17" s="150">
        <v>90300</v>
      </c>
      <c r="C17" s="258" t="str">
        <f>VLOOKUP(B17,'[1]INFRA SEM Des Jul21'!$A$1:$D$854,2,0)</f>
        <v>FRESAGEM DE PAVIMENTO ASFÁLTICO COM ESPESSURA ATÉ 5CM, EM VIAS EXPRESSAS, INCLUSIVE REMOÇÃO DO MATERIAL FRESADO ATÉ 10KM E VARRIÇÃO</v>
      </c>
      <c r="D17" s="259"/>
      <c r="E17" s="259"/>
      <c r="F17" s="259"/>
      <c r="G17" s="260"/>
      <c r="H17" s="147" t="str">
        <f>VLOOKUP(B17,'[1]INFRA SEM Des Jul21'!$A$1:$D$854,3,0)</f>
        <v>M2</v>
      </c>
      <c r="I17" s="148">
        <f>J18</f>
        <v>1201.49</v>
      </c>
      <c r="K17" s="144">
        <f>VLOOKUP(B17,[2]INFRA!$A$1:$E$847,4,0)*1.2423</f>
        <v>21.342713999999997</v>
      </c>
      <c r="L17" s="154">
        <f t="shared" si="2"/>
        <v>25643.06</v>
      </c>
      <c r="M17" s="149">
        <f t="shared" si="1"/>
        <v>90300</v>
      </c>
      <c r="O17" s="155">
        <f>L13</f>
        <v>2206.79</v>
      </c>
    </row>
    <row r="18" spans="2:15" s="144" customFormat="1" ht="21" customHeight="1" x14ac:dyDescent="0.2">
      <c r="B18" s="150"/>
      <c r="C18" s="255" t="s">
        <v>75</v>
      </c>
      <c r="D18" s="256"/>
      <c r="E18" s="256"/>
      <c r="F18" s="256"/>
      <c r="G18" s="257"/>
      <c r="H18" s="147"/>
      <c r="I18" s="148"/>
      <c r="J18" s="144">
        <v>1201.49</v>
      </c>
      <c r="L18" s="154">
        <f t="shared" si="2"/>
        <v>0</v>
      </c>
      <c r="M18" s="149">
        <f t="shared" si="1"/>
        <v>0</v>
      </c>
    </row>
    <row r="19" spans="2:15" s="144" customFormat="1" ht="21" customHeight="1" x14ac:dyDescent="0.2">
      <c r="B19" s="150"/>
      <c r="C19" s="258"/>
      <c r="D19" s="259"/>
      <c r="E19" s="259"/>
      <c r="F19" s="259"/>
      <c r="G19" s="260"/>
      <c r="H19" s="147"/>
      <c r="I19" s="148"/>
      <c r="L19" s="154">
        <f t="shared" si="2"/>
        <v>0</v>
      </c>
      <c r="M19" s="149">
        <f t="shared" si="1"/>
        <v>0</v>
      </c>
    </row>
    <row r="20" spans="2:15" s="144" customFormat="1" ht="21" customHeight="1" x14ac:dyDescent="0.2">
      <c r="B20" s="150">
        <v>50300</v>
      </c>
      <c r="C20" s="258" t="s">
        <v>24</v>
      </c>
      <c r="D20" s="259"/>
      <c r="E20" s="259"/>
      <c r="F20" s="259"/>
      <c r="G20" s="260"/>
      <c r="H20" s="147" t="s">
        <v>9</v>
      </c>
      <c r="I20" s="148">
        <f>J21</f>
        <v>17</v>
      </c>
      <c r="K20" s="144">
        <f>VLOOKUP(B20,[2]INFRA!$A$1:$E$847,4,0)*1.2423</f>
        <v>32.597951999999999</v>
      </c>
      <c r="L20" s="154">
        <f t="shared" si="2"/>
        <v>554.16999999999996</v>
      </c>
      <c r="M20" s="149">
        <f t="shared" ref="M20:M76" si="3">B20</f>
        <v>50300</v>
      </c>
    </row>
    <row r="21" spans="2:15" s="144" customFormat="1" ht="21" customHeight="1" x14ac:dyDescent="0.2">
      <c r="B21" s="150"/>
      <c r="C21" s="255" t="s">
        <v>61</v>
      </c>
      <c r="D21" s="256"/>
      <c r="E21" s="256"/>
      <c r="F21" s="256"/>
      <c r="G21" s="257"/>
      <c r="H21" s="147"/>
      <c r="I21" s="148"/>
      <c r="J21" s="144">
        <v>17</v>
      </c>
      <c r="L21" s="154">
        <f t="shared" si="2"/>
        <v>0</v>
      </c>
      <c r="M21" s="149">
        <f t="shared" si="3"/>
        <v>0</v>
      </c>
    </row>
    <row r="22" spans="2:15" s="144" customFormat="1" ht="21" customHeight="1" x14ac:dyDescent="0.2">
      <c r="B22" s="150"/>
      <c r="C22" s="258"/>
      <c r="D22" s="259"/>
      <c r="E22" s="259"/>
      <c r="F22" s="259"/>
      <c r="G22" s="260"/>
      <c r="H22" s="147"/>
      <c r="I22" s="148"/>
      <c r="L22" s="154">
        <f t="shared" si="2"/>
        <v>0</v>
      </c>
      <c r="M22" s="149">
        <f t="shared" si="3"/>
        <v>0</v>
      </c>
    </row>
    <row r="23" spans="2:15" s="144" customFormat="1" ht="21" customHeight="1" x14ac:dyDescent="0.2">
      <c r="B23" s="150">
        <v>88600</v>
      </c>
      <c r="C23" s="258" t="s">
        <v>25</v>
      </c>
      <c r="D23" s="259"/>
      <c r="E23" s="259"/>
      <c r="F23" s="259"/>
      <c r="G23" s="260"/>
      <c r="H23" s="147" t="s">
        <v>26</v>
      </c>
      <c r="I23" s="148">
        <f>SUM(J24:J25)</f>
        <v>101.43900000000001</v>
      </c>
      <c r="K23" s="144">
        <f>VLOOKUP(B23,[2]INFRA!$A$1:$E$847,4,0)*1.2423</f>
        <v>2.6212529999999998</v>
      </c>
      <c r="L23" s="154">
        <f t="shared" si="2"/>
        <v>265.89999999999998</v>
      </c>
      <c r="M23" s="149">
        <f t="shared" si="3"/>
        <v>88600</v>
      </c>
    </row>
    <row r="24" spans="2:15" s="144" customFormat="1" ht="21" customHeight="1" x14ac:dyDescent="0.2">
      <c r="B24" s="150"/>
      <c r="C24" s="255" t="s">
        <v>62</v>
      </c>
      <c r="D24" s="256"/>
      <c r="E24" s="256"/>
      <c r="F24" s="256"/>
      <c r="G24" s="257"/>
      <c r="H24" s="147"/>
      <c r="I24" s="148"/>
      <c r="J24" s="156">
        <f>(I20*0.17)*1.3*27</f>
        <v>101.43900000000001</v>
      </c>
      <c r="L24" s="154">
        <f t="shared" si="2"/>
        <v>0</v>
      </c>
      <c r="M24" s="149">
        <f t="shared" si="3"/>
        <v>0</v>
      </c>
    </row>
    <row r="25" spans="2:15" s="144" customFormat="1" ht="21" customHeight="1" x14ac:dyDescent="0.2">
      <c r="B25" s="150"/>
      <c r="C25" s="258"/>
      <c r="D25" s="259"/>
      <c r="E25" s="259"/>
      <c r="F25" s="259"/>
      <c r="G25" s="260"/>
      <c r="H25" s="147"/>
      <c r="I25" s="148"/>
      <c r="L25" s="154">
        <f t="shared" si="2"/>
        <v>0</v>
      </c>
      <c r="M25" s="149">
        <f t="shared" si="3"/>
        <v>0</v>
      </c>
      <c r="O25" s="155">
        <f>SUM(L17:L23)</f>
        <v>26463.13</v>
      </c>
    </row>
    <row r="26" spans="2:15" s="144" customFormat="1" ht="12.75" customHeight="1" x14ac:dyDescent="0.2">
      <c r="B26" s="150"/>
      <c r="C26" s="261" t="s">
        <v>27</v>
      </c>
      <c r="D26" s="262"/>
      <c r="E26" s="262"/>
      <c r="F26" s="262"/>
      <c r="G26" s="263"/>
      <c r="H26" s="147"/>
      <c r="I26" s="148"/>
      <c r="L26" s="154">
        <f t="shared" si="2"/>
        <v>0</v>
      </c>
      <c r="M26" s="149">
        <f t="shared" si="3"/>
        <v>0</v>
      </c>
    </row>
    <row r="27" spans="2:15" s="144" customFormat="1" ht="21" customHeight="1" x14ac:dyDescent="0.2">
      <c r="B27" s="150">
        <v>50100</v>
      </c>
      <c r="C27" s="258" t="str">
        <f>VLOOKUP(B27,'[1]INFRA SEM Des Jul21'!$A$1:$D$854,2,0)</f>
        <v>ARRANCAMENTO DE GUIAS, INCLUI CARGA EM CAMINHÃO</v>
      </c>
      <c r="D27" s="259"/>
      <c r="E27" s="259"/>
      <c r="F27" s="259"/>
      <c r="G27" s="260"/>
      <c r="H27" s="147" t="str">
        <f>VLOOKUP(B27,'[1]INFRA SEM Des Jul21'!$A$1:$D$854,3,0)</f>
        <v>M</v>
      </c>
      <c r="I27" s="148">
        <v>441.75999999999988</v>
      </c>
      <c r="K27" s="144">
        <f>VLOOKUP(B27,[2]INFRA!$A$1:$E$847,4,0)*1.2423</f>
        <v>12.348462</v>
      </c>
      <c r="L27" s="154">
        <f t="shared" si="2"/>
        <v>5455.06</v>
      </c>
      <c r="M27" s="149">
        <f t="shared" ref="M27" si="4">B27</f>
        <v>50100</v>
      </c>
    </row>
    <row r="28" spans="2:15" s="144" customFormat="1" ht="21" customHeight="1" x14ac:dyDescent="0.2">
      <c r="B28" s="150"/>
      <c r="C28" s="258"/>
      <c r="D28" s="259"/>
      <c r="E28" s="259"/>
      <c r="F28" s="259"/>
      <c r="G28" s="260"/>
      <c r="H28" s="147"/>
      <c r="I28" s="148"/>
      <c r="L28" s="154">
        <f t="shared" si="2"/>
        <v>0</v>
      </c>
      <c r="M28" s="149"/>
    </row>
    <row r="29" spans="2:15" s="144" customFormat="1" ht="21" customHeight="1" x14ac:dyDescent="0.2">
      <c r="B29" s="150"/>
      <c r="C29" s="258"/>
      <c r="D29" s="259"/>
      <c r="E29" s="259"/>
      <c r="F29" s="259"/>
      <c r="G29" s="260"/>
      <c r="H29" s="147"/>
      <c r="I29" s="148"/>
      <c r="L29" s="154">
        <f t="shared" si="2"/>
        <v>0</v>
      </c>
      <c r="M29" s="149"/>
    </row>
    <row r="30" spans="2:15" s="144" customFormat="1" ht="21" customHeight="1" x14ac:dyDescent="0.2">
      <c r="B30" s="150">
        <v>51402</v>
      </c>
      <c r="C30" s="258" t="str">
        <f>VLOOKUP(B30,'[1]INFRA SEM Des Jul21'!$A$1:$D$854,2,0)</f>
        <v>FORNECIMENTO E ASSENTAMENTO DE GUIAS TIPO PMSP 100, INCLUSIVE ENCOSTAMENTO DE TERRA - FCK=25,0MPA</v>
      </c>
      <c r="D30" s="259"/>
      <c r="E30" s="259"/>
      <c r="F30" s="259"/>
      <c r="G30" s="260"/>
      <c r="H30" s="147" t="str">
        <f>VLOOKUP(B30,'[1]INFRA SEM Des Jul21'!$A$1:$D$854,3,0)</f>
        <v>M</v>
      </c>
      <c r="I30" s="148">
        <f>SUM(J31:J32)</f>
        <v>441.75999999999988</v>
      </c>
      <c r="K30" s="144">
        <f>VLOOKUP(B30,[2]INFRA!$A$1:$E$847,4,0)*1.2423</f>
        <v>63.742412999999999</v>
      </c>
      <c r="L30" s="154">
        <f t="shared" si="2"/>
        <v>28158.85</v>
      </c>
      <c r="M30" s="149">
        <f t="shared" si="3"/>
        <v>51402</v>
      </c>
    </row>
    <row r="31" spans="2:15" s="144" customFormat="1" ht="21" customHeight="1" x14ac:dyDescent="0.2">
      <c r="B31" s="150"/>
      <c r="C31" s="255"/>
      <c r="D31" s="256"/>
      <c r="E31" s="256"/>
      <c r="F31" s="256"/>
      <c r="G31" s="257"/>
      <c r="H31" s="147"/>
      <c r="I31" s="148"/>
      <c r="J31" s="156">
        <f>I27</f>
        <v>441.75999999999988</v>
      </c>
      <c r="L31" s="154">
        <f t="shared" si="2"/>
        <v>0</v>
      </c>
      <c r="M31" s="149">
        <f t="shared" si="3"/>
        <v>0</v>
      </c>
    </row>
    <row r="32" spans="2:15" s="144" customFormat="1" ht="21" customHeight="1" x14ac:dyDescent="0.2">
      <c r="B32" s="150"/>
      <c r="C32" s="258"/>
      <c r="D32" s="259"/>
      <c r="E32" s="259"/>
      <c r="F32" s="259"/>
      <c r="G32" s="260"/>
      <c r="H32" s="147"/>
      <c r="I32" s="148"/>
      <c r="L32" s="154">
        <f t="shared" si="2"/>
        <v>0</v>
      </c>
      <c r="M32" s="149">
        <f t="shared" si="3"/>
        <v>0</v>
      </c>
    </row>
    <row r="33" spans="2:15" s="144" customFormat="1" ht="21" customHeight="1" x14ac:dyDescent="0.2">
      <c r="B33" s="150">
        <v>51300</v>
      </c>
      <c r="C33" s="258" t="s">
        <v>28</v>
      </c>
      <c r="D33" s="259"/>
      <c r="E33" s="259"/>
      <c r="F33" s="259"/>
      <c r="G33" s="260"/>
      <c r="H33" s="147" t="s">
        <v>20</v>
      </c>
      <c r="I33" s="148">
        <f>SUM(J34:J35)</f>
        <v>33.506719999999994</v>
      </c>
      <c r="K33" s="144">
        <f>VLOOKUP(B33,[2]INFRA!$A$1:$E$847,4,0)*1.2423</f>
        <v>612.95081999999991</v>
      </c>
      <c r="L33" s="154">
        <f t="shared" si="2"/>
        <v>20537.97</v>
      </c>
      <c r="M33" s="149">
        <f t="shared" ref="M33" si="5">B33</f>
        <v>51300</v>
      </c>
    </row>
    <row r="34" spans="2:15" s="144" customFormat="1" ht="21" customHeight="1" x14ac:dyDescent="0.2">
      <c r="B34" s="150"/>
      <c r="C34" s="151"/>
      <c r="D34" s="152"/>
      <c r="E34" s="152"/>
      <c r="F34" s="152"/>
      <c r="G34" s="153"/>
      <c r="H34" s="147"/>
      <c r="I34" s="148"/>
      <c r="J34" s="156">
        <f>(J21*0.1)+(I27*0.16*0.45)</f>
        <v>33.506719999999994</v>
      </c>
      <c r="L34" s="154">
        <f t="shared" si="2"/>
        <v>0</v>
      </c>
      <c r="M34" s="149"/>
    </row>
    <row r="35" spans="2:15" s="144" customFormat="1" ht="21" customHeight="1" x14ac:dyDescent="0.2">
      <c r="B35" s="150"/>
      <c r="C35" s="151"/>
      <c r="D35" s="152"/>
      <c r="E35" s="152"/>
      <c r="F35" s="152"/>
      <c r="G35" s="153"/>
      <c r="H35" s="147"/>
      <c r="I35" s="148"/>
      <c r="L35" s="154">
        <f t="shared" si="2"/>
        <v>0</v>
      </c>
      <c r="M35" s="149"/>
    </row>
    <row r="36" spans="2:15" s="144" customFormat="1" ht="21" customHeight="1" x14ac:dyDescent="0.2">
      <c r="B36" s="150">
        <v>51901</v>
      </c>
      <c r="C36" s="258" t="s">
        <v>29</v>
      </c>
      <c r="D36" s="259"/>
      <c r="E36" s="259"/>
      <c r="F36" s="259"/>
      <c r="G36" s="260"/>
      <c r="H36" s="147" t="s">
        <v>20</v>
      </c>
      <c r="I36" s="148">
        <f>SUM(J37:J38)</f>
        <v>24.094479999999997</v>
      </c>
      <c r="K36" s="144">
        <f>VLOOKUP(B36,[2]INFRA!$A$1:$E$847,4,0)*1.2423</f>
        <v>759.03287699999998</v>
      </c>
      <c r="L36" s="154">
        <f t="shared" si="2"/>
        <v>18288.5</v>
      </c>
      <c r="M36" s="149">
        <f t="shared" si="3"/>
        <v>51901</v>
      </c>
    </row>
    <row r="37" spans="2:15" s="144" customFormat="1" ht="21" customHeight="1" x14ac:dyDescent="0.2">
      <c r="B37" s="150"/>
      <c r="C37" s="255" t="s">
        <v>63</v>
      </c>
      <c r="D37" s="256"/>
      <c r="E37" s="256"/>
      <c r="F37" s="256"/>
      <c r="G37" s="257"/>
      <c r="H37" s="147"/>
      <c r="I37" s="148"/>
      <c r="J37" s="156">
        <f>(J21*0.17)+(I27*0.16*0.3)</f>
        <v>24.094479999999997</v>
      </c>
      <c r="L37" s="154">
        <f t="shared" si="2"/>
        <v>0</v>
      </c>
      <c r="M37" s="149">
        <f t="shared" si="3"/>
        <v>0</v>
      </c>
    </row>
    <row r="38" spans="2:15" s="144" customFormat="1" ht="21" customHeight="1" x14ac:dyDescent="0.2">
      <c r="B38" s="150"/>
      <c r="C38" s="258"/>
      <c r="D38" s="259"/>
      <c r="E38" s="259"/>
      <c r="F38" s="259"/>
      <c r="G38" s="260"/>
      <c r="H38" s="147"/>
      <c r="I38" s="148"/>
      <c r="L38" s="154">
        <f t="shared" si="2"/>
        <v>0</v>
      </c>
      <c r="M38" s="149">
        <f t="shared" si="3"/>
        <v>0</v>
      </c>
    </row>
    <row r="39" spans="2:15" s="144" customFormat="1" ht="21" customHeight="1" x14ac:dyDescent="0.2">
      <c r="B39" s="150">
        <v>82300</v>
      </c>
      <c r="C39" s="258" t="s">
        <v>30</v>
      </c>
      <c r="D39" s="259"/>
      <c r="E39" s="259"/>
      <c r="F39" s="259"/>
      <c r="G39" s="260"/>
      <c r="H39" s="147" t="s">
        <v>31</v>
      </c>
      <c r="I39" s="148">
        <f>J40</f>
        <v>152.32000000000002</v>
      </c>
      <c r="K39" s="144">
        <f>VLOOKUP(B39,[2]INFRA!$A$1:$E$847,4,0)*1.2423</f>
        <v>14.075258999999999</v>
      </c>
      <c r="L39" s="154">
        <f t="shared" si="2"/>
        <v>2143.94</v>
      </c>
      <c r="M39" s="149">
        <f t="shared" si="3"/>
        <v>82300</v>
      </c>
    </row>
    <row r="40" spans="2:15" s="144" customFormat="1" ht="21" customHeight="1" x14ac:dyDescent="0.2">
      <c r="B40" s="150"/>
      <c r="C40" s="255" t="s">
        <v>64</v>
      </c>
      <c r="D40" s="256"/>
      <c r="E40" s="256"/>
      <c r="F40" s="256"/>
      <c r="G40" s="257"/>
      <c r="H40" s="147"/>
      <c r="I40" s="148"/>
      <c r="J40" s="156">
        <f>I20*4.48*2</f>
        <v>152.32000000000002</v>
      </c>
      <c r="L40" s="154">
        <f t="shared" si="2"/>
        <v>0</v>
      </c>
      <c r="M40" s="149">
        <f t="shared" si="3"/>
        <v>0</v>
      </c>
      <c r="O40" s="155">
        <f>SUM(L27:L39)</f>
        <v>74584.320000000007</v>
      </c>
    </row>
    <row r="41" spans="2:15" s="144" customFormat="1" ht="21" customHeight="1" x14ac:dyDescent="0.2">
      <c r="B41" s="150"/>
      <c r="C41" s="258"/>
      <c r="D41" s="259"/>
      <c r="E41" s="259"/>
      <c r="F41" s="259"/>
      <c r="G41" s="260"/>
      <c r="H41" s="147"/>
      <c r="I41" s="148"/>
      <c r="L41" s="154">
        <f t="shared" si="2"/>
        <v>0</v>
      </c>
      <c r="M41" s="149">
        <f t="shared" si="3"/>
        <v>0</v>
      </c>
    </row>
    <row r="42" spans="2:15" s="144" customFormat="1" ht="21" customHeight="1" x14ac:dyDescent="0.2">
      <c r="B42" s="150"/>
      <c r="C42" s="261" t="s">
        <v>33</v>
      </c>
      <c r="D42" s="262"/>
      <c r="E42" s="262"/>
      <c r="F42" s="262"/>
      <c r="G42" s="263"/>
      <c r="H42" s="147"/>
      <c r="I42" s="148"/>
      <c r="L42" s="154">
        <f t="shared" si="2"/>
        <v>0</v>
      </c>
      <c r="M42" s="149">
        <f t="shared" si="3"/>
        <v>0</v>
      </c>
    </row>
    <row r="43" spans="2:15" s="144" customFormat="1" ht="21" customHeight="1" x14ac:dyDescent="0.2">
      <c r="B43" s="150">
        <v>52502</v>
      </c>
      <c r="C43" s="258" t="s">
        <v>34</v>
      </c>
      <c r="D43" s="259"/>
      <c r="E43" s="259"/>
      <c r="F43" s="259"/>
      <c r="G43" s="260"/>
      <c r="H43" s="147" t="s">
        <v>20</v>
      </c>
      <c r="I43" s="148">
        <f>J44</f>
        <v>12.014900000000001</v>
      </c>
      <c r="K43" s="144">
        <f>VLOOKUP(B43,[2]INFRA!$A$1:$E$847,4,0)*1.2423</f>
        <v>1436.6205660000001</v>
      </c>
      <c r="L43" s="154">
        <f t="shared" si="2"/>
        <v>17260.849999999999</v>
      </c>
      <c r="M43" s="149">
        <f t="shared" si="3"/>
        <v>52502</v>
      </c>
    </row>
    <row r="44" spans="2:15" s="144" customFormat="1" ht="21" customHeight="1" x14ac:dyDescent="0.2">
      <c r="B44" s="150"/>
      <c r="C44" s="255" t="s">
        <v>69</v>
      </c>
      <c r="D44" s="256"/>
      <c r="E44" s="256"/>
      <c r="F44" s="256"/>
      <c r="G44" s="257"/>
      <c r="H44" s="147"/>
      <c r="I44" s="148"/>
      <c r="J44" s="144">
        <f>(I17*0.1)*0.1</f>
        <v>12.014900000000001</v>
      </c>
      <c r="L44" s="154">
        <f t="shared" si="2"/>
        <v>0</v>
      </c>
      <c r="M44" s="149">
        <f t="shared" si="3"/>
        <v>0</v>
      </c>
    </row>
    <row r="45" spans="2:15" s="144" customFormat="1" ht="21" customHeight="1" x14ac:dyDescent="0.2">
      <c r="B45" s="150"/>
      <c r="C45" s="258"/>
      <c r="D45" s="259"/>
      <c r="E45" s="259"/>
      <c r="F45" s="259"/>
      <c r="G45" s="260"/>
      <c r="H45" s="147"/>
      <c r="I45" s="148"/>
      <c r="L45" s="154">
        <f t="shared" si="2"/>
        <v>0</v>
      </c>
      <c r="M45" s="149">
        <f t="shared" si="3"/>
        <v>0</v>
      </c>
    </row>
    <row r="46" spans="2:15" s="144" customFormat="1" ht="21" customHeight="1" x14ac:dyDescent="0.2">
      <c r="B46" s="150">
        <v>57901</v>
      </c>
      <c r="C46" s="258" t="s">
        <v>35</v>
      </c>
      <c r="D46" s="259"/>
      <c r="E46" s="259"/>
      <c r="F46" s="259"/>
      <c r="G46" s="260"/>
      <c r="H46" s="147" t="s">
        <v>20</v>
      </c>
      <c r="I46" s="148">
        <f>I43</f>
        <v>12.014900000000001</v>
      </c>
      <c r="K46" s="144">
        <f>VLOOKUP(B46,[2]INFRA!$A$1:$E$847,4,0)*1.2423</f>
        <v>24.063351000000001</v>
      </c>
      <c r="L46" s="154">
        <f t="shared" si="2"/>
        <v>289.12</v>
      </c>
      <c r="M46" s="149">
        <f t="shared" si="3"/>
        <v>57901</v>
      </c>
    </row>
    <row r="47" spans="2:15" s="144" customFormat="1" ht="21" customHeight="1" x14ac:dyDescent="0.2">
      <c r="B47" s="150"/>
      <c r="C47" s="255" t="s">
        <v>60</v>
      </c>
      <c r="D47" s="256"/>
      <c r="E47" s="256"/>
      <c r="F47" s="256"/>
      <c r="G47" s="257"/>
      <c r="H47" s="147"/>
      <c r="I47" s="148"/>
      <c r="L47" s="154">
        <f t="shared" si="2"/>
        <v>0</v>
      </c>
      <c r="M47" s="149">
        <f t="shared" si="3"/>
        <v>0</v>
      </c>
    </row>
    <row r="48" spans="2:15" s="144" customFormat="1" ht="21" customHeight="1" x14ac:dyDescent="0.2">
      <c r="B48" s="150"/>
      <c r="C48" s="258"/>
      <c r="D48" s="259"/>
      <c r="E48" s="259"/>
      <c r="F48" s="259"/>
      <c r="G48" s="260"/>
      <c r="H48" s="147"/>
      <c r="I48" s="148"/>
      <c r="L48" s="154">
        <f t="shared" si="2"/>
        <v>0</v>
      </c>
      <c r="M48" s="149">
        <f t="shared" si="3"/>
        <v>0</v>
      </c>
    </row>
    <row r="49" spans="2:15" s="144" customFormat="1" ht="21" customHeight="1" x14ac:dyDescent="0.2">
      <c r="B49" s="150">
        <v>57907</v>
      </c>
      <c r="C49" s="258" t="s">
        <v>36</v>
      </c>
      <c r="D49" s="259"/>
      <c r="E49" s="259"/>
      <c r="F49" s="259"/>
      <c r="G49" s="260"/>
      <c r="H49" s="147" t="s">
        <v>26</v>
      </c>
      <c r="I49" s="148">
        <f>I46*27</f>
        <v>324.40230000000003</v>
      </c>
      <c r="K49" s="144">
        <f>VLOOKUP(B49,[2]INFRA!$A$1:$E$847,4,0)*1.2423</f>
        <v>4.2610890000000001</v>
      </c>
      <c r="L49" s="154">
        <f t="shared" si="2"/>
        <v>1382.31</v>
      </c>
      <c r="M49" s="149">
        <f t="shared" si="3"/>
        <v>57907</v>
      </c>
    </row>
    <row r="50" spans="2:15" s="144" customFormat="1" ht="21" customHeight="1" x14ac:dyDescent="0.2">
      <c r="B50" s="150"/>
      <c r="C50" s="255" t="s">
        <v>70</v>
      </c>
      <c r="D50" s="256"/>
      <c r="E50" s="256"/>
      <c r="F50" s="256"/>
      <c r="G50" s="257"/>
      <c r="H50" s="147"/>
      <c r="I50" s="148"/>
      <c r="L50" s="154">
        <f t="shared" si="2"/>
        <v>0</v>
      </c>
      <c r="M50" s="149">
        <f t="shared" si="3"/>
        <v>0</v>
      </c>
    </row>
    <row r="51" spans="2:15" s="144" customFormat="1" ht="21" customHeight="1" x14ac:dyDescent="0.2">
      <c r="B51" s="150"/>
      <c r="C51" s="258"/>
      <c r="D51" s="259"/>
      <c r="E51" s="259"/>
      <c r="F51" s="259"/>
      <c r="G51" s="260"/>
      <c r="H51" s="147"/>
      <c r="I51" s="148"/>
      <c r="L51" s="154">
        <f t="shared" si="2"/>
        <v>0</v>
      </c>
      <c r="M51" s="149">
        <f t="shared" si="3"/>
        <v>0</v>
      </c>
    </row>
    <row r="52" spans="2:15" s="144" customFormat="1" ht="21" customHeight="1" x14ac:dyDescent="0.2">
      <c r="B52" s="150">
        <v>52600</v>
      </c>
      <c r="C52" s="258" t="s">
        <v>37</v>
      </c>
      <c r="D52" s="259"/>
      <c r="E52" s="259"/>
      <c r="F52" s="259"/>
      <c r="G52" s="260"/>
      <c r="H52" s="147" t="s">
        <v>9</v>
      </c>
      <c r="I52" s="148">
        <f>SUM(J53:J54)</f>
        <v>1201.49</v>
      </c>
      <c r="K52" s="144">
        <f>VLOOKUP(B52,[2]INFRA!$A$1:$E$847,4,0)*1.2423</f>
        <v>8.609138999999999</v>
      </c>
      <c r="L52" s="154">
        <f t="shared" si="2"/>
        <v>10343.790000000001</v>
      </c>
      <c r="M52" s="149">
        <f t="shared" si="3"/>
        <v>52600</v>
      </c>
    </row>
    <row r="53" spans="2:15" s="144" customFormat="1" ht="21" customHeight="1" x14ac:dyDescent="0.2">
      <c r="B53" s="150"/>
      <c r="C53" s="255" t="s">
        <v>66</v>
      </c>
      <c r="D53" s="256"/>
      <c r="E53" s="256"/>
      <c r="F53" s="256"/>
      <c r="G53" s="257"/>
      <c r="H53" s="147"/>
      <c r="I53" s="148"/>
      <c r="J53" s="157">
        <f>I17</f>
        <v>1201.49</v>
      </c>
      <c r="L53" s="154">
        <f t="shared" si="2"/>
        <v>0</v>
      </c>
      <c r="M53" s="149">
        <f t="shared" si="3"/>
        <v>0</v>
      </c>
    </row>
    <row r="54" spans="2:15" s="144" customFormat="1" ht="21" customHeight="1" x14ac:dyDescent="0.2">
      <c r="B54" s="150"/>
      <c r="C54" s="258"/>
      <c r="D54" s="259"/>
      <c r="E54" s="259"/>
      <c r="F54" s="259"/>
      <c r="G54" s="260"/>
      <c r="H54" s="147"/>
      <c r="I54" s="148"/>
      <c r="L54" s="154">
        <f t="shared" si="2"/>
        <v>0</v>
      </c>
      <c r="M54" s="149">
        <f t="shared" si="3"/>
        <v>0</v>
      </c>
    </row>
    <row r="55" spans="2:15" s="144" customFormat="1" ht="21" customHeight="1" x14ac:dyDescent="0.2">
      <c r="B55" s="150">
        <v>52800</v>
      </c>
      <c r="C55" s="258" t="s">
        <v>38</v>
      </c>
      <c r="D55" s="259"/>
      <c r="E55" s="259"/>
      <c r="F55" s="259"/>
      <c r="G55" s="260"/>
      <c r="H55" s="147" t="s">
        <v>20</v>
      </c>
      <c r="I55" s="148">
        <f>I52*0.05</f>
        <v>60.0745</v>
      </c>
      <c r="K55" s="144">
        <f>VLOOKUP(B55,[2]INFRA!$A$1:$E$847,4,0)*1.2423</f>
        <v>1713.0820080000001</v>
      </c>
      <c r="L55" s="154">
        <f t="shared" si="2"/>
        <v>102912.55</v>
      </c>
      <c r="M55" s="149">
        <f t="shared" si="3"/>
        <v>52800</v>
      </c>
    </row>
    <row r="56" spans="2:15" s="144" customFormat="1" ht="21" customHeight="1" x14ac:dyDescent="0.2">
      <c r="B56" s="150"/>
      <c r="C56" s="255" t="s">
        <v>67</v>
      </c>
      <c r="D56" s="256"/>
      <c r="E56" s="256"/>
      <c r="F56" s="256"/>
      <c r="G56" s="257"/>
      <c r="H56" s="147"/>
      <c r="I56" s="148"/>
      <c r="J56" s="156">
        <f>J53*0.05</f>
        <v>60.0745</v>
      </c>
      <c r="L56" s="154">
        <f t="shared" si="2"/>
        <v>0</v>
      </c>
      <c r="M56" s="149">
        <f t="shared" si="3"/>
        <v>0</v>
      </c>
    </row>
    <row r="57" spans="2:15" s="144" customFormat="1" ht="21" customHeight="1" x14ac:dyDescent="0.2">
      <c r="B57" s="150"/>
      <c r="C57" s="258"/>
      <c r="D57" s="259"/>
      <c r="E57" s="259"/>
      <c r="F57" s="259"/>
      <c r="G57" s="260"/>
      <c r="H57" s="147"/>
      <c r="I57" s="148"/>
      <c r="L57" s="154">
        <f t="shared" si="2"/>
        <v>0</v>
      </c>
      <c r="M57" s="149">
        <f t="shared" si="3"/>
        <v>0</v>
      </c>
    </row>
    <row r="58" spans="2:15" s="144" customFormat="1" ht="21" customHeight="1" x14ac:dyDescent="0.2">
      <c r="B58" s="150">
        <v>57801</v>
      </c>
      <c r="C58" s="258" t="s">
        <v>39</v>
      </c>
      <c r="D58" s="259"/>
      <c r="E58" s="259"/>
      <c r="F58" s="259"/>
      <c r="G58" s="260"/>
      <c r="H58" s="147" t="s">
        <v>20</v>
      </c>
      <c r="I58" s="148">
        <f>I55</f>
        <v>60.0745</v>
      </c>
      <c r="K58" s="144">
        <f>VLOOKUP(B58,[2]INFRA!$A$1:$E$847,4,0)*1.2423</f>
        <v>24.063351000000001</v>
      </c>
      <c r="L58" s="154">
        <f t="shared" si="2"/>
        <v>1445.59</v>
      </c>
      <c r="M58" s="149">
        <f t="shared" si="3"/>
        <v>57801</v>
      </c>
    </row>
    <row r="59" spans="2:15" s="144" customFormat="1" ht="21" customHeight="1" x14ac:dyDescent="0.2">
      <c r="B59" s="150"/>
      <c r="C59" s="255" t="s">
        <v>68</v>
      </c>
      <c r="D59" s="256"/>
      <c r="E59" s="256"/>
      <c r="F59" s="256"/>
      <c r="G59" s="257"/>
      <c r="H59" s="147"/>
      <c r="I59" s="148"/>
      <c r="L59" s="154">
        <f t="shared" si="2"/>
        <v>0</v>
      </c>
      <c r="M59" s="149">
        <f t="shared" si="3"/>
        <v>0</v>
      </c>
    </row>
    <row r="60" spans="2:15" s="144" customFormat="1" ht="21" customHeight="1" x14ac:dyDescent="0.2">
      <c r="B60" s="150"/>
      <c r="C60" s="258"/>
      <c r="D60" s="259"/>
      <c r="E60" s="259"/>
      <c r="F60" s="259"/>
      <c r="G60" s="260"/>
      <c r="H60" s="147"/>
      <c r="I60" s="148"/>
      <c r="L60" s="154">
        <f t="shared" si="2"/>
        <v>0</v>
      </c>
      <c r="M60" s="149">
        <f t="shared" si="3"/>
        <v>0</v>
      </c>
    </row>
    <row r="61" spans="2:15" s="144" customFormat="1" ht="21" customHeight="1" x14ac:dyDescent="0.2">
      <c r="B61" s="150">
        <v>57807</v>
      </c>
      <c r="C61" s="258" t="s">
        <v>40</v>
      </c>
      <c r="D61" s="259"/>
      <c r="E61" s="259"/>
      <c r="F61" s="259"/>
      <c r="G61" s="260"/>
      <c r="H61" s="147" t="s">
        <v>26</v>
      </c>
      <c r="I61" s="148">
        <f>I58*27</f>
        <v>1622.0115000000001</v>
      </c>
      <c r="K61" s="144">
        <f>VLOOKUP(B61,[2]INFRA!$A$1:$E$847,4,0)*1.2423</f>
        <v>4.2610890000000001</v>
      </c>
      <c r="L61" s="154">
        <f t="shared" si="2"/>
        <v>6911.54</v>
      </c>
      <c r="M61" s="149">
        <f t="shared" si="3"/>
        <v>57807</v>
      </c>
    </row>
    <row r="62" spans="2:15" s="144" customFormat="1" ht="21" customHeight="1" x14ac:dyDescent="0.2">
      <c r="B62" s="150"/>
      <c r="C62" s="255" t="s">
        <v>41</v>
      </c>
      <c r="D62" s="256"/>
      <c r="E62" s="256"/>
      <c r="F62" s="256"/>
      <c r="G62" s="257"/>
      <c r="H62" s="147"/>
      <c r="I62" s="148"/>
      <c r="L62" s="154">
        <f t="shared" si="2"/>
        <v>0</v>
      </c>
      <c r="M62" s="149">
        <f t="shared" si="3"/>
        <v>0</v>
      </c>
    </row>
    <row r="63" spans="2:15" s="144" customFormat="1" ht="21" customHeight="1" x14ac:dyDescent="0.2">
      <c r="B63" s="150"/>
      <c r="C63" s="258"/>
      <c r="D63" s="259"/>
      <c r="E63" s="259"/>
      <c r="F63" s="259"/>
      <c r="G63" s="260"/>
      <c r="H63" s="147"/>
      <c r="I63" s="148"/>
      <c r="L63" s="154">
        <f t="shared" si="2"/>
        <v>0</v>
      </c>
      <c r="M63" s="149">
        <f t="shared" si="3"/>
        <v>0</v>
      </c>
    </row>
    <row r="64" spans="2:15" s="144" customFormat="1" ht="21" customHeight="1" x14ac:dyDescent="0.2">
      <c r="B64" s="150"/>
      <c r="C64" s="261" t="s">
        <v>23</v>
      </c>
      <c r="D64" s="262"/>
      <c r="E64" s="262"/>
      <c r="F64" s="262"/>
      <c r="G64" s="263"/>
      <c r="H64" s="147"/>
      <c r="I64" s="148"/>
      <c r="L64" s="154">
        <f t="shared" si="2"/>
        <v>0</v>
      </c>
      <c r="M64" s="149">
        <f t="shared" si="3"/>
        <v>0</v>
      </c>
      <c r="O64" s="155">
        <f>SUM(L43:L63)</f>
        <v>140545.75</v>
      </c>
    </row>
    <row r="65" spans="2:15" s="144" customFormat="1" ht="21" customHeight="1" x14ac:dyDescent="0.2">
      <c r="B65" s="150">
        <v>62100</v>
      </c>
      <c r="C65" s="258" t="s">
        <v>42</v>
      </c>
      <c r="D65" s="259"/>
      <c r="E65" s="259"/>
      <c r="F65" s="259"/>
      <c r="G65" s="260"/>
      <c r="H65" s="147" t="s">
        <v>7</v>
      </c>
      <c r="I65" s="148">
        <v>6</v>
      </c>
      <c r="K65" s="144">
        <f>VLOOKUP(B65,[2]INFRA!$A$1:$E$847,4,0)*1.2423</f>
        <v>214.55763300000001</v>
      </c>
      <c r="L65" s="154">
        <f t="shared" si="2"/>
        <v>1287.3499999999999</v>
      </c>
      <c r="M65" s="149">
        <f t="shared" si="3"/>
        <v>62100</v>
      </c>
    </row>
    <row r="66" spans="2:15" s="144" customFormat="1" ht="21" customHeight="1" x14ac:dyDescent="0.2">
      <c r="B66" s="150"/>
      <c r="C66" s="255" t="s">
        <v>65</v>
      </c>
      <c r="D66" s="256"/>
      <c r="E66" s="256"/>
      <c r="F66" s="256"/>
      <c r="G66" s="257"/>
      <c r="H66" s="147"/>
      <c r="I66" s="148"/>
      <c r="J66" s="144">
        <v>4</v>
      </c>
      <c r="L66" s="154">
        <f t="shared" si="2"/>
        <v>0</v>
      </c>
      <c r="M66" s="149">
        <f t="shared" si="3"/>
        <v>0</v>
      </c>
      <c r="O66" s="155">
        <f>SUM(L63:L65)</f>
        <v>1287.3499999999999</v>
      </c>
    </row>
    <row r="67" spans="2:15" s="144" customFormat="1" ht="21" customHeight="1" x14ac:dyDescent="0.2">
      <c r="B67" s="150"/>
      <c r="C67" s="258"/>
      <c r="D67" s="259"/>
      <c r="E67" s="259"/>
      <c r="F67" s="259"/>
      <c r="G67" s="260"/>
      <c r="H67" s="147"/>
      <c r="I67" s="148"/>
      <c r="L67" s="154">
        <f t="shared" si="2"/>
        <v>0</v>
      </c>
      <c r="M67" s="149">
        <f t="shared" si="3"/>
        <v>0</v>
      </c>
      <c r="O67" s="155">
        <f>SUM(L13:L67)</f>
        <v>245087.34</v>
      </c>
    </row>
    <row r="68" spans="2:15" s="30" customFormat="1" ht="18" x14ac:dyDescent="0.2">
      <c r="B68" s="101"/>
      <c r="C68" s="301" t="s">
        <v>200</v>
      </c>
      <c r="D68" s="302"/>
      <c r="E68" s="302"/>
      <c r="F68" s="302"/>
      <c r="G68" s="303"/>
      <c r="H68" s="102"/>
      <c r="I68" s="103"/>
      <c r="J68" s="3"/>
    </row>
    <row r="69" spans="2:15" ht="21" customHeight="1" x14ac:dyDescent="0.2">
      <c r="B69" s="40"/>
      <c r="C69" s="298" t="s">
        <v>21</v>
      </c>
      <c r="D69" s="299"/>
      <c r="E69" s="299"/>
      <c r="F69" s="299"/>
      <c r="G69" s="300"/>
      <c r="H69" s="45"/>
      <c r="I69" s="47"/>
      <c r="L69" s="3">
        <f t="shared" ref="L69" si="6">K69*I69</f>
        <v>0</v>
      </c>
      <c r="M69" s="31">
        <f t="shared" si="3"/>
        <v>0</v>
      </c>
    </row>
    <row r="70" spans="2:15" ht="21" customHeight="1" x14ac:dyDescent="0.2">
      <c r="B70" s="48">
        <v>101603</v>
      </c>
      <c r="C70" s="292" t="str">
        <f>VLOOKUP(B70,'[1]INFRA SEM Des Jul21'!$A$1:$D$854,2,0)</f>
        <v>PLACA DE OBRA EM CHAPA DE AÇO GALVANIZADO</v>
      </c>
      <c r="D70" s="293"/>
      <c r="E70" s="293"/>
      <c r="F70" s="293"/>
      <c r="G70" s="294"/>
      <c r="H70" s="45" t="str">
        <f>VLOOKUP(B70,'[1]INFRA SEM Des Jul21'!$A$1:$D$854,3,0)</f>
        <v>M2</v>
      </c>
      <c r="I70" s="47">
        <v>4.5</v>
      </c>
      <c r="K70" s="61">
        <f>VLOOKUP(B70,[2]INFRA!$A$1:$E$847,4,0)*1.2423</f>
        <v>490.39792499999999</v>
      </c>
      <c r="L70" s="60">
        <f>ROUND(K70*I70,2)</f>
        <v>2206.79</v>
      </c>
      <c r="M70" s="31">
        <f t="shared" si="3"/>
        <v>101603</v>
      </c>
    </row>
    <row r="71" spans="2:15" ht="21" customHeight="1" x14ac:dyDescent="0.2">
      <c r="B71" s="48"/>
      <c r="C71" s="295" t="s">
        <v>22</v>
      </c>
      <c r="D71" s="296"/>
      <c r="E71" s="296"/>
      <c r="F71" s="296"/>
      <c r="G71" s="297"/>
      <c r="H71" s="45"/>
      <c r="I71" s="47"/>
      <c r="L71" s="60">
        <f t="shared" ref="L71:L124" si="7">ROUND(K71*I71,2)</f>
        <v>0</v>
      </c>
      <c r="M71" s="31">
        <f t="shared" si="3"/>
        <v>0</v>
      </c>
    </row>
    <row r="72" spans="2:15" ht="21" customHeight="1" x14ac:dyDescent="0.2">
      <c r="B72" s="48"/>
      <c r="C72" s="292"/>
      <c r="D72" s="293"/>
      <c r="E72" s="293"/>
      <c r="F72" s="293"/>
      <c r="G72" s="294"/>
      <c r="H72" s="45"/>
      <c r="I72" s="47"/>
      <c r="L72" s="60">
        <f t="shared" si="7"/>
        <v>0</v>
      </c>
      <c r="M72" s="31">
        <f t="shared" si="3"/>
        <v>0</v>
      </c>
    </row>
    <row r="73" spans="2:15" ht="21" customHeight="1" x14ac:dyDescent="0.2">
      <c r="B73" s="40"/>
      <c r="C73" s="298" t="s">
        <v>32</v>
      </c>
      <c r="D73" s="299"/>
      <c r="E73" s="299"/>
      <c r="F73" s="299"/>
      <c r="G73" s="300"/>
      <c r="H73" s="45"/>
      <c r="I73" s="47"/>
      <c r="L73" s="60">
        <f t="shared" si="7"/>
        <v>0</v>
      </c>
      <c r="M73" s="31">
        <f t="shared" si="3"/>
        <v>0</v>
      </c>
    </row>
    <row r="74" spans="2:15" ht="21" customHeight="1" x14ac:dyDescent="0.2">
      <c r="B74" s="48">
        <v>90300</v>
      </c>
      <c r="C74" s="292" t="str">
        <f>VLOOKUP(B74,'[1]INFRA SEM Des Jul21'!$A$1:$D$854,2,0)</f>
        <v>FRESAGEM DE PAVIMENTO ASFÁLTICO COM ESPESSURA ATÉ 5CM, EM VIAS EXPRESSAS, INCLUSIVE REMOÇÃO DO MATERIAL FRESADO ATÉ 10KM E VARRIÇÃO</v>
      </c>
      <c r="D74" s="293"/>
      <c r="E74" s="293"/>
      <c r="F74" s="293"/>
      <c r="G74" s="294"/>
      <c r="H74" s="45" t="str">
        <f>VLOOKUP(B74,'[1]INFRA SEM Des Jul21'!$A$1:$D$854,3,0)</f>
        <v>M2</v>
      </c>
      <c r="I74" s="47">
        <f>J75</f>
        <v>1073.0999999999999</v>
      </c>
      <c r="K74" s="61">
        <f>VLOOKUP(B74,[2]INFRA!$A$1:$E$847,4,0)*1.2423</f>
        <v>21.342713999999997</v>
      </c>
      <c r="L74" s="60">
        <f t="shared" si="7"/>
        <v>22902.87</v>
      </c>
      <c r="M74" s="31">
        <f t="shared" si="3"/>
        <v>90300</v>
      </c>
      <c r="O74" s="137">
        <f>L70</f>
        <v>2206.79</v>
      </c>
    </row>
    <row r="75" spans="2:15" ht="21" customHeight="1" x14ac:dyDescent="0.2">
      <c r="B75" s="48"/>
      <c r="C75" s="295" t="s">
        <v>75</v>
      </c>
      <c r="D75" s="296"/>
      <c r="E75" s="296"/>
      <c r="F75" s="296"/>
      <c r="G75" s="297"/>
      <c r="H75" s="45"/>
      <c r="I75" s="47"/>
      <c r="J75" s="3">
        <v>1073.0999999999999</v>
      </c>
      <c r="L75" s="60">
        <f t="shared" si="7"/>
        <v>0</v>
      </c>
      <c r="M75" s="31">
        <f t="shared" si="3"/>
        <v>0</v>
      </c>
    </row>
    <row r="76" spans="2:15" ht="21" customHeight="1" x14ac:dyDescent="0.2">
      <c r="B76" s="48"/>
      <c r="C76" s="292"/>
      <c r="D76" s="293"/>
      <c r="E76" s="293"/>
      <c r="F76" s="293"/>
      <c r="G76" s="294"/>
      <c r="H76" s="45"/>
      <c r="I76" s="47"/>
      <c r="L76" s="60">
        <f t="shared" si="7"/>
        <v>0</v>
      </c>
      <c r="M76" s="31">
        <f t="shared" si="3"/>
        <v>0</v>
      </c>
    </row>
    <row r="77" spans="2:15" ht="21" customHeight="1" x14ac:dyDescent="0.2">
      <c r="B77" s="48">
        <v>50300</v>
      </c>
      <c r="C77" s="292" t="s">
        <v>24</v>
      </c>
      <c r="D77" s="293"/>
      <c r="E77" s="293"/>
      <c r="F77" s="293"/>
      <c r="G77" s="294"/>
      <c r="H77" s="45" t="s">
        <v>9</v>
      </c>
      <c r="I77" s="47">
        <f>J78</f>
        <v>18</v>
      </c>
      <c r="K77" s="61">
        <f>VLOOKUP(B77,[2]INFRA!$A$1:$E$847,4,0)*1.2423</f>
        <v>32.597951999999999</v>
      </c>
      <c r="L77" s="60">
        <f t="shared" si="7"/>
        <v>586.76</v>
      </c>
      <c r="M77" s="31">
        <f t="shared" ref="M77:M84" si="8">B77</f>
        <v>50300</v>
      </c>
    </row>
    <row r="78" spans="2:15" ht="21" customHeight="1" x14ac:dyDescent="0.2">
      <c r="B78" s="48"/>
      <c r="C78" s="295" t="s">
        <v>61</v>
      </c>
      <c r="D78" s="296"/>
      <c r="E78" s="296"/>
      <c r="F78" s="296"/>
      <c r="G78" s="297"/>
      <c r="H78" s="45"/>
      <c r="I78" s="47"/>
      <c r="J78" s="3">
        <v>18</v>
      </c>
      <c r="L78" s="60">
        <f t="shared" si="7"/>
        <v>0</v>
      </c>
      <c r="M78" s="31">
        <f t="shared" si="8"/>
        <v>0</v>
      </c>
    </row>
    <row r="79" spans="2:15" ht="21" customHeight="1" x14ac:dyDescent="0.2">
      <c r="B79" s="48"/>
      <c r="C79" s="292"/>
      <c r="D79" s="293"/>
      <c r="E79" s="293"/>
      <c r="F79" s="293"/>
      <c r="G79" s="294"/>
      <c r="H79" s="45"/>
      <c r="I79" s="47"/>
      <c r="L79" s="60">
        <f t="shared" si="7"/>
        <v>0</v>
      </c>
      <c r="M79" s="31">
        <f t="shared" si="8"/>
        <v>0</v>
      </c>
    </row>
    <row r="80" spans="2:15" ht="21" customHeight="1" x14ac:dyDescent="0.2">
      <c r="B80" s="48">
        <v>88600</v>
      </c>
      <c r="C80" s="292" t="s">
        <v>25</v>
      </c>
      <c r="D80" s="293"/>
      <c r="E80" s="293"/>
      <c r="F80" s="293"/>
      <c r="G80" s="294"/>
      <c r="H80" s="45" t="s">
        <v>26</v>
      </c>
      <c r="I80" s="47">
        <f>SUM(J81:J82)</f>
        <v>107.40600000000001</v>
      </c>
      <c r="K80" s="61">
        <f>VLOOKUP(B80,[2]INFRA!$A$1:$E$847,4,0)*1.2423</f>
        <v>2.6212529999999998</v>
      </c>
      <c r="L80" s="60">
        <f t="shared" si="7"/>
        <v>281.54000000000002</v>
      </c>
      <c r="M80" s="31">
        <f t="shared" si="8"/>
        <v>88600</v>
      </c>
    </row>
    <row r="81" spans="2:15" ht="21" customHeight="1" x14ac:dyDescent="0.2">
      <c r="B81" s="48"/>
      <c r="C81" s="295" t="s">
        <v>62</v>
      </c>
      <c r="D81" s="296"/>
      <c r="E81" s="296"/>
      <c r="F81" s="296"/>
      <c r="G81" s="297"/>
      <c r="H81" s="45"/>
      <c r="I81" s="47"/>
      <c r="J81" s="62">
        <f>(I77*0.17)*1.3*27</f>
        <v>107.40600000000001</v>
      </c>
      <c r="L81" s="60">
        <f t="shared" si="7"/>
        <v>0</v>
      </c>
      <c r="M81" s="31">
        <f t="shared" si="8"/>
        <v>0</v>
      </c>
    </row>
    <row r="82" spans="2:15" ht="21" customHeight="1" x14ac:dyDescent="0.2">
      <c r="B82" s="48"/>
      <c r="C82" s="292"/>
      <c r="D82" s="293"/>
      <c r="E82" s="293"/>
      <c r="F82" s="293"/>
      <c r="G82" s="294"/>
      <c r="H82" s="45"/>
      <c r="I82" s="47"/>
      <c r="L82" s="60">
        <f t="shared" si="7"/>
        <v>0</v>
      </c>
      <c r="M82" s="31">
        <f t="shared" si="8"/>
        <v>0</v>
      </c>
      <c r="O82" s="137">
        <f>SUM(L74:L80)</f>
        <v>23771.17</v>
      </c>
    </row>
    <row r="83" spans="2:15" ht="12.75" customHeight="1" x14ac:dyDescent="0.2">
      <c r="B83" s="48"/>
      <c r="C83" s="298" t="s">
        <v>27</v>
      </c>
      <c r="D83" s="299"/>
      <c r="E83" s="299"/>
      <c r="F83" s="299"/>
      <c r="G83" s="300"/>
      <c r="H83" s="45"/>
      <c r="I83" s="47"/>
      <c r="L83" s="60">
        <f t="shared" si="7"/>
        <v>0</v>
      </c>
      <c r="M83" s="31">
        <f t="shared" si="8"/>
        <v>0</v>
      </c>
    </row>
    <row r="84" spans="2:15" ht="21" customHeight="1" x14ac:dyDescent="0.2">
      <c r="B84" s="48">
        <v>50100</v>
      </c>
      <c r="C84" s="292" t="str">
        <f>VLOOKUP(B84,'[1]INFRA SEM Des Jul21'!$A$1:$D$854,2,0)</f>
        <v>ARRANCAMENTO DE GUIAS, INCLUI CARGA EM CAMINHÃO</v>
      </c>
      <c r="D84" s="293"/>
      <c r="E84" s="293"/>
      <c r="F84" s="293"/>
      <c r="G84" s="294"/>
      <c r="H84" s="45" t="str">
        <f>VLOOKUP(B84,'[1]INFRA SEM Des Jul21'!$A$1:$D$854,3,0)</f>
        <v>M</v>
      </c>
      <c r="I84" s="47">
        <f>130.53+93.62</f>
        <v>224.15</v>
      </c>
      <c r="K84" s="61">
        <f>VLOOKUP(B84,[2]INFRA!$A$1:$E$847,4,0)*1.2423</f>
        <v>12.348462</v>
      </c>
      <c r="L84" s="60">
        <f t="shared" si="7"/>
        <v>2767.91</v>
      </c>
      <c r="M84" s="31">
        <f t="shared" si="8"/>
        <v>50100</v>
      </c>
    </row>
    <row r="85" spans="2:15" ht="21" customHeight="1" x14ac:dyDescent="0.2">
      <c r="B85" s="48"/>
      <c r="C85" s="292"/>
      <c r="D85" s="293"/>
      <c r="E85" s="293"/>
      <c r="F85" s="293"/>
      <c r="G85" s="294"/>
      <c r="H85" s="45"/>
      <c r="I85" s="47"/>
      <c r="L85" s="60">
        <f t="shared" si="7"/>
        <v>0</v>
      </c>
      <c r="M85" s="31"/>
    </row>
    <row r="86" spans="2:15" ht="21" customHeight="1" x14ac:dyDescent="0.2">
      <c r="B86" s="48"/>
      <c r="C86" s="292"/>
      <c r="D86" s="293"/>
      <c r="E86" s="293"/>
      <c r="F86" s="293"/>
      <c r="G86" s="294"/>
      <c r="H86" s="45"/>
      <c r="I86" s="47"/>
      <c r="L86" s="60">
        <f t="shared" si="7"/>
        <v>0</v>
      </c>
      <c r="M86" s="31"/>
    </row>
    <row r="87" spans="2:15" ht="21" customHeight="1" x14ac:dyDescent="0.2">
      <c r="B87" s="48">
        <v>51402</v>
      </c>
      <c r="C87" s="292" t="str">
        <f>VLOOKUP(B87,'[1]INFRA SEM Des Jul21'!$A$1:$D$854,2,0)</f>
        <v>FORNECIMENTO E ASSENTAMENTO DE GUIAS TIPO PMSP 100, INCLUSIVE ENCOSTAMENTO DE TERRA - FCK=25,0MPA</v>
      </c>
      <c r="D87" s="293"/>
      <c r="E87" s="293"/>
      <c r="F87" s="293"/>
      <c r="G87" s="294"/>
      <c r="H87" s="45" t="str">
        <f>VLOOKUP(B87,'[1]INFRA SEM Des Jul21'!$A$1:$D$854,3,0)</f>
        <v>M</v>
      </c>
      <c r="I87" s="47">
        <f>SUM(J88:J89)</f>
        <v>224.15</v>
      </c>
      <c r="K87" s="61">
        <f>VLOOKUP(B87,[2]INFRA!$A$1:$E$847,4,0)*1.2423</f>
        <v>63.742412999999999</v>
      </c>
      <c r="L87" s="60">
        <f t="shared" si="7"/>
        <v>14287.86</v>
      </c>
      <c r="M87" s="31">
        <f t="shared" ref="M87:M90" si="9">B87</f>
        <v>51402</v>
      </c>
    </row>
    <row r="88" spans="2:15" ht="21" customHeight="1" x14ac:dyDescent="0.2">
      <c r="B88" s="48"/>
      <c r="C88" s="295"/>
      <c r="D88" s="296"/>
      <c r="E88" s="296"/>
      <c r="F88" s="296"/>
      <c r="G88" s="297"/>
      <c r="H88" s="45"/>
      <c r="I88" s="47"/>
      <c r="J88" s="62">
        <f>I84</f>
        <v>224.15</v>
      </c>
      <c r="L88" s="60">
        <f t="shared" si="7"/>
        <v>0</v>
      </c>
      <c r="M88" s="31">
        <f t="shared" si="9"/>
        <v>0</v>
      </c>
    </row>
    <row r="89" spans="2:15" ht="21" customHeight="1" x14ac:dyDescent="0.2">
      <c r="B89" s="48"/>
      <c r="C89" s="292"/>
      <c r="D89" s="293"/>
      <c r="E89" s="293"/>
      <c r="F89" s="293"/>
      <c r="G89" s="294"/>
      <c r="H89" s="45"/>
      <c r="I89" s="47"/>
      <c r="L89" s="60">
        <f t="shared" si="7"/>
        <v>0</v>
      </c>
      <c r="M89" s="31">
        <f t="shared" si="9"/>
        <v>0</v>
      </c>
    </row>
    <row r="90" spans="2:15" ht="21" customHeight="1" x14ac:dyDescent="0.2">
      <c r="B90" s="48">
        <v>51300</v>
      </c>
      <c r="C90" s="292" t="s">
        <v>28</v>
      </c>
      <c r="D90" s="293"/>
      <c r="E90" s="293"/>
      <c r="F90" s="293"/>
      <c r="G90" s="294"/>
      <c r="H90" s="45" t="s">
        <v>20</v>
      </c>
      <c r="I90" s="47">
        <f>SUM(J91:J92)</f>
        <v>17.938800000000004</v>
      </c>
      <c r="K90" s="61">
        <f>VLOOKUP(B90,[2]INFRA!$A$1:$E$847,4,0)*1.2423</f>
        <v>612.95081999999991</v>
      </c>
      <c r="L90" s="60">
        <f t="shared" si="7"/>
        <v>10995.6</v>
      </c>
      <c r="M90" s="31">
        <f t="shared" si="9"/>
        <v>51300</v>
      </c>
    </row>
    <row r="91" spans="2:15" ht="21" customHeight="1" x14ac:dyDescent="0.2">
      <c r="B91" s="48"/>
      <c r="C91" s="64"/>
      <c r="D91" s="65"/>
      <c r="E91" s="65"/>
      <c r="F91" s="65"/>
      <c r="G91" s="66"/>
      <c r="H91" s="45"/>
      <c r="I91" s="47"/>
      <c r="J91" s="62">
        <f>(J78*0.1)+(I84*0.16*0.45)</f>
        <v>17.938800000000004</v>
      </c>
      <c r="L91" s="60">
        <f t="shared" si="7"/>
        <v>0</v>
      </c>
      <c r="M91" s="31"/>
    </row>
    <row r="92" spans="2:15" ht="21" customHeight="1" x14ac:dyDescent="0.2">
      <c r="B92" s="48"/>
      <c r="C92" s="64"/>
      <c r="D92" s="65"/>
      <c r="E92" s="65"/>
      <c r="F92" s="65"/>
      <c r="G92" s="66"/>
      <c r="H92" s="45"/>
      <c r="I92" s="47"/>
      <c r="L92" s="60">
        <f t="shared" si="7"/>
        <v>0</v>
      </c>
      <c r="M92" s="31"/>
    </row>
    <row r="93" spans="2:15" ht="21" customHeight="1" x14ac:dyDescent="0.2">
      <c r="B93" s="48">
        <v>51901</v>
      </c>
      <c r="C93" s="292" t="s">
        <v>29</v>
      </c>
      <c r="D93" s="293"/>
      <c r="E93" s="293"/>
      <c r="F93" s="293"/>
      <c r="G93" s="294"/>
      <c r="H93" s="45" t="s">
        <v>20</v>
      </c>
      <c r="I93" s="47">
        <f>SUM(J94:J95)</f>
        <v>13.819200000000002</v>
      </c>
      <c r="K93" s="61">
        <f>VLOOKUP(B93,[2]INFRA!$A$1:$E$847,4,0)*1.2423</f>
        <v>759.03287699999998</v>
      </c>
      <c r="L93" s="60">
        <f t="shared" si="7"/>
        <v>10489.23</v>
      </c>
      <c r="M93" s="31">
        <f t="shared" ref="M93:M140" si="10">B93</f>
        <v>51901</v>
      </c>
    </row>
    <row r="94" spans="2:15" ht="21" customHeight="1" x14ac:dyDescent="0.2">
      <c r="B94" s="48"/>
      <c r="C94" s="295" t="s">
        <v>63</v>
      </c>
      <c r="D94" s="296"/>
      <c r="E94" s="296"/>
      <c r="F94" s="296"/>
      <c r="G94" s="297"/>
      <c r="H94" s="45"/>
      <c r="I94" s="47"/>
      <c r="J94" s="62">
        <f>(J78*0.17)+(I84*0.16*0.3)</f>
        <v>13.819200000000002</v>
      </c>
      <c r="L94" s="60">
        <f t="shared" si="7"/>
        <v>0</v>
      </c>
      <c r="M94" s="31">
        <f t="shared" si="10"/>
        <v>0</v>
      </c>
    </row>
    <row r="95" spans="2:15" ht="21" customHeight="1" x14ac:dyDescent="0.2">
      <c r="B95" s="48"/>
      <c r="C95" s="292"/>
      <c r="D95" s="293"/>
      <c r="E95" s="293"/>
      <c r="F95" s="293"/>
      <c r="G95" s="294"/>
      <c r="H95" s="45"/>
      <c r="I95" s="47"/>
      <c r="L95" s="60">
        <f t="shared" si="7"/>
        <v>0</v>
      </c>
      <c r="M95" s="31">
        <f t="shared" si="10"/>
        <v>0</v>
      </c>
    </row>
    <row r="96" spans="2:15" ht="21" customHeight="1" x14ac:dyDescent="0.2">
      <c r="B96" s="48">
        <v>82300</v>
      </c>
      <c r="C96" s="292" t="s">
        <v>30</v>
      </c>
      <c r="D96" s="293"/>
      <c r="E96" s="293"/>
      <c r="F96" s="293"/>
      <c r="G96" s="294"/>
      <c r="H96" s="45" t="s">
        <v>31</v>
      </c>
      <c r="I96" s="47">
        <f>J97</f>
        <v>161.28000000000003</v>
      </c>
      <c r="K96" s="61">
        <f>VLOOKUP(B96,[2]INFRA!$A$1:$E$847,4,0)*1.2423</f>
        <v>14.075258999999999</v>
      </c>
      <c r="L96" s="60">
        <f t="shared" si="7"/>
        <v>2270.06</v>
      </c>
      <c r="M96" s="31">
        <f t="shared" si="10"/>
        <v>82300</v>
      </c>
    </row>
    <row r="97" spans="2:15" ht="21" customHeight="1" x14ac:dyDescent="0.2">
      <c r="B97" s="48"/>
      <c r="C97" s="295" t="s">
        <v>64</v>
      </c>
      <c r="D97" s="296"/>
      <c r="E97" s="296"/>
      <c r="F97" s="296"/>
      <c r="G97" s="297"/>
      <c r="H97" s="45"/>
      <c r="I97" s="47"/>
      <c r="J97" s="62">
        <f>I77*4.48*2</f>
        <v>161.28000000000003</v>
      </c>
      <c r="L97" s="60">
        <f t="shared" si="7"/>
        <v>0</v>
      </c>
      <c r="M97" s="31">
        <f t="shared" si="10"/>
        <v>0</v>
      </c>
      <c r="O97" s="137">
        <f>SUM(L84:L96)</f>
        <v>40810.660000000003</v>
      </c>
    </row>
    <row r="98" spans="2:15" ht="21" customHeight="1" x14ac:dyDescent="0.2">
      <c r="B98" s="48"/>
      <c r="C98" s="292"/>
      <c r="D98" s="293"/>
      <c r="E98" s="293"/>
      <c r="F98" s="293"/>
      <c r="G98" s="294"/>
      <c r="H98" s="45"/>
      <c r="I98" s="47"/>
      <c r="L98" s="60">
        <f t="shared" si="7"/>
        <v>0</v>
      </c>
      <c r="M98" s="31">
        <f t="shared" si="10"/>
        <v>0</v>
      </c>
    </row>
    <row r="99" spans="2:15" ht="21" customHeight="1" x14ac:dyDescent="0.2">
      <c r="B99" s="48"/>
      <c r="C99" s="298" t="s">
        <v>33</v>
      </c>
      <c r="D99" s="299"/>
      <c r="E99" s="299"/>
      <c r="F99" s="299"/>
      <c r="G99" s="300"/>
      <c r="H99" s="45"/>
      <c r="I99" s="47"/>
      <c r="L99" s="60">
        <f t="shared" si="7"/>
        <v>0</v>
      </c>
      <c r="M99" s="31">
        <f t="shared" si="10"/>
        <v>0</v>
      </c>
    </row>
    <row r="100" spans="2:15" ht="21" customHeight="1" x14ac:dyDescent="0.2">
      <c r="B100" s="48">
        <v>52502</v>
      </c>
      <c r="C100" s="292" t="s">
        <v>34</v>
      </c>
      <c r="D100" s="293"/>
      <c r="E100" s="293"/>
      <c r="F100" s="293"/>
      <c r="G100" s="294"/>
      <c r="H100" s="45" t="s">
        <v>20</v>
      </c>
      <c r="I100" s="47">
        <f>J101</f>
        <v>10.731000000000002</v>
      </c>
      <c r="K100" s="61">
        <f>VLOOKUP(B100,[2]INFRA!$A$1:$E$847,4,0)*1.2423</f>
        <v>1436.6205660000001</v>
      </c>
      <c r="L100" s="60">
        <f t="shared" si="7"/>
        <v>15416.38</v>
      </c>
      <c r="M100" s="31">
        <f t="shared" si="10"/>
        <v>52502</v>
      </c>
    </row>
    <row r="101" spans="2:15" ht="21" customHeight="1" x14ac:dyDescent="0.2">
      <c r="B101" s="48"/>
      <c r="C101" s="295" t="s">
        <v>69</v>
      </c>
      <c r="D101" s="296"/>
      <c r="E101" s="296"/>
      <c r="F101" s="296"/>
      <c r="G101" s="297"/>
      <c r="H101" s="45"/>
      <c r="I101" s="47"/>
      <c r="J101" s="3">
        <f>(I74*0.1)*0.1</f>
        <v>10.731000000000002</v>
      </c>
      <c r="L101" s="60">
        <f t="shared" si="7"/>
        <v>0</v>
      </c>
      <c r="M101" s="31">
        <f t="shared" si="10"/>
        <v>0</v>
      </c>
    </row>
    <row r="102" spans="2:15" ht="21" customHeight="1" x14ac:dyDescent="0.2">
      <c r="B102" s="48"/>
      <c r="C102" s="292"/>
      <c r="D102" s="293"/>
      <c r="E102" s="293"/>
      <c r="F102" s="293"/>
      <c r="G102" s="294"/>
      <c r="H102" s="45"/>
      <c r="I102" s="47"/>
      <c r="L102" s="60">
        <f t="shared" si="7"/>
        <v>0</v>
      </c>
      <c r="M102" s="31">
        <f t="shared" si="10"/>
        <v>0</v>
      </c>
    </row>
    <row r="103" spans="2:15" ht="21" customHeight="1" x14ac:dyDescent="0.2">
      <c r="B103" s="48">
        <v>57901</v>
      </c>
      <c r="C103" s="292" t="s">
        <v>35</v>
      </c>
      <c r="D103" s="293"/>
      <c r="E103" s="293"/>
      <c r="F103" s="293"/>
      <c r="G103" s="294"/>
      <c r="H103" s="45" t="s">
        <v>20</v>
      </c>
      <c r="I103" s="47">
        <f>I100</f>
        <v>10.731000000000002</v>
      </c>
      <c r="K103" s="61">
        <f>VLOOKUP(B103,[2]INFRA!$A$1:$E$847,4,0)*1.2423</f>
        <v>24.063351000000001</v>
      </c>
      <c r="L103" s="60">
        <f t="shared" si="7"/>
        <v>258.22000000000003</v>
      </c>
      <c r="M103" s="31">
        <f t="shared" si="10"/>
        <v>57901</v>
      </c>
    </row>
    <row r="104" spans="2:15" ht="21" customHeight="1" x14ac:dyDescent="0.2">
      <c r="B104" s="48"/>
      <c r="C104" s="295" t="s">
        <v>60</v>
      </c>
      <c r="D104" s="296"/>
      <c r="E104" s="296"/>
      <c r="F104" s="296"/>
      <c r="G104" s="297"/>
      <c r="H104" s="45"/>
      <c r="I104" s="47"/>
      <c r="L104" s="60">
        <f t="shared" si="7"/>
        <v>0</v>
      </c>
      <c r="M104" s="31">
        <f t="shared" si="10"/>
        <v>0</v>
      </c>
    </row>
    <row r="105" spans="2:15" ht="21" customHeight="1" x14ac:dyDescent="0.2">
      <c r="B105" s="48"/>
      <c r="C105" s="292"/>
      <c r="D105" s="293"/>
      <c r="E105" s="293"/>
      <c r="F105" s="293"/>
      <c r="G105" s="294"/>
      <c r="H105" s="45"/>
      <c r="I105" s="47"/>
      <c r="L105" s="60">
        <f t="shared" si="7"/>
        <v>0</v>
      </c>
      <c r="M105" s="31">
        <f t="shared" si="10"/>
        <v>0</v>
      </c>
    </row>
    <row r="106" spans="2:15" ht="21" customHeight="1" x14ac:dyDescent="0.2">
      <c r="B106" s="48">
        <v>57907</v>
      </c>
      <c r="C106" s="292" t="s">
        <v>36</v>
      </c>
      <c r="D106" s="293"/>
      <c r="E106" s="293"/>
      <c r="F106" s="293"/>
      <c r="G106" s="294"/>
      <c r="H106" s="45" t="s">
        <v>26</v>
      </c>
      <c r="I106" s="47">
        <f>I103*27</f>
        <v>289.73700000000002</v>
      </c>
      <c r="K106" s="61">
        <f>VLOOKUP(B106,[2]INFRA!$A$1:$E$847,4,0)*1.2423</f>
        <v>4.2610890000000001</v>
      </c>
      <c r="L106" s="60">
        <f t="shared" si="7"/>
        <v>1234.5999999999999</v>
      </c>
      <c r="M106" s="31">
        <f t="shared" si="10"/>
        <v>57907</v>
      </c>
    </row>
    <row r="107" spans="2:15" ht="21" customHeight="1" x14ac:dyDescent="0.2">
      <c r="B107" s="48"/>
      <c r="C107" s="295" t="s">
        <v>70</v>
      </c>
      <c r="D107" s="296"/>
      <c r="E107" s="296"/>
      <c r="F107" s="296"/>
      <c r="G107" s="297"/>
      <c r="H107" s="45"/>
      <c r="I107" s="47"/>
      <c r="L107" s="60">
        <f t="shared" si="7"/>
        <v>0</v>
      </c>
      <c r="M107" s="31">
        <f t="shared" si="10"/>
        <v>0</v>
      </c>
    </row>
    <row r="108" spans="2:15" ht="21" customHeight="1" x14ac:dyDescent="0.2">
      <c r="B108" s="48"/>
      <c r="C108" s="292"/>
      <c r="D108" s="293"/>
      <c r="E108" s="293"/>
      <c r="F108" s="293"/>
      <c r="G108" s="294"/>
      <c r="H108" s="45"/>
      <c r="I108" s="47"/>
      <c r="L108" s="60">
        <f t="shared" si="7"/>
        <v>0</v>
      </c>
      <c r="M108" s="31">
        <f t="shared" si="10"/>
        <v>0</v>
      </c>
    </row>
    <row r="109" spans="2:15" ht="21" customHeight="1" x14ac:dyDescent="0.2">
      <c r="B109" s="48">
        <v>52600</v>
      </c>
      <c r="C109" s="292" t="s">
        <v>37</v>
      </c>
      <c r="D109" s="293"/>
      <c r="E109" s="293"/>
      <c r="F109" s="293"/>
      <c r="G109" s="294"/>
      <c r="H109" s="45" t="s">
        <v>9</v>
      </c>
      <c r="I109" s="47">
        <f>SUM(J110:J111)</f>
        <v>1073.0999999999999</v>
      </c>
      <c r="K109" s="61">
        <f>VLOOKUP(B109,[2]INFRA!$A$1:$E$847,4,0)*1.2423</f>
        <v>8.609138999999999</v>
      </c>
      <c r="L109" s="60">
        <f t="shared" si="7"/>
        <v>9238.4699999999993</v>
      </c>
      <c r="M109" s="31">
        <f t="shared" si="10"/>
        <v>52600</v>
      </c>
    </row>
    <row r="110" spans="2:15" ht="21" customHeight="1" x14ac:dyDescent="0.2">
      <c r="B110" s="48"/>
      <c r="C110" s="295" t="s">
        <v>66</v>
      </c>
      <c r="D110" s="296"/>
      <c r="E110" s="296"/>
      <c r="F110" s="296"/>
      <c r="G110" s="297"/>
      <c r="H110" s="45"/>
      <c r="I110" s="47"/>
      <c r="J110" s="67">
        <f>I74</f>
        <v>1073.0999999999999</v>
      </c>
      <c r="L110" s="60">
        <f t="shared" si="7"/>
        <v>0</v>
      </c>
      <c r="M110" s="31">
        <f t="shared" si="10"/>
        <v>0</v>
      </c>
    </row>
    <row r="111" spans="2:15" ht="21" customHeight="1" x14ac:dyDescent="0.2">
      <c r="B111" s="48"/>
      <c r="C111" s="292"/>
      <c r="D111" s="293"/>
      <c r="E111" s="293"/>
      <c r="F111" s="293"/>
      <c r="G111" s="294"/>
      <c r="H111" s="45"/>
      <c r="I111" s="47"/>
      <c r="L111" s="60">
        <f t="shared" si="7"/>
        <v>0</v>
      </c>
      <c r="M111" s="31">
        <f t="shared" si="10"/>
        <v>0</v>
      </c>
    </row>
    <row r="112" spans="2:15" ht="21" customHeight="1" x14ac:dyDescent="0.2">
      <c r="B112" s="48">
        <v>52800</v>
      </c>
      <c r="C112" s="292" t="s">
        <v>38</v>
      </c>
      <c r="D112" s="293"/>
      <c r="E112" s="293"/>
      <c r="F112" s="293"/>
      <c r="G112" s="294"/>
      <c r="H112" s="45" t="s">
        <v>20</v>
      </c>
      <c r="I112" s="47">
        <f>I109*0.05</f>
        <v>53.655000000000001</v>
      </c>
      <c r="K112" s="61">
        <f>VLOOKUP(B112,[2]INFRA!$A$1:$E$847,4,0)*1.2423</f>
        <v>1713.0820080000001</v>
      </c>
      <c r="L112" s="60">
        <f t="shared" si="7"/>
        <v>91915.42</v>
      </c>
      <c r="M112" s="31">
        <f t="shared" si="10"/>
        <v>52800</v>
      </c>
    </row>
    <row r="113" spans="2:15" ht="21" customHeight="1" x14ac:dyDescent="0.2">
      <c r="B113" s="48"/>
      <c r="C113" s="295" t="s">
        <v>67</v>
      </c>
      <c r="D113" s="296"/>
      <c r="E113" s="296"/>
      <c r="F113" s="296"/>
      <c r="G113" s="297"/>
      <c r="H113" s="45"/>
      <c r="I113" s="47"/>
      <c r="J113" s="62">
        <f>J110*0.05</f>
        <v>53.655000000000001</v>
      </c>
      <c r="L113" s="60">
        <f t="shared" si="7"/>
        <v>0</v>
      </c>
      <c r="M113" s="31">
        <f t="shared" si="10"/>
        <v>0</v>
      </c>
    </row>
    <row r="114" spans="2:15" ht="21" customHeight="1" x14ac:dyDescent="0.2">
      <c r="B114" s="48"/>
      <c r="C114" s="292"/>
      <c r="D114" s="293"/>
      <c r="E114" s="293"/>
      <c r="F114" s="293"/>
      <c r="G114" s="294"/>
      <c r="H114" s="45"/>
      <c r="I114" s="47"/>
      <c r="L114" s="60">
        <f t="shared" si="7"/>
        <v>0</v>
      </c>
      <c r="M114" s="31">
        <f t="shared" si="10"/>
        <v>0</v>
      </c>
    </row>
    <row r="115" spans="2:15" ht="21" customHeight="1" x14ac:dyDescent="0.2">
      <c r="B115" s="48">
        <v>57801</v>
      </c>
      <c r="C115" s="292" t="s">
        <v>39</v>
      </c>
      <c r="D115" s="293"/>
      <c r="E115" s="293"/>
      <c r="F115" s="293"/>
      <c r="G115" s="294"/>
      <c r="H115" s="45" t="s">
        <v>20</v>
      </c>
      <c r="I115" s="47">
        <f>I112</f>
        <v>53.655000000000001</v>
      </c>
      <c r="K115" s="61">
        <f>VLOOKUP(B115,[2]INFRA!$A$1:$E$847,4,0)*1.2423</f>
        <v>24.063351000000001</v>
      </c>
      <c r="L115" s="60">
        <f t="shared" si="7"/>
        <v>1291.1199999999999</v>
      </c>
      <c r="M115" s="31">
        <f t="shared" si="10"/>
        <v>57801</v>
      </c>
    </row>
    <row r="116" spans="2:15" ht="21" customHeight="1" x14ac:dyDescent="0.2">
      <c r="B116" s="48"/>
      <c r="C116" s="295" t="s">
        <v>68</v>
      </c>
      <c r="D116" s="296"/>
      <c r="E116" s="296"/>
      <c r="F116" s="296"/>
      <c r="G116" s="297"/>
      <c r="H116" s="45"/>
      <c r="I116" s="47"/>
      <c r="L116" s="60">
        <f t="shared" si="7"/>
        <v>0</v>
      </c>
      <c r="M116" s="31">
        <f t="shared" si="10"/>
        <v>0</v>
      </c>
    </row>
    <row r="117" spans="2:15" ht="21" customHeight="1" x14ac:dyDescent="0.2">
      <c r="B117" s="48"/>
      <c r="C117" s="292"/>
      <c r="D117" s="293"/>
      <c r="E117" s="293"/>
      <c r="F117" s="293"/>
      <c r="G117" s="294"/>
      <c r="H117" s="45"/>
      <c r="I117" s="47"/>
      <c r="L117" s="60">
        <f t="shared" si="7"/>
        <v>0</v>
      </c>
      <c r="M117" s="31">
        <f t="shared" si="10"/>
        <v>0</v>
      </c>
    </row>
    <row r="118" spans="2:15" ht="21" customHeight="1" x14ac:dyDescent="0.2">
      <c r="B118" s="48">
        <v>57807</v>
      </c>
      <c r="C118" s="292" t="s">
        <v>40</v>
      </c>
      <c r="D118" s="293"/>
      <c r="E118" s="293"/>
      <c r="F118" s="293"/>
      <c r="G118" s="294"/>
      <c r="H118" s="45" t="s">
        <v>26</v>
      </c>
      <c r="I118" s="47">
        <f>I115*27</f>
        <v>1448.6849999999999</v>
      </c>
      <c r="K118" s="61">
        <f>VLOOKUP(B118,[2]INFRA!$A$1:$E$847,4,0)*1.2423</f>
        <v>4.2610890000000001</v>
      </c>
      <c r="L118" s="60">
        <f t="shared" si="7"/>
        <v>6172.98</v>
      </c>
      <c r="M118" s="31">
        <f t="shared" si="10"/>
        <v>57807</v>
      </c>
    </row>
    <row r="119" spans="2:15" ht="21" customHeight="1" x14ac:dyDescent="0.2">
      <c r="B119" s="48"/>
      <c r="C119" s="295" t="s">
        <v>41</v>
      </c>
      <c r="D119" s="296"/>
      <c r="E119" s="296"/>
      <c r="F119" s="296"/>
      <c r="G119" s="297"/>
      <c r="H119" s="45"/>
      <c r="I119" s="47"/>
      <c r="L119" s="60">
        <f t="shared" si="7"/>
        <v>0</v>
      </c>
      <c r="M119" s="31">
        <f t="shared" si="10"/>
        <v>0</v>
      </c>
    </row>
    <row r="120" spans="2:15" ht="21" customHeight="1" x14ac:dyDescent="0.2">
      <c r="B120" s="48"/>
      <c r="C120" s="292"/>
      <c r="D120" s="293"/>
      <c r="E120" s="293"/>
      <c r="F120" s="293"/>
      <c r="G120" s="294"/>
      <c r="H120" s="45"/>
      <c r="I120" s="47"/>
      <c r="L120" s="60">
        <f t="shared" si="7"/>
        <v>0</v>
      </c>
      <c r="M120" s="31">
        <f t="shared" si="10"/>
        <v>0</v>
      </c>
    </row>
    <row r="121" spans="2:15" ht="21" customHeight="1" x14ac:dyDescent="0.2">
      <c r="B121" s="48"/>
      <c r="C121" s="298" t="s">
        <v>23</v>
      </c>
      <c r="D121" s="299"/>
      <c r="E121" s="299"/>
      <c r="F121" s="299"/>
      <c r="G121" s="300"/>
      <c r="H121" s="45"/>
      <c r="I121" s="47"/>
      <c r="L121" s="60">
        <f t="shared" si="7"/>
        <v>0</v>
      </c>
      <c r="M121" s="31">
        <f t="shared" si="10"/>
        <v>0</v>
      </c>
      <c r="O121" s="137">
        <f>SUM(L100:L120)</f>
        <v>125527.18999999999</v>
      </c>
    </row>
    <row r="122" spans="2:15" ht="21" customHeight="1" x14ac:dyDescent="0.2">
      <c r="B122" s="48">
        <v>62100</v>
      </c>
      <c r="C122" s="292" t="s">
        <v>42</v>
      </c>
      <c r="D122" s="293"/>
      <c r="E122" s="293"/>
      <c r="F122" s="293"/>
      <c r="G122" s="294"/>
      <c r="H122" s="45" t="s">
        <v>7</v>
      </c>
      <c r="I122" s="47">
        <f>J123</f>
        <v>4</v>
      </c>
      <c r="K122" s="61">
        <f>VLOOKUP(B122,[2]INFRA!$A$1:$E$847,4,0)*1.2423</f>
        <v>214.55763300000001</v>
      </c>
      <c r="L122" s="60">
        <f t="shared" si="7"/>
        <v>858.23</v>
      </c>
      <c r="M122" s="31">
        <f t="shared" si="10"/>
        <v>62100</v>
      </c>
    </row>
    <row r="123" spans="2:15" ht="21" customHeight="1" x14ac:dyDescent="0.2">
      <c r="B123" s="48"/>
      <c r="C123" s="295" t="s">
        <v>65</v>
      </c>
      <c r="D123" s="296"/>
      <c r="E123" s="296"/>
      <c r="F123" s="296"/>
      <c r="G123" s="297"/>
      <c r="H123" s="45"/>
      <c r="I123" s="47"/>
      <c r="J123" s="3">
        <v>4</v>
      </c>
      <c r="L123" s="60">
        <f t="shared" si="7"/>
        <v>0</v>
      </c>
      <c r="M123" s="31">
        <f t="shared" si="10"/>
        <v>0</v>
      </c>
      <c r="O123" s="137">
        <f>SUM(L120:L122)</f>
        <v>858.23</v>
      </c>
    </row>
    <row r="124" spans="2:15" s="145" customFormat="1" ht="18" x14ac:dyDescent="0.2">
      <c r="B124" s="141"/>
      <c r="C124" s="269" t="s">
        <v>201</v>
      </c>
      <c r="D124" s="270"/>
      <c r="E124" s="270"/>
      <c r="F124" s="270"/>
      <c r="G124" s="271"/>
      <c r="H124" s="142"/>
      <c r="I124" s="143"/>
      <c r="J124" s="144"/>
      <c r="L124" s="154">
        <f t="shared" si="7"/>
        <v>0</v>
      </c>
      <c r="M124" s="145">
        <f t="shared" si="10"/>
        <v>0</v>
      </c>
      <c r="O124" s="145">
        <f>SUM(L70:L124)</f>
        <v>193174.04000000004</v>
      </c>
    </row>
    <row r="125" spans="2:15" s="144" customFormat="1" ht="21" customHeight="1" x14ac:dyDescent="0.2">
      <c r="B125" s="146"/>
      <c r="C125" s="261" t="s">
        <v>21</v>
      </c>
      <c r="D125" s="262"/>
      <c r="E125" s="262"/>
      <c r="F125" s="262"/>
      <c r="G125" s="263"/>
      <c r="H125" s="147"/>
      <c r="I125" s="148"/>
      <c r="L125" s="144">
        <f t="shared" ref="L125" si="11">K125*I125</f>
        <v>0</v>
      </c>
      <c r="M125" s="149">
        <f t="shared" si="10"/>
        <v>0</v>
      </c>
    </row>
    <row r="126" spans="2:15" s="144" customFormat="1" ht="21" customHeight="1" x14ac:dyDescent="0.2">
      <c r="B126" s="150">
        <v>101603</v>
      </c>
      <c r="C126" s="258" t="str">
        <f>VLOOKUP(B126,'[1]INFRA SEM Des Jul21'!$A$1:$D$854,2,0)</f>
        <v>PLACA DE OBRA EM CHAPA DE AÇO GALVANIZADO</v>
      </c>
      <c r="D126" s="259"/>
      <c r="E126" s="259"/>
      <c r="F126" s="259"/>
      <c r="G126" s="260"/>
      <c r="H126" s="147" t="str">
        <f>VLOOKUP(B126,'[1]INFRA SEM Des Jul21'!$A$1:$D$854,3,0)</f>
        <v>M2</v>
      </c>
      <c r="I126" s="148">
        <v>4.5</v>
      </c>
      <c r="K126" s="144">
        <f>VLOOKUP(B126,[2]INFRA!$A$1:$E$847,4,0)*1.2423</f>
        <v>490.39792499999999</v>
      </c>
      <c r="L126" s="154">
        <f>ROUND(K126*I126,2)</f>
        <v>2206.79</v>
      </c>
      <c r="M126" s="149">
        <f t="shared" si="10"/>
        <v>101603</v>
      </c>
    </row>
    <row r="127" spans="2:15" s="144" customFormat="1" ht="21" customHeight="1" x14ac:dyDescent="0.2">
      <c r="B127" s="150"/>
      <c r="C127" s="255" t="s">
        <v>22</v>
      </c>
      <c r="D127" s="256"/>
      <c r="E127" s="256"/>
      <c r="F127" s="256"/>
      <c r="G127" s="257"/>
      <c r="H127" s="147"/>
      <c r="I127" s="148"/>
      <c r="L127" s="154">
        <f t="shared" ref="L127:L183" si="12">ROUND(K127*I127,2)</f>
        <v>0</v>
      </c>
      <c r="M127" s="149">
        <f t="shared" si="10"/>
        <v>0</v>
      </c>
    </row>
    <row r="128" spans="2:15" s="144" customFormat="1" ht="21" customHeight="1" x14ac:dyDescent="0.2">
      <c r="B128" s="150"/>
      <c r="C128" s="258"/>
      <c r="D128" s="259"/>
      <c r="E128" s="259"/>
      <c r="F128" s="259"/>
      <c r="G128" s="260"/>
      <c r="H128" s="147"/>
      <c r="I128" s="148"/>
      <c r="L128" s="154">
        <f t="shared" si="12"/>
        <v>0</v>
      </c>
      <c r="M128" s="149">
        <f t="shared" si="10"/>
        <v>0</v>
      </c>
    </row>
    <row r="129" spans="2:15" s="144" customFormat="1" ht="21" customHeight="1" x14ac:dyDescent="0.2">
      <c r="B129" s="146"/>
      <c r="C129" s="261" t="s">
        <v>32</v>
      </c>
      <c r="D129" s="262"/>
      <c r="E129" s="262"/>
      <c r="F129" s="262"/>
      <c r="G129" s="263"/>
      <c r="H129" s="147"/>
      <c r="I129" s="148"/>
      <c r="L129" s="154">
        <f t="shared" si="12"/>
        <v>0</v>
      </c>
      <c r="M129" s="149">
        <f t="shared" si="10"/>
        <v>0</v>
      </c>
    </row>
    <row r="130" spans="2:15" s="144" customFormat="1" ht="21" customHeight="1" x14ac:dyDescent="0.2">
      <c r="B130" s="150">
        <v>90300</v>
      </c>
      <c r="C130" s="258" t="str">
        <f>VLOOKUP(B130,'[1]INFRA SEM Des Jul21'!$A$1:$D$854,2,0)</f>
        <v>FRESAGEM DE PAVIMENTO ASFÁLTICO COM ESPESSURA ATÉ 5CM, EM VIAS EXPRESSAS, INCLUSIVE REMOÇÃO DO MATERIAL FRESADO ATÉ 10KM E VARRIÇÃO</v>
      </c>
      <c r="D130" s="259"/>
      <c r="E130" s="259"/>
      <c r="F130" s="259"/>
      <c r="G130" s="260"/>
      <c r="H130" s="147" t="str">
        <f>VLOOKUP(B130,'[1]INFRA SEM Des Jul21'!$A$1:$D$854,3,0)</f>
        <v>M2</v>
      </c>
      <c r="I130" s="148">
        <f>J131</f>
        <v>372.43</v>
      </c>
      <c r="K130" s="144">
        <f>VLOOKUP(B130,[2]INFRA!$A$1:$E$847,4,0)*1.2423</f>
        <v>21.342713999999997</v>
      </c>
      <c r="L130" s="154">
        <f t="shared" si="12"/>
        <v>7948.67</v>
      </c>
      <c r="M130" s="149">
        <f t="shared" si="10"/>
        <v>90300</v>
      </c>
      <c r="O130" s="155">
        <f>L126</f>
        <v>2206.79</v>
      </c>
    </row>
    <row r="131" spans="2:15" s="144" customFormat="1" ht="21" customHeight="1" x14ac:dyDescent="0.2">
      <c r="B131" s="150"/>
      <c r="C131" s="255" t="s">
        <v>75</v>
      </c>
      <c r="D131" s="256"/>
      <c r="E131" s="256"/>
      <c r="F131" s="256"/>
      <c r="G131" s="257"/>
      <c r="H131" s="147"/>
      <c r="I131" s="148"/>
      <c r="J131" s="144">
        <v>372.43</v>
      </c>
      <c r="L131" s="154">
        <f t="shared" si="12"/>
        <v>0</v>
      </c>
      <c r="M131" s="149">
        <f t="shared" si="10"/>
        <v>0</v>
      </c>
    </row>
    <row r="132" spans="2:15" s="144" customFormat="1" ht="21" customHeight="1" x14ac:dyDescent="0.2">
      <c r="B132" s="150"/>
      <c r="C132" s="258"/>
      <c r="D132" s="259"/>
      <c r="E132" s="259"/>
      <c r="F132" s="259"/>
      <c r="G132" s="260"/>
      <c r="H132" s="147"/>
      <c r="I132" s="148"/>
      <c r="L132" s="154">
        <f t="shared" si="12"/>
        <v>0</v>
      </c>
      <c r="M132" s="149">
        <f t="shared" si="10"/>
        <v>0</v>
      </c>
    </row>
    <row r="133" spans="2:15" s="144" customFormat="1" ht="21" customHeight="1" x14ac:dyDescent="0.2">
      <c r="B133" s="150">
        <v>50300</v>
      </c>
      <c r="C133" s="258" t="s">
        <v>24</v>
      </c>
      <c r="D133" s="259"/>
      <c r="E133" s="259"/>
      <c r="F133" s="259"/>
      <c r="G133" s="260"/>
      <c r="H133" s="147" t="s">
        <v>9</v>
      </c>
      <c r="I133" s="148">
        <f>J134</f>
        <v>7</v>
      </c>
      <c r="K133" s="144">
        <f>VLOOKUP(B133,[2]INFRA!$A$1:$E$847,4,0)*1.2423</f>
        <v>32.597951999999999</v>
      </c>
      <c r="L133" s="154">
        <f t="shared" si="12"/>
        <v>228.19</v>
      </c>
      <c r="M133" s="149">
        <f t="shared" si="10"/>
        <v>50300</v>
      </c>
    </row>
    <row r="134" spans="2:15" s="144" customFormat="1" ht="21" customHeight="1" x14ac:dyDescent="0.2">
      <c r="B134" s="150"/>
      <c r="C134" s="255" t="s">
        <v>61</v>
      </c>
      <c r="D134" s="256"/>
      <c r="E134" s="256"/>
      <c r="F134" s="256"/>
      <c r="G134" s="257"/>
      <c r="H134" s="147"/>
      <c r="I134" s="148"/>
      <c r="J134" s="144">
        <v>7</v>
      </c>
      <c r="L134" s="154">
        <f t="shared" si="12"/>
        <v>0</v>
      </c>
      <c r="M134" s="149">
        <f t="shared" si="10"/>
        <v>0</v>
      </c>
    </row>
    <row r="135" spans="2:15" s="144" customFormat="1" ht="21" customHeight="1" x14ac:dyDescent="0.2">
      <c r="B135" s="150"/>
      <c r="C135" s="258"/>
      <c r="D135" s="259"/>
      <c r="E135" s="259"/>
      <c r="F135" s="259"/>
      <c r="G135" s="260"/>
      <c r="H135" s="147"/>
      <c r="I135" s="148"/>
      <c r="L135" s="154">
        <f t="shared" si="12"/>
        <v>0</v>
      </c>
      <c r="M135" s="149">
        <f t="shared" si="10"/>
        <v>0</v>
      </c>
    </row>
    <row r="136" spans="2:15" s="144" customFormat="1" ht="21" customHeight="1" x14ac:dyDescent="0.2">
      <c r="B136" s="150">
        <v>88600</v>
      </c>
      <c r="C136" s="258" t="s">
        <v>25</v>
      </c>
      <c r="D136" s="259"/>
      <c r="E136" s="259"/>
      <c r="F136" s="259"/>
      <c r="G136" s="260"/>
      <c r="H136" s="147" t="s">
        <v>26</v>
      </c>
      <c r="I136" s="148">
        <f>SUM(J137:J138)</f>
        <v>41.769000000000013</v>
      </c>
      <c r="K136" s="144">
        <f>VLOOKUP(B136,[2]INFRA!$A$1:$E$847,4,0)*1.2423</f>
        <v>2.6212529999999998</v>
      </c>
      <c r="L136" s="154">
        <f t="shared" si="12"/>
        <v>109.49</v>
      </c>
      <c r="M136" s="149">
        <f t="shared" si="10"/>
        <v>88600</v>
      </c>
    </row>
    <row r="137" spans="2:15" s="144" customFormat="1" ht="21" customHeight="1" x14ac:dyDescent="0.2">
      <c r="B137" s="150"/>
      <c r="C137" s="255" t="s">
        <v>62</v>
      </c>
      <c r="D137" s="256"/>
      <c r="E137" s="256"/>
      <c r="F137" s="256"/>
      <c r="G137" s="257"/>
      <c r="H137" s="147"/>
      <c r="I137" s="148"/>
      <c r="J137" s="156">
        <f>(I133*0.17)*1.3*27</f>
        <v>41.769000000000013</v>
      </c>
      <c r="L137" s="154">
        <f t="shared" si="12"/>
        <v>0</v>
      </c>
      <c r="M137" s="149">
        <f t="shared" si="10"/>
        <v>0</v>
      </c>
    </row>
    <row r="138" spans="2:15" s="144" customFormat="1" ht="21" customHeight="1" x14ac:dyDescent="0.2">
      <c r="B138" s="150"/>
      <c r="C138" s="258"/>
      <c r="D138" s="259"/>
      <c r="E138" s="259"/>
      <c r="F138" s="259"/>
      <c r="G138" s="260"/>
      <c r="H138" s="147"/>
      <c r="I138" s="148"/>
      <c r="L138" s="154">
        <f t="shared" si="12"/>
        <v>0</v>
      </c>
      <c r="M138" s="149">
        <f t="shared" si="10"/>
        <v>0</v>
      </c>
      <c r="O138" s="155">
        <f>SUM(L130:L136)</f>
        <v>8286.35</v>
      </c>
    </row>
    <row r="139" spans="2:15" s="144" customFormat="1" ht="12.75" customHeight="1" x14ac:dyDescent="0.2">
      <c r="B139" s="150"/>
      <c r="C139" s="261" t="s">
        <v>27</v>
      </c>
      <c r="D139" s="262"/>
      <c r="E139" s="262"/>
      <c r="F139" s="262"/>
      <c r="G139" s="263"/>
      <c r="H139" s="147"/>
      <c r="I139" s="148"/>
      <c r="L139" s="154">
        <f t="shared" si="12"/>
        <v>0</v>
      </c>
      <c r="M139" s="149">
        <f t="shared" si="10"/>
        <v>0</v>
      </c>
    </row>
    <row r="140" spans="2:15" s="144" customFormat="1" ht="21" customHeight="1" x14ac:dyDescent="0.2">
      <c r="B140" s="150">
        <v>50100</v>
      </c>
      <c r="C140" s="258" t="str">
        <f>VLOOKUP(B140,'[1]INFRA SEM Des Jul21'!$A$1:$D$854,2,0)</f>
        <v>ARRANCAMENTO DE GUIAS, INCLUI CARGA EM CAMINHÃO</v>
      </c>
      <c r="D140" s="259"/>
      <c r="E140" s="259"/>
      <c r="F140" s="259"/>
      <c r="G140" s="260"/>
      <c r="H140" s="147" t="str">
        <f>VLOOKUP(B140,'[1]INFRA SEM Des Jul21'!$A$1:$D$854,3,0)</f>
        <v>M</v>
      </c>
      <c r="I140" s="148">
        <f>52.74+47.71</f>
        <v>100.45</v>
      </c>
      <c r="K140" s="144">
        <f>VLOOKUP(B140,[2]INFRA!$A$1:$E$847,4,0)*1.2423</f>
        <v>12.348462</v>
      </c>
      <c r="L140" s="154">
        <f t="shared" si="12"/>
        <v>1240.4000000000001</v>
      </c>
      <c r="M140" s="149">
        <f t="shared" si="10"/>
        <v>50100</v>
      </c>
    </row>
    <row r="141" spans="2:15" s="144" customFormat="1" ht="21" customHeight="1" x14ac:dyDescent="0.2">
      <c r="B141" s="150"/>
      <c r="C141" s="258"/>
      <c r="D141" s="259"/>
      <c r="E141" s="259"/>
      <c r="F141" s="259"/>
      <c r="G141" s="260"/>
      <c r="H141" s="147"/>
      <c r="I141" s="148"/>
      <c r="L141" s="154">
        <f t="shared" si="12"/>
        <v>0</v>
      </c>
      <c r="M141" s="149"/>
    </row>
    <row r="142" spans="2:15" s="144" customFormat="1" ht="21" customHeight="1" x14ac:dyDescent="0.2">
      <c r="B142" s="150"/>
      <c r="C142" s="258"/>
      <c r="D142" s="259"/>
      <c r="E142" s="259"/>
      <c r="F142" s="259"/>
      <c r="G142" s="260"/>
      <c r="H142" s="147"/>
      <c r="I142" s="148"/>
      <c r="L142" s="154">
        <f t="shared" si="12"/>
        <v>0</v>
      </c>
      <c r="M142" s="149"/>
    </row>
    <row r="143" spans="2:15" s="144" customFormat="1" ht="21" customHeight="1" x14ac:dyDescent="0.2">
      <c r="B143" s="150">
        <v>51402</v>
      </c>
      <c r="C143" s="258" t="str">
        <f>VLOOKUP(B143,'[1]INFRA SEM Des Jul21'!$A$1:$D$854,2,0)</f>
        <v>FORNECIMENTO E ASSENTAMENTO DE GUIAS TIPO PMSP 100, INCLUSIVE ENCOSTAMENTO DE TERRA - FCK=25,0MPA</v>
      </c>
      <c r="D143" s="259"/>
      <c r="E143" s="259"/>
      <c r="F143" s="259"/>
      <c r="G143" s="260"/>
      <c r="H143" s="147" t="str">
        <f>VLOOKUP(B143,'[1]INFRA SEM Des Jul21'!$A$1:$D$854,3,0)</f>
        <v>M</v>
      </c>
      <c r="I143" s="148">
        <f>SUM(J144:J145)</f>
        <v>100.45</v>
      </c>
      <c r="K143" s="144">
        <f>VLOOKUP(B143,[2]INFRA!$A$1:$E$847,4,0)*1.2423</f>
        <v>63.742412999999999</v>
      </c>
      <c r="L143" s="154">
        <f t="shared" si="12"/>
        <v>6402.93</v>
      </c>
      <c r="M143" s="149">
        <f t="shared" ref="M143:M146" si="13">B143</f>
        <v>51402</v>
      </c>
    </row>
    <row r="144" spans="2:15" s="144" customFormat="1" ht="21" customHeight="1" x14ac:dyDescent="0.2">
      <c r="B144" s="150"/>
      <c r="C144" s="255"/>
      <c r="D144" s="256"/>
      <c r="E144" s="256"/>
      <c r="F144" s="256"/>
      <c r="G144" s="257"/>
      <c r="H144" s="147"/>
      <c r="I144" s="148"/>
      <c r="J144" s="156">
        <f>I140</f>
        <v>100.45</v>
      </c>
      <c r="L144" s="154">
        <f t="shared" si="12"/>
        <v>0</v>
      </c>
      <c r="M144" s="149">
        <f t="shared" si="13"/>
        <v>0</v>
      </c>
    </row>
    <row r="145" spans="2:15" s="144" customFormat="1" ht="21" customHeight="1" x14ac:dyDescent="0.2">
      <c r="B145" s="150"/>
      <c r="C145" s="258"/>
      <c r="D145" s="259"/>
      <c r="E145" s="259"/>
      <c r="F145" s="259"/>
      <c r="G145" s="260"/>
      <c r="H145" s="147"/>
      <c r="I145" s="148"/>
      <c r="L145" s="154">
        <f t="shared" si="12"/>
        <v>0</v>
      </c>
      <c r="M145" s="149">
        <f t="shared" si="13"/>
        <v>0</v>
      </c>
    </row>
    <row r="146" spans="2:15" s="144" customFormat="1" ht="21" customHeight="1" x14ac:dyDescent="0.2">
      <c r="B146" s="150">
        <v>51300</v>
      </c>
      <c r="C146" s="258" t="s">
        <v>28</v>
      </c>
      <c r="D146" s="259"/>
      <c r="E146" s="259"/>
      <c r="F146" s="259"/>
      <c r="G146" s="260"/>
      <c r="H146" s="147" t="s">
        <v>20</v>
      </c>
      <c r="I146" s="148">
        <f>SUM(J147:J148)</f>
        <v>7.9324000000000003</v>
      </c>
      <c r="K146" s="144">
        <f>VLOOKUP(B146,[2]INFRA!$A$1:$E$847,4,0)*1.2423</f>
        <v>612.95081999999991</v>
      </c>
      <c r="L146" s="154">
        <f t="shared" si="12"/>
        <v>4862.17</v>
      </c>
      <c r="M146" s="149">
        <f t="shared" si="13"/>
        <v>51300</v>
      </c>
    </row>
    <row r="147" spans="2:15" s="144" customFormat="1" ht="21" customHeight="1" x14ac:dyDescent="0.2">
      <c r="B147" s="150"/>
      <c r="C147" s="151"/>
      <c r="D147" s="152"/>
      <c r="E147" s="152"/>
      <c r="F147" s="152"/>
      <c r="G147" s="153"/>
      <c r="H147" s="147"/>
      <c r="I147" s="148"/>
      <c r="J147" s="156">
        <f>(J134*0.1)+(I140*0.16*0.45)</f>
        <v>7.9324000000000003</v>
      </c>
      <c r="L147" s="154">
        <f t="shared" si="12"/>
        <v>0</v>
      </c>
      <c r="M147" s="149"/>
    </row>
    <row r="148" spans="2:15" s="144" customFormat="1" ht="21" customHeight="1" x14ac:dyDescent="0.2">
      <c r="B148" s="150"/>
      <c r="C148" s="151"/>
      <c r="D148" s="152"/>
      <c r="E148" s="152"/>
      <c r="F148" s="152"/>
      <c r="G148" s="153"/>
      <c r="H148" s="147"/>
      <c r="I148" s="148"/>
      <c r="L148" s="154">
        <f t="shared" si="12"/>
        <v>0</v>
      </c>
      <c r="M148" s="149"/>
    </row>
    <row r="149" spans="2:15" s="144" customFormat="1" ht="21" customHeight="1" x14ac:dyDescent="0.2">
      <c r="B149" s="150">
        <v>51901</v>
      </c>
      <c r="C149" s="258" t="s">
        <v>29</v>
      </c>
      <c r="D149" s="259"/>
      <c r="E149" s="259"/>
      <c r="F149" s="259"/>
      <c r="G149" s="260"/>
      <c r="H149" s="147" t="s">
        <v>20</v>
      </c>
      <c r="I149" s="148">
        <f>SUM(J150:J151)</f>
        <v>6.0115999999999996</v>
      </c>
      <c r="K149" s="144">
        <f>VLOOKUP(B149,[2]INFRA!$A$1:$E$847,4,0)*1.2423</f>
        <v>759.03287699999998</v>
      </c>
      <c r="L149" s="154">
        <f t="shared" si="12"/>
        <v>4563</v>
      </c>
      <c r="M149" s="149">
        <f t="shared" ref="M149:M193" si="14">B149</f>
        <v>51901</v>
      </c>
    </row>
    <row r="150" spans="2:15" s="144" customFormat="1" ht="21" customHeight="1" x14ac:dyDescent="0.2">
      <c r="B150" s="150"/>
      <c r="C150" s="255" t="s">
        <v>63</v>
      </c>
      <c r="D150" s="256"/>
      <c r="E150" s="256"/>
      <c r="F150" s="256"/>
      <c r="G150" s="257"/>
      <c r="H150" s="147"/>
      <c r="I150" s="148"/>
      <c r="J150" s="156">
        <f>(J134*0.17)+(I140*0.16*0.3)</f>
        <v>6.0115999999999996</v>
      </c>
      <c r="L150" s="154">
        <f t="shared" si="12"/>
        <v>0</v>
      </c>
      <c r="M150" s="149">
        <f t="shared" si="14"/>
        <v>0</v>
      </c>
    </row>
    <row r="151" spans="2:15" s="144" customFormat="1" ht="21" customHeight="1" x14ac:dyDescent="0.2">
      <c r="B151" s="150"/>
      <c r="C151" s="258"/>
      <c r="D151" s="259"/>
      <c r="E151" s="259"/>
      <c r="F151" s="259"/>
      <c r="G151" s="260"/>
      <c r="H151" s="147"/>
      <c r="I151" s="148"/>
      <c r="L151" s="154">
        <f t="shared" si="12"/>
        <v>0</v>
      </c>
      <c r="M151" s="149">
        <f t="shared" si="14"/>
        <v>0</v>
      </c>
    </row>
    <row r="152" spans="2:15" s="144" customFormat="1" ht="21" customHeight="1" x14ac:dyDescent="0.2">
      <c r="B152" s="150">
        <v>82300</v>
      </c>
      <c r="C152" s="258" t="s">
        <v>30</v>
      </c>
      <c r="D152" s="259"/>
      <c r="E152" s="259"/>
      <c r="F152" s="259"/>
      <c r="G152" s="260"/>
      <c r="H152" s="147" t="s">
        <v>31</v>
      </c>
      <c r="I152" s="148">
        <f>J153</f>
        <v>62.720000000000006</v>
      </c>
      <c r="K152" s="144">
        <f>VLOOKUP(B152,[2]INFRA!$A$1:$E$847,4,0)*1.2423</f>
        <v>14.075258999999999</v>
      </c>
      <c r="L152" s="154">
        <f t="shared" si="12"/>
        <v>882.8</v>
      </c>
      <c r="M152" s="149">
        <f t="shared" si="14"/>
        <v>82300</v>
      </c>
    </row>
    <row r="153" spans="2:15" s="144" customFormat="1" ht="21" customHeight="1" x14ac:dyDescent="0.2">
      <c r="B153" s="150"/>
      <c r="C153" s="255" t="s">
        <v>64</v>
      </c>
      <c r="D153" s="256"/>
      <c r="E153" s="256"/>
      <c r="F153" s="256"/>
      <c r="G153" s="257"/>
      <c r="H153" s="147"/>
      <c r="I153" s="148"/>
      <c r="J153" s="156">
        <f>I133*4.48*2</f>
        <v>62.720000000000006</v>
      </c>
      <c r="L153" s="154">
        <f t="shared" si="12"/>
        <v>0</v>
      </c>
      <c r="M153" s="149">
        <f t="shared" si="14"/>
        <v>0</v>
      </c>
      <c r="O153" s="155">
        <f>SUM(L140:L152)</f>
        <v>17951.3</v>
      </c>
    </row>
    <row r="154" spans="2:15" s="144" customFormat="1" ht="21" customHeight="1" x14ac:dyDescent="0.2">
      <c r="B154" s="150"/>
      <c r="C154" s="258"/>
      <c r="D154" s="259"/>
      <c r="E154" s="259"/>
      <c r="F154" s="259"/>
      <c r="G154" s="260"/>
      <c r="H154" s="147"/>
      <c r="I154" s="148"/>
      <c r="L154" s="154">
        <f t="shared" si="12"/>
        <v>0</v>
      </c>
      <c r="M154" s="149">
        <f t="shared" si="14"/>
        <v>0</v>
      </c>
    </row>
    <row r="155" spans="2:15" s="144" customFormat="1" ht="21" customHeight="1" x14ac:dyDescent="0.2">
      <c r="B155" s="150"/>
      <c r="C155" s="261" t="s">
        <v>33</v>
      </c>
      <c r="D155" s="262"/>
      <c r="E155" s="262"/>
      <c r="F155" s="262"/>
      <c r="G155" s="263"/>
      <c r="H155" s="147"/>
      <c r="I155" s="148"/>
      <c r="L155" s="154">
        <f t="shared" si="12"/>
        <v>0</v>
      </c>
      <c r="M155" s="149">
        <f t="shared" si="14"/>
        <v>0</v>
      </c>
    </row>
    <row r="156" spans="2:15" s="144" customFormat="1" ht="21" customHeight="1" x14ac:dyDescent="0.2">
      <c r="B156" s="150">
        <v>52502</v>
      </c>
      <c r="C156" s="258" t="s">
        <v>34</v>
      </c>
      <c r="D156" s="259"/>
      <c r="E156" s="259"/>
      <c r="F156" s="259"/>
      <c r="G156" s="260"/>
      <c r="H156" s="147" t="s">
        <v>20</v>
      </c>
      <c r="I156" s="148">
        <f>J157</f>
        <v>3.7243000000000004</v>
      </c>
      <c r="K156" s="144">
        <f>VLOOKUP(B156,[2]INFRA!$A$1:$E$847,4,0)*1.2423</f>
        <v>1436.6205660000001</v>
      </c>
      <c r="L156" s="154">
        <f t="shared" si="12"/>
        <v>5350.41</v>
      </c>
      <c r="M156" s="149">
        <f t="shared" si="14"/>
        <v>52502</v>
      </c>
    </row>
    <row r="157" spans="2:15" s="144" customFormat="1" ht="21" customHeight="1" x14ac:dyDescent="0.2">
      <c r="B157" s="150"/>
      <c r="C157" s="255" t="s">
        <v>69</v>
      </c>
      <c r="D157" s="256"/>
      <c r="E157" s="256"/>
      <c r="F157" s="256"/>
      <c r="G157" s="257"/>
      <c r="H157" s="147"/>
      <c r="I157" s="148"/>
      <c r="J157" s="144">
        <f>(I130*0.1)*0.1</f>
        <v>3.7243000000000004</v>
      </c>
      <c r="L157" s="154">
        <f t="shared" si="12"/>
        <v>0</v>
      </c>
      <c r="M157" s="149">
        <f t="shared" si="14"/>
        <v>0</v>
      </c>
    </row>
    <row r="158" spans="2:15" s="144" customFormat="1" ht="21" customHeight="1" x14ac:dyDescent="0.2">
      <c r="B158" s="150"/>
      <c r="C158" s="258"/>
      <c r="D158" s="259"/>
      <c r="E158" s="259"/>
      <c r="F158" s="259"/>
      <c r="G158" s="260"/>
      <c r="H158" s="147"/>
      <c r="I158" s="148"/>
      <c r="L158" s="154">
        <f t="shared" si="12"/>
        <v>0</v>
      </c>
      <c r="M158" s="149">
        <f t="shared" si="14"/>
        <v>0</v>
      </c>
    </row>
    <row r="159" spans="2:15" s="144" customFormat="1" ht="21" customHeight="1" x14ac:dyDescent="0.2">
      <c r="B159" s="150">
        <v>57901</v>
      </c>
      <c r="C159" s="258" t="s">
        <v>35</v>
      </c>
      <c r="D159" s="259"/>
      <c r="E159" s="259"/>
      <c r="F159" s="259"/>
      <c r="G159" s="260"/>
      <c r="H159" s="147" t="s">
        <v>20</v>
      </c>
      <c r="I159" s="148">
        <f>I156</f>
        <v>3.7243000000000004</v>
      </c>
      <c r="K159" s="144">
        <f>VLOOKUP(B159,[2]INFRA!$A$1:$E$847,4,0)*1.2423</f>
        <v>24.063351000000001</v>
      </c>
      <c r="L159" s="154">
        <f t="shared" si="12"/>
        <v>89.62</v>
      </c>
      <c r="M159" s="149">
        <f t="shared" si="14"/>
        <v>57901</v>
      </c>
    </row>
    <row r="160" spans="2:15" s="144" customFormat="1" ht="21" customHeight="1" x14ac:dyDescent="0.2">
      <c r="B160" s="150"/>
      <c r="C160" s="255" t="s">
        <v>60</v>
      </c>
      <c r="D160" s="256"/>
      <c r="E160" s="256"/>
      <c r="F160" s="256"/>
      <c r="G160" s="257"/>
      <c r="H160" s="147"/>
      <c r="I160" s="148"/>
      <c r="L160" s="154">
        <f t="shared" si="12"/>
        <v>0</v>
      </c>
      <c r="M160" s="149">
        <f t="shared" si="14"/>
        <v>0</v>
      </c>
    </row>
    <row r="161" spans="2:15" s="144" customFormat="1" ht="21" customHeight="1" x14ac:dyDescent="0.2">
      <c r="B161" s="150"/>
      <c r="C161" s="258"/>
      <c r="D161" s="259"/>
      <c r="E161" s="259"/>
      <c r="F161" s="259"/>
      <c r="G161" s="260"/>
      <c r="H161" s="147"/>
      <c r="I161" s="148"/>
      <c r="L161" s="154">
        <f t="shared" si="12"/>
        <v>0</v>
      </c>
      <c r="M161" s="149">
        <f t="shared" si="14"/>
        <v>0</v>
      </c>
    </row>
    <row r="162" spans="2:15" s="144" customFormat="1" ht="21" customHeight="1" x14ac:dyDescent="0.2">
      <c r="B162" s="150">
        <v>57907</v>
      </c>
      <c r="C162" s="258" t="s">
        <v>36</v>
      </c>
      <c r="D162" s="259"/>
      <c r="E162" s="259"/>
      <c r="F162" s="259"/>
      <c r="G162" s="260"/>
      <c r="H162" s="147" t="s">
        <v>26</v>
      </c>
      <c r="I162" s="148">
        <f>I159*27</f>
        <v>100.55610000000001</v>
      </c>
      <c r="K162" s="144">
        <f>VLOOKUP(B162,[2]INFRA!$A$1:$E$847,4,0)*1.2423</f>
        <v>4.2610890000000001</v>
      </c>
      <c r="L162" s="154">
        <f t="shared" si="12"/>
        <v>428.48</v>
      </c>
      <c r="M162" s="149">
        <f t="shared" si="14"/>
        <v>57907</v>
      </c>
    </row>
    <row r="163" spans="2:15" s="144" customFormat="1" ht="21" customHeight="1" x14ac:dyDescent="0.2">
      <c r="B163" s="150"/>
      <c r="C163" s="255" t="s">
        <v>70</v>
      </c>
      <c r="D163" s="256"/>
      <c r="E163" s="256"/>
      <c r="F163" s="256"/>
      <c r="G163" s="257"/>
      <c r="H163" s="147"/>
      <c r="I163" s="148"/>
      <c r="L163" s="154">
        <f t="shared" si="12"/>
        <v>0</v>
      </c>
      <c r="M163" s="149">
        <f t="shared" si="14"/>
        <v>0</v>
      </c>
    </row>
    <row r="164" spans="2:15" s="144" customFormat="1" ht="21" customHeight="1" x14ac:dyDescent="0.2">
      <c r="B164" s="150"/>
      <c r="C164" s="258"/>
      <c r="D164" s="259"/>
      <c r="E164" s="259"/>
      <c r="F164" s="259"/>
      <c r="G164" s="260"/>
      <c r="H164" s="147"/>
      <c r="I164" s="148"/>
      <c r="L164" s="154">
        <f t="shared" si="12"/>
        <v>0</v>
      </c>
      <c r="M164" s="149">
        <f t="shared" si="14"/>
        <v>0</v>
      </c>
    </row>
    <row r="165" spans="2:15" s="144" customFormat="1" ht="21" customHeight="1" x14ac:dyDescent="0.2">
      <c r="B165" s="150">
        <v>52600</v>
      </c>
      <c r="C165" s="258" t="s">
        <v>37</v>
      </c>
      <c r="D165" s="259"/>
      <c r="E165" s="259"/>
      <c r="F165" s="259"/>
      <c r="G165" s="260"/>
      <c r="H165" s="147" t="s">
        <v>9</v>
      </c>
      <c r="I165" s="148">
        <f>SUM(J166:J167)</f>
        <v>372.43</v>
      </c>
      <c r="K165" s="144">
        <f>VLOOKUP(B165,[2]INFRA!$A$1:$E$847,4,0)*1.2423</f>
        <v>8.609138999999999</v>
      </c>
      <c r="L165" s="154">
        <f t="shared" si="12"/>
        <v>3206.3</v>
      </c>
      <c r="M165" s="149">
        <f t="shared" si="14"/>
        <v>52600</v>
      </c>
    </row>
    <row r="166" spans="2:15" s="144" customFormat="1" ht="21" customHeight="1" x14ac:dyDescent="0.2">
      <c r="B166" s="150"/>
      <c r="C166" s="255" t="s">
        <v>66</v>
      </c>
      <c r="D166" s="256"/>
      <c r="E166" s="256"/>
      <c r="F166" s="256"/>
      <c r="G166" s="257"/>
      <c r="H166" s="147"/>
      <c r="I166" s="148"/>
      <c r="J166" s="157">
        <f>I130</f>
        <v>372.43</v>
      </c>
      <c r="L166" s="154">
        <f t="shared" si="12"/>
        <v>0</v>
      </c>
      <c r="M166" s="149">
        <f t="shared" si="14"/>
        <v>0</v>
      </c>
    </row>
    <row r="167" spans="2:15" s="144" customFormat="1" ht="21" customHeight="1" x14ac:dyDescent="0.2">
      <c r="B167" s="150"/>
      <c r="C167" s="258"/>
      <c r="D167" s="259"/>
      <c r="E167" s="259"/>
      <c r="F167" s="259"/>
      <c r="G167" s="260"/>
      <c r="H167" s="147"/>
      <c r="I167" s="148"/>
      <c r="L167" s="154">
        <f t="shared" si="12"/>
        <v>0</v>
      </c>
      <c r="M167" s="149">
        <f t="shared" si="14"/>
        <v>0</v>
      </c>
    </row>
    <row r="168" spans="2:15" s="144" customFormat="1" ht="21" customHeight="1" x14ac:dyDescent="0.2">
      <c r="B168" s="150">
        <v>52800</v>
      </c>
      <c r="C168" s="258" t="s">
        <v>38</v>
      </c>
      <c r="D168" s="259"/>
      <c r="E168" s="259"/>
      <c r="F168" s="259"/>
      <c r="G168" s="260"/>
      <c r="H168" s="147" t="s">
        <v>20</v>
      </c>
      <c r="I168" s="148">
        <f>I165*0.05</f>
        <v>18.621500000000001</v>
      </c>
      <c r="K168" s="144">
        <f>VLOOKUP(B168,[2]INFRA!$A$1:$E$847,4,0)*1.2423</f>
        <v>1713.0820080000001</v>
      </c>
      <c r="L168" s="154">
        <f t="shared" si="12"/>
        <v>31900.16</v>
      </c>
      <c r="M168" s="149">
        <f t="shared" si="14"/>
        <v>52800</v>
      </c>
    </row>
    <row r="169" spans="2:15" s="144" customFormat="1" ht="21" customHeight="1" x14ac:dyDescent="0.2">
      <c r="B169" s="150"/>
      <c r="C169" s="255" t="s">
        <v>67</v>
      </c>
      <c r="D169" s="256"/>
      <c r="E169" s="256"/>
      <c r="F169" s="256"/>
      <c r="G169" s="257"/>
      <c r="H169" s="147"/>
      <c r="I169" s="148"/>
      <c r="J169" s="156">
        <f>J166*0.05</f>
        <v>18.621500000000001</v>
      </c>
      <c r="L169" s="154">
        <f t="shared" si="12"/>
        <v>0</v>
      </c>
      <c r="M169" s="149">
        <f t="shared" si="14"/>
        <v>0</v>
      </c>
    </row>
    <row r="170" spans="2:15" s="144" customFormat="1" ht="21" customHeight="1" x14ac:dyDescent="0.2">
      <c r="B170" s="150"/>
      <c r="C170" s="258"/>
      <c r="D170" s="259"/>
      <c r="E170" s="259"/>
      <c r="F170" s="259"/>
      <c r="G170" s="260"/>
      <c r="H170" s="147"/>
      <c r="I170" s="148"/>
      <c r="L170" s="154">
        <f t="shared" si="12"/>
        <v>0</v>
      </c>
      <c r="M170" s="149">
        <f t="shared" si="14"/>
        <v>0</v>
      </c>
    </row>
    <row r="171" spans="2:15" s="144" customFormat="1" ht="21" customHeight="1" x14ac:dyDescent="0.2">
      <c r="B171" s="150">
        <v>57801</v>
      </c>
      <c r="C171" s="258" t="s">
        <v>39</v>
      </c>
      <c r="D171" s="259"/>
      <c r="E171" s="259"/>
      <c r="F171" s="259"/>
      <c r="G171" s="260"/>
      <c r="H171" s="147" t="s">
        <v>20</v>
      </c>
      <c r="I171" s="148">
        <f>I168</f>
        <v>18.621500000000001</v>
      </c>
      <c r="K171" s="144">
        <f>VLOOKUP(B171,[2]INFRA!$A$1:$E$847,4,0)*1.2423</f>
        <v>24.063351000000001</v>
      </c>
      <c r="L171" s="154">
        <f t="shared" si="12"/>
        <v>448.1</v>
      </c>
      <c r="M171" s="149">
        <f t="shared" si="14"/>
        <v>57801</v>
      </c>
    </row>
    <row r="172" spans="2:15" s="144" customFormat="1" ht="21" customHeight="1" x14ac:dyDescent="0.2">
      <c r="B172" s="150"/>
      <c r="C172" s="255" t="s">
        <v>68</v>
      </c>
      <c r="D172" s="256"/>
      <c r="E172" s="256"/>
      <c r="F172" s="256"/>
      <c r="G172" s="257"/>
      <c r="H172" s="147"/>
      <c r="I172" s="148"/>
      <c r="L172" s="154">
        <f t="shared" si="12"/>
        <v>0</v>
      </c>
      <c r="M172" s="149">
        <f t="shared" si="14"/>
        <v>0</v>
      </c>
    </row>
    <row r="173" spans="2:15" s="144" customFormat="1" ht="21" customHeight="1" x14ac:dyDescent="0.2">
      <c r="B173" s="150"/>
      <c r="C173" s="258"/>
      <c r="D173" s="259"/>
      <c r="E173" s="259"/>
      <c r="F173" s="259"/>
      <c r="G173" s="260"/>
      <c r="H173" s="147"/>
      <c r="I173" s="148"/>
      <c r="L173" s="154">
        <f t="shared" si="12"/>
        <v>0</v>
      </c>
      <c r="M173" s="149">
        <f t="shared" si="14"/>
        <v>0</v>
      </c>
    </row>
    <row r="174" spans="2:15" s="144" customFormat="1" ht="21" customHeight="1" x14ac:dyDescent="0.2">
      <c r="B174" s="150">
        <v>57807</v>
      </c>
      <c r="C174" s="258" t="s">
        <v>40</v>
      </c>
      <c r="D174" s="259"/>
      <c r="E174" s="259"/>
      <c r="F174" s="259"/>
      <c r="G174" s="260"/>
      <c r="H174" s="147" t="s">
        <v>26</v>
      </c>
      <c r="I174" s="148">
        <f>I171*27</f>
        <v>502.78050000000002</v>
      </c>
      <c r="K174" s="144">
        <f>VLOOKUP(B174,[2]INFRA!$A$1:$E$847,4,0)*1.2423</f>
        <v>4.2610890000000001</v>
      </c>
      <c r="L174" s="154">
        <f t="shared" si="12"/>
        <v>2142.39</v>
      </c>
      <c r="M174" s="149">
        <f t="shared" si="14"/>
        <v>57807</v>
      </c>
    </row>
    <row r="175" spans="2:15" s="144" customFormat="1" ht="21" customHeight="1" x14ac:dyDescent="0.2">
      <c r="B175" s="150"/>
      <c r="C175" s="255" t="s">
        <v>41</v>
      </c>
      <c r="D175" s="256"/>
      <c r="E175" s="256"/>
      <c r="F175" s="256"/>
      <c r="G175" s="257"/>
      <c r="H175" s="147"/>
      <c r="I175" s="148"/>
      <c r="L175" s="154">
        <f t="shared" si="12"/>
        <v>0</v>
      </c>
      <c r="M175" s="149">
        <f t="shared" si="14"/>
        <v>0</v>
      </c>
    </row>
    <row r="176" spans="2:15" s="144" customFormat="1" ht="21" customHeight="1" x14ac:dyDescent="0.2">
      <c r="B176" s="150"/>
      <c r="C176" s="261" t="s">
        <v>23</v>
      </c>
      <c r="D176" s="262"/>
      <c r="E176" s="262"/>
      <c r="F176" s="262"/>
      <c r="G176" s="263"/>
      <c r="H176" s="147"/>
      <c r="I176" s="148"/>
      <c r="L176" s="154">
        <f t="shared" si="12"/>
        <v>0</v>
      </c>
      <c r="M176" s="149">
        <f t="shared" si="14"/>
        <v>0</v>
      </c>
      <c r="O176" s="155">
        <f>SUM(L155:L175)</f>
        <v>43565.46</v>
      </c>
    </row>
    <row r="177" spans="2:15" s="144" customFormat="1" ht="21" customHeight="1" x14ac:dyDescent="0.2">
      <c r="B177" s="150">
        <v>62100</v>
      </c>
      <c r="C177" s="258" t="s">
        <v>42</v>
      </c>
      <c r="D177" s="259"/>
      <c r="E177" s="259"/>
      <c r="F177" s="259"/>
      <c r="G177" s="260"/>
      <c r="H177" s="147" t="s">
        <v>7</v>
      </c>
      <c r="I177" s="148">
        <v>1</v>
      </c>
      <c r="K177" s="144">
        <f>VLOOKUP(B177,[2]INFRA!$A$1:$E$847,4,0)*1.2423</f>
        <v>214.55763300000001</v>
      </c>
      <c r="L177" s="154">
        <f t="shared" si="12"/>
        <v>214.56</v>
      </c>
      <c r="M177" s="149">
        <f t="shared" si="14"/>
        <v>62100</v>
      </c>
    </row>
    <row r="178" spans="2:15" s="144" customFormat="1" ht="21" customHeight="1" x14ac:dyDescent="0.2">
      <c r="B178" s="150"/>
      <c r="C178" s="255" t="s">
        <v>65</v>
      </c>
      <c r="D178" s="256"/>
      <c r="E178" s="256"/>
      <c r="F178" s="256"/>
      <c r="G178" s="257"/>
      <c r="H178" s="147"/>
      <c r="I178" s="148"/>
      <c r="J178" s="144">
        <v>4</v>
      </c>
      <c r="L178" s="154">
        <f t="shared" si="12"/>
        <v>0</v>
      </c>
      <c r="M178" s="149">
        <f t="shared" si="14"/>
        <v>0</v>
      </c>
      <c r="O178" s="155">
        <f>SUM(L175:L177)</f>
        <v>214.56</v>
      </c>
    </row>
    <row r="179" spans="2:15" s="144" customFormat="1" ht="21" customHeight="1" x14ac:dyDescent="0.2">
      <c r="B179" s="174"/>
      <c r="C179" s="158"/>
      <c r="D179" s="159"/>
      <c r="E179" s="159"/>
      <c r="F179" s="159"/>
      <c r="G179" s="160"/>
      <c r="H179" s="175"/>
      <c r="I179" s="176"/>
      <c r="L179" s="154"/>
      <c r="M179" s="149"/>
    </row>
    <row r="180" spans="2:15" s="144" customFormat="1" ht="21" customHeight="1" x14ac:dyDescent="0.2">
      <c r="B180" s="174"/>
      <c r="C180" s="158"/>
      <c r="D180" s="159"/>
      <c r="E180" s="159"/>
      <c r="F180" s="159"/>
      <c r="G180" s="160"/>
      <c r="H180" s="175"/>
      <c r="I180" s="176"/>
      <c r="L180" s="154"/>
      <c r="M180" s="149"/>
    </row>
    <row r="181" spans="2:15" s="144" customFormat="1" ht="21" customHeight="1" x14ac:dyDescent="0.2">
      <c r="B181" s="174"/>
      <c r="C181" s="158"/>
      <c r="D181" s="159"/>
      <c r="E181" s="159"/>
      <c r="F181" s="159"/>
      <c r="G181" s="160"/>
      <c r="H181" s="175"/>
      <c r="I181" s="176"/>
      <c r="L181" s="154"/>
      <c r="M181" s="149"/>
    </row>
    <row r="182" spans="2:15" s="144" customFormat="1" ht="21" customHeight="1" x14ac:dyDescent="0.2">
      <c r="B182" s="174"/>
      <c r="C182" s="158"/>
      <c r="D182" s="159"/>
      <c r="E182" s="159"/>
      <c r="F182" s="159"/>
      <c r="G182" s="160"/>
      <c r="H182" s="175"/>
      <c r="I182" s="176"/>
      <c r="L182" s="154"/>
      <c r="M182" s="149"/>
    </row>
    <row r="183" spans="2:15" s="168" customFormat="1" ht="18" x14ac:dyDescent="0.2">
      <c r="B183" s="169"/>
      <c r="C183" s="316" t="s">
        <v>202</v>
      </c>
      <c r="D183" s="317"/>
      <c r="E183" s="317"/>
      <c r="F183" s="317"/>
      <c r="G183" s="318"/>
      <c r="H183" s="170"/>
      <c r="I183" s="171"/>
      <c r="J183" s="172"/>
      <c r="L183" s="173">
        <f t="shared" si="12"/>
        <v>0</v>
      </c>
      <c r="M183" s="168">
        <f t="shared" si="14"/>
        <v>0</v>
      </c>
      <c r="O183" s="168">
        <f>SUM(L126:L183)</f>
        <v>72224.460000000006</v>
      </c>
    </row>
    <row r="184" spans="2:15" ht="21" customHeight="1" x14ac:dyDescent="0.2">
      <c r="B184" s="40"/>
      <c r="C184" s="298" t="s">
        <v>21</v>
      </c>
      <c r="D184" s="299"/>
      <c r="E184" s="299"/>
      <c r="F184" s="299"/>
      <c r="G184" s="300"/>
      <c r="H184" s="45"/>
      <c r="I184" s="47"/>
      <c r="L184" s="3">
        <f t="shared" ref="L184" si="15">K184*I184</f>
        <v>0</v>
      </c>
      <c r="M184" s="31">
        <f t="shared" si="14"/>
        <v>0</v>
      </c>
    </row>
    <row r="185" spans="2:15" ht="21" customHeight="1" x14ac:dyDescent="0.2">
      <c r="B185" s="48">
        <v>101603</v>
      </c>
      <c r="C185" s="292" t="str">
        <f>VLOOKUP(B185,'[1]INFRA SEM Des Jul21'!$A$1:$D$854,2,0)</f>
        <v>PLACA DE OBRA EM CHAPA DE AÇO GALVANIZADO</v>
      </c>
      <c r="D185" s="293"/>
      <c r="E185" s="293"/>
      <c r="F185" s="293"/>
      <c r="G185" s="294"/>
      <c r="H185" s="45" t="str">
        <f>VLOOKUP(B185,'[1]INFRA SEM Des Jul21'!$A$1:$D$854,3,0)</f>
        <v>M2</v>
      </c>
      <c r="I185" s="47">
        <v>4.5</v>
      </c>
      <c r="K185" s="61">
        <f>VLOOKUP(B185,[2]INFRA!$A$1:$E$847,4,0)*1.2423</f>
        <v>490.39792499999999</v>
      </c>
      <c r="L185" s="60">
        <f>ROUND(K185*I185,2)</f>
        <v>2206.79</v>
      </c>
      <c r="M185" s="31">
        <f t="shared" si="14"/>
        <v>101603</v>
      </c>
    </row>
    <row r="186" spans="2:15" ht="21" customHeight="1" x14ac:dyDescent="0.2">
      <c r="B186" s="48"/>
      <c r="C186" s="295" t="s">
        <v>22</v>
      </c>
      <c r="D186" s="296"/>
      <c r="E186" s="296"/>
      <c r="F186" s="296"/>
      <c r="G186" s="297"/>
      <c r="H186" s="45"/>
      <c r="I186" s="47"/>
      <c r="L186" s="60">
        <f t="shared" ref="L186:L230" si="16">ROUND(K186*I186,2)</f>
        <v>0</v>
      </c>
      <c r="M186" s="31">
        <f t="shared" si="14"/>
        <v>0</v>
      </c>
    </row>
    <row r="187" spans="2:15" ht="21" customHeight="1" x14ac:dyDescent="0.2">
      <c r="B187" s="48"/>
      <c r="C187" s="292"/>
      <c r="D187" s="293"/>
      <c r="E187" s="293"/>
      <c r="F187" s="293"/>
      <c r="G187" s="294"/>
      <c r="H187" s="45"/>
      <c r="I187" s="47"/>
      <c r="L187" s="60">
        <f t="shared" si="16"/>
        <v>0</v>
      </c>
      <c r="M187" s="31">
        <f t="shared" si="14"/>
        <v>0</v>
      </c>
    </row>
    <row r="188" spans="2:15" ht="21" customHeight="1" x14ac:dyDescent="0.2">
      <c r="B188" s="40"/>
      <c r="C188" s="298" t="s">
        <v>32</v>
      </c>
      <c r="D188" s="299"/>
      <c r="E188" s="299"/>
      <c r="F188" s="299"/>
      <c r="G188" s="300"/>
      <c r="H188" s="45"/>
      <c r="I188" s="47"/>
      <c r="L188" s="60">
        <f t="shared" si="16"/>
        <v>0</v>
      </c>
      <c r="M188" s="31">
        <f t="shared" si="14"/>
        <v>0</v>
      </c>
    </row>
    <row r="189" spans="2:15" ht="21" customHeight="1" x14ac:dyDescent="0.2">
      <c r="B189" s="48">
        <v>90300</v>
      </c>
      <c r="C189" s="292" t="str">
        <f>VLOOKUP(B189,'[1]INFRA SEM Des Jul21'!$A$1:$D$854,2,0)</f>
        <v>FRESAGEM DE PAVIMENTO ASFÁLTICO COM ESPESSURA ATÉ 5CM, EM VIAS EXPRESSAS, INCLUSIVE REMOÇÃO DO MATERIAL FRESADO ATÉ 10KM E VARRIÇÃO</v>
      </c>
      <c r="D189" s="293"/>
      <c r="E189" s="293"/>
      <c r="F189" s="293"/>
      <c r="G189" s="294"/>
      <c r="H189" s="45" t="str">
        <f>VLOOKUP(B189,'[1]INFRA SEM Des Jul21'!$A$1:$D$854,3,0)</f>
        <v>M2</v>
      </c>
      <c r="I189" s="47">
        <f>J190</f>
        <v>1237.6199999999999</v>
      </c>
      <c r="K189" s="61">
        <f>VLOOKUP(B189,[2]INFRA!$A$1:$E$847,4,0)*1.2423</f>
        <v>21.342713999999997</v>
      </c>
      <c r="L189" s="60">
        <f t="shared" si="16"/>
        <v>26414.17</v>
      </c>
      <c r="M189" s="31">
        <f t="shared" si="14"/>
        <v>90300</v>
      </c>
      <c r="O189" s="137">
        <f>L185</f>
        <v>2206.79</v>
      </c>
    </row>
    <row r="190" spans="2:15" ht="21" customHeight="1" x14ac:dyDescent="0.2">
      <c r="B190" s="48"/>
      <c r="C190" s="295" t="s">
        <v>75</v>
      </c>
      <c r="D190" s="296"/>
      <c r="E190" s="296"/>
      <c r="F190" s="296"/>
      <c r="G190" s="297"/>
      <c r="H190" s="45"/>
      <c r="I190" s="47"/>
      <c r="J190" s="3">
        <v>1237.6199999999999</v>
      </c>
      <c r="L190" s="60">
        <f t="shared" si="16"/>
        <v>0</v>
      </c>
      <c r="M190" s="31">
        <f t="shared" si="14"/>
        <v>0</v>
      </c>
    </row>
    <row r="191" spans="2:15" ht="21" customHeight="1" x14ac:dyDescent="0.2">
      <c r="B191" s="48"/>
      <c r="C191" s="292"/>
      <c r="D191" s="293"/>
      <c r="E191" s="293"/>
      <c r="F191" s="293"/>
      <c r="G191" s="294"/>
      <c r="H191" s="45"/>
      <c r="I191" s="47"/>
      <c r="L191" s="60">
        <f t="shared" si="16"/>
        <v>0</v>
      </c>
      <c r="M191" s="31">
        <f t="shared" si="14"/>
        <v>0</v>
      </c>
    </row>
    <row r="192" spans="2:15" ht="12.75" customHeight="1" x14ac:dyDescent="0.2">
      <c r="B192" s="48"/>
      <c r="C192" s="298" t="s">
        <v>27</v>
      </c>
      <c r="D192" s="299"/>
      <c r="E192" s="299"/>
      <c r="F192" s="299"/>
      <c r="G192" s="300"/>
      <c r="H192" s="45"/>
      <c r="I192" s="47"/>
      <c r="L192" s="60">
        <f t="shared" si="16"/>
        <v>0</v>
      </c>
      <c r="M192" s="31">
        <f t="shared" si="14"/>
        <v>0</v>
      </c>
    </row>
    <row r="193" spans="2:13" ht="21" customHeight="1" x14ac:dyDescent="0.2">
      <c r="B193" s="48">
        <v>50100</v>
      </c>
      <c r="C193" s="292" t="str">
        <f>VLOOKUP(B193,'[1]INFRA SEM Des Jul21'!$A$1:$D$854,2,0)</f>
        <v>ARRANCAMENTO DE GUIAS, INCLUI CARGA EM CAMINHÃO</v>
      </c>
      <c r="D193" s="293"/>
      <c r="E193" s="293"/>
      <c r="F193" s="293"/>
      <c r="G193" s="294"/>
      <c r="H193" s="45" t="str">
        <f>VLOOKUP(B193,'[1]INFRA SEM Des Jul21'!$A$1:$D$854,3,0)</f>
        <v>M</v>
      </c>
      <c r="I193" s="47">
        <f>J197</f>
        <v>323</v>
      </c>
      <c r="K193" s="61">
        <f>VLOOKUP(B193,[2]INFRA!$A$1:$E$847,4,0)*1.2423</f>
        <v>12.348462</v>
      </c>
      <c r="L193" s="60">
        <f t="shared" si="16"/>
        <v>3988.55</v>
      </c>
      <c r="M193" s="31">
        <f t="shared" si="14"/>
        <v>50100</v>
      </c>
    </row>
    <row r="194" spans="2:13" ht="21" customHeight="1" x14ac:dyDescent="0.2">
      <c r="B194" s="48"/>
      <c r="C194" s="292"/>
      <c r="D194" s="293"/>
      <c r="E194" s="293"/>
      <c r="F194" s="293"/>
      <c r="G194" s="294"/>
      <c r="H194" s="45"/>
      <c r="I194" s="47"/>
      <c r="L194" s="60">
        <f t="shared" si="16"/>
        <v>0</v>
      </c>
      <c r="M194" s="31"/>
    </row>
    <row r="195" spans="2:13" ht="21" customHeight="1" x14ac:dyDescent="0.2">
      <c r="B195" s="48"/>
      <c r="C195" s="292"/>
      <c r="D195" s="293"/>
      <c r="E195" s="293"/>
      <c r="F195" s="293"/>
      <c r="G195" s="294"/>
      <c r="H195" s="45"/>
      <c r="I195" s="47"/>
      <c r="L195" s="60">
        <f t="shared" si="16"/>
        <v>0</v>
      </c>
      <c r="M195" s="31"/>
    </row>
    <row r="196" spans="2:13" ht="21" customHeight="1" x14ac:dyDescent="0.2">
      <c r="B196" s="48">
        <v>51402</v>
      </c>
      <c r="C196" s="292" t="str">
        <f>VLOOKUP(B196,'[1]INFRA SEM Des Jul21'!$A$1:$D$854,2,0)</f>
        <v>FORNECIMENTO E ASSENTAMENTO DE GUIAS TIPO PMSP 100, INCLUSIVE ENCOSTAMENTO DE TERRA - FCK=25,0MPA</v>
      </c>
      <c r="D196" s="293"/>
      <c r="E196" s="293"/>
      <c r="F196" s="293"/>
      <c r="G196" s="294"/>
      <c r="H196" s="45" t="str">
        <f>VLOOKUP(B196,'[1]INFRA SEM Des Jul21'!$A$1:$D$854,3,0)</f>
        <v>M</v>
      </c>
      <c r="I196" s="47">
        <f>SUM(J197:J198)</f>
        <v>323</v>
      </c>
      <c r="K196" s="61">
        <f>VLOOKUP(B196,[2]INFRA!$A$1:$E$847,4,0)*1.2423</f>
        <v>63.742412999999999</v>
      </c>
      <c r="L196" s="60">
        <f t="shared" si="16"/>
        <v>20588.8</v>
      </c>
      <c r="M196" s="31">
        <f t="shared" ref="M196:M199" si="17">B196</f>
        <v>51402</v>
      </c>
    </row>
    <row r="197" spans="2:13" ht="21" customHeight="1" x14ac:dyDescent="0.2">
      <c r="B197" s="48"/>
      <c r="C197" s="295"/>
      <c r="D197" s="296"/>
      <c r="E197" s="296"/>
      <c r="F197" s="296"/>
      <c r="G197" s="297"/>
      <c r="H197" s="45"/>
      <c r="I197" s="47"/>
      <c r="J197" s="62">
        <f>287.87+16.94+18.19</f>
        <v>323</v>
      </c>
      <c r="L197" s="60">
        <f t="shared" si="16"/>
        <v>0</v>
      </c>
      <c r="M197" s="31">
        <f t="shared" si="17"/>
        <v>0</v>
      </c>
    </row>
    <row r="198" spans="2:13" ht="21" customHeight="1" x14ac:dyDescent="0.2">
      <c r="B198" s="48"/>
      <c r="C198" s="292"/>
      <c r="D198" s="293"/>
      <c r="E198" s="293"/>
      <c r="F198" s="293"/>
      <c r="G198" s="294"/>
      <c r="H198" s="45"/>
      <c r="I198" s="47"/>
      <c r="L198" s="60">
        <f t="shared" si="16"/>
        <v>0</v>
      </c>
      <c r="M198" s="31">
        <f t="shared" si="17"/>
        <v>0</v>
      </c>
    </row>
    <row r="199" spans="2:13" ht="21" customHeight="1" x14ac:dyDescent="0.2">
      <c r="B199" s="48">
        <v>51300</v>
      </c>
      <c r="C199" s="292" t="s">
        <v>28</v>
      </c>
      <c r="D199" s="293"/>
      <c r="E199" s="293"/>
      <c r="F199" s="293"/>
      <c r="G199" s="294"/>
      <c r="H199" s="45" t="s">
        <v>20</v>
      </c>
      <c r="I199" s="47">
        <f>SUM(J200:J201)</f>
        <v>23.256</v>
      </c>
      <c r="K199" s="61">
        <f>VLOOKUP(B199,[2]INFRA!$A$1:$E$847,4,0)*1.2423</f>
        <v>612.95081999999991</v>
      </c>
      <c r="L199" s="60">
        <f t="shared" si="16"/>
        <v>14254.78</v>
      </c>
      <c r="M199" s="31">
        <f t="shared" si="17"/>
        <v>51300</v>
      </c>
    </row>
    <row r="200" spans="2:13" ht="21" customHeight="1" x14ac:dyDescent="0.2">
      <c r="B200" s="48"/>
      <c r="C200" s="64"/>
      <c r="D200" s="65"/>
      <c r="E200" s="65"/>
      <c r="F200" s="65"/>
      <c r="G200" s="66"/>
      <c r="H200" s="45"/>
      <c r="I200" s="47"/>
      <c r="J200" s="62">
        <f>+(I193*0.16*0.45)</f>
        <v>23.256</v>
      </c>
      <c r="L200" s="60">
        <f t="shared" si="16"/>
        <v>0</v>
      </c>
      <c r="M200" s="31"/>
    </row>
    <row r="201" spans="2:13" ht="21" customHeight="1" x14ac:dyDescent="0.2">
      <c r="B201" s="48"/>
      <c r="C201" s="64"/>
      <c r="D201" s="65"/>
      <c r="E201" s="65"/>
      <c r="F201" s="65"/>
      <c r="G201" s="66"/>
      <c r="H201" s="45"/>
      <c r="I201" s="47"/>
      <c r="L201" s="60">
        <f t="shared" si="16"/>
        <v>0</v>
      </c>
      <c r="M201" s="31"/>
    </row>
    <row r="202" spans="2:13" ht="21" customHeight="1" x14ac:dyDescent="0.2">
      <c r="B202" s="48">
        <v>51901</v>
      </c>
      <c r="C202" s="292" t="s">
        <v>29</v>
      </c>
      <c r="D202" s="293"/>
      <c r="E202" s="293"/>
      <c r="F202" s="293"/>
      <c r="G202" s="294"/>
      <c r="H202" s="45" t="s">
        <v>20</v>
      </c>
      <c r="I202" s="47">
        <f>SUM(J203:J204)</f>
        <v>15.504</v>
      </c>
      <c r="K202" s="61">
        <f>VLOOKUP(B202,[2]INFRA!$A$1:$E$847,4,0)*1.2423</f>
        <v>759.03287699999998</v>
      </c>
      <c r="L202" s="60">
        <f t="shared" si="16"/>
        <v>11768.05</v>
      </c>
      <c r="M202" s="31">
        <f t="shared" ref="M202:M230" si="18">B202</f>
        <v>51901</v>
      </c>
    </row>
    <row r="203" spans="2:13" ht="21" customHeight="1" x14ac:dyDescent="0.2">
      <c r="B203" s="48"/>
      <c r="C203" s="295" t="s">
        <v>63</v>
      </c>
      <c r="D203" s="296"/>
      <c r="E203" s="296"/>
      <c r="F203" s="296"/>
      <c r="G203" s="297"/>
      <c r="H203" s="45"/>
      <c r="I203" s="47"/>
      <c r="J203" s="62">
        <f>(I193*0.16*0.3)</f>
        <v>15.504</v>
      </c>
      <c r="L203" s="60">
        <f t="shared" si="16"/>
        <v>0</v>
      </c>
      <c r="M203" s="31">
        <f t="shared" si="18"/>
        <v>0</v>
      </c>
    </row>
    <row r="204" spans="2:13" ht="21" customHeight="1" x14ac:dyDescent="0.2">
      <c r="B204" s="48"/>
      <c r="C204" s="292"/>
      <c r="D204" s="293"/>
      <c r="E204" s="293"/>
      <c r="F204" s="293"/>
      <c r="G204" s="294"/>
      <c r="H204" s="45"/>
      <c r="I204" s="47"/>
      <c r="L204" s="60">
        <f t="shared" si="16"/>
        <v>0</v>
      </c>
      <c r="M204" s="31">
        <f t="shared" si="18"/>
        <v>0</v>
      </c>
    </row>
    <row r="205" spans="2:13" ht="21" customHeight="1" x14ac:dyDescent="0.2">
      <c r="B205" s="48"/>
      <c r="C205" s="298" t="s">
        <v>33</v>
      </c>
      <c r="D205" s="299"/>
      <c r="E205" s="299"/>
      <c r="F205" s="299"/>
      <c r="G205" s="300"/>
      <c r="H205" s="45"/>
      <c r="I205" s="47"/>
      <c r="L205" s="60">
        <f t="shared" si="16"/>
        <v>0</v>
      </c>
      <c r="M205" s="31">
        <f t="shared" si="18"/>
        <v>0</v>
      </c>
    </row>
    <row r="206" spans="2:13" ht="21" customHeight="1" x14ac:dyDescent="0.2">
      <c r="B206" s="48">
        <v>52502</v>
      </c>
      <c r="C206" s="292" t="s">
        <v>34</v>
      </c>
      <c r="D206" s="293"/>
      <c r="E206" s="293"/>
      <c r="F206" s="293"/>
      <c r="G206" s="294"/>
      <c r="H206" s="45" t="s">
        <v>20</v>
      </c>
      <c r="I206" s="47">
        <f>J207</f>
        <v>12.376200000000001</v>
      </c>
      <c r="K206" s="61">
        <f>VLOOKUP(B206,[2]INFRA!$A$1:$E$847,4,0)*1.2423</f>
        <v>1436.6205660000001</v>
      </c>
      <c r="L206" s="60">
        <f t="shared" si="16"/>
        <v>17779.900000000001</v>
      </c>
      <c r="M206" s="31">
        <f t="shared" si="18"/>
        <v>52502</v>
      </c>
    </row>
    <row r="207" spans="2:13" ht="21" customHeight="1" x14ac:dyDescent="0.2">
      <c r="B207" s="48"/>
      <c r="C207" s="295" t="s">
        <v>69</v>
      </c>
      <c r="D207" s="296"/>
      <c r="E207" s="296"/>
      <c r="F207" s="296"/>
      <c r="G207" s="297"/>
      <c r="H207" s="45"/>
      <c r="I207" s="47"/>
      <c r="J207" s="3">
        <f>(I189*0.1)*0.1</f>
        <v>12.376200000000001</v>
      </c>
      <c r="L207" s="60">
        <f t="shared" si="16"/>
        <v>0</v>
      </c>
      <c r="M207" s="31">
        <f t="shared" si="18"/>
        <v>0</v>
      </c>
    </row>
    <row r="208" spans="2:13" ht="21" customHeight="1" x14ac:dyDescent="0.2">
      <c r="B208" s="48"/>
      <c r="C208" s="292"/>
      <c r="D208" s="293"/>
      <c r="E208" s="293"/>
      <c r="F208" s="293"/>
      <c r="G208" s="294"/>
      <c r="H208" s="45"/>
      <c r="I208" s="47"/>
      <c r="L208" s="60">
        <f t="shared" si="16"/>
        <v>0</v>
      </c>
      <c r="M208" s="31">
        <f t="shared" si="18"/>
        <v>0</v>
      </c>
    </row>
    <row r="209" spans="2:13" ht="21" customHeight="1" x14ac:dyDescent="0.2">
      <c r="B209" s="48">
        <v>57901</v>
      </c>
      <c r="C209" s="292" t="s">
        <v>35</v>
      </c>
      <c r="D209" s="293"/>
      <c r="E209" s="293"/>
      <c r="F209" s="293"/>
      <c r="G209" s="294"/>
      <c r="H209" s="45" t="s">
        <v>20</v>
      </c>
      <c r="I209" s="47">
        <f>I206</f>
        <v>12.376200000000001</v>
      </c>
      <c r="K209" s="61">
        <f>VLOOKUP(B209,[2]INFRA!$A$1:$E$847,4,0)*1.2423</f>
        <v>24.063351000000001</v>
      </c>
      <c r="L209" s="60">
        <f t="shared" si="16"/>
        <v>297.81</v>
      </c>
      <c r="M209" s="31">
        <f t="shared" si="18"/>
        <v>57901</v>
      </c>
    </row>
    <row r="210" spans="2:13" ht="21" customHeight="1" x14ac:dyDescent="0.2">
      <c r="B210" s="48"/>
      <c r="C210" s="295" t="s">
        <v>60</v>
      </c>
      <c r="D210" s="296"/>
      <c r="E210" s="296"/>
      <c r="F210" s="296"/>
      <c r="G210" s="297"/>
      <c r="H210" s="45"/>
      <c r="I210" s="47"/>
      <c r="L210" s="60">
        <f t="shared" si="16"/>
        <v>0</v>
      </c>
      <c r="M210" s="31">
        <f t="shared" si="18"/>
        <v>0</v>
      </c>
    </row>
    <row r="211" spans="2:13" ht="21" customHeight="1" x14ac:dyDescent="0.2">
      <c r="B211" s="48"/>
      <c r="C211" s="292"/>
      <c r="D211" s="293"/>
      <c r="E211" s="293"/>
      <c r="F211" s="293"/>
      <c r="G211" s="294"/>
      <c r="H211" s="45"/>
      <c r="I211" s="47"/>
      <c r="L211" s="60">
        <f t="shared" si="16"/>
        <v>0</v>
      </c>
      <c r="M211" s="31">
        <f t="shared" si="18"/>
        <v>0</v>
      </c>
    </row>
    <row r="212" spans="2:13" ht="21" customHeight="1" x14ac:dyDescent="0.2">
      <c r="B212" s="48">
        <v>57907</v>
      </c>
      <c r="C212" s="292" t="s">
        <v>36</v>
      </c>
      <c r="D212" s="293"/>
      <c r="E212" s="293"/>
      <c r="F212" s="293"/>
      <c r="G212" s="294"/>
      <c r="H212" s="45" t="s">
        <v>26</v>
      </c>
      <c r="I212" s="47">
        <f>I209*27</f>
        <v>334.1574</v>
      </c>
      <c r="K212" s="61">
        <f>VLOOKUP(B212,[2]INFRA!$A$1:$E$847,4,0)*1.2423</f>
        <v>4.2610890000000001</v>
      </c>
      <c r="L212" s="60">
        <f t="shared" si="16"/>
        <v>1423.87</v>
      </c>
      <c r="M212" s="31">
        <f t="shared" si="18"/>
        <v>57907</v>
      </c>
    </row>
    <row r="213" spans="2:13" ht="21" customHeight="1" x14ac:dyDescent="0.2">
      <c r="B213" s="48"/>
      <c r="C213" s="295" t="s">
        <v>70</v>
      </c>
      <c r="D213" s="296"/>
      <c r="E213" s="296"/>
      <c r="F213" s="296"/>
      <c r="G213" s="297"/>
      <c r="H213" s="45"/>
      <c r="I213" s="47"/>
      <c r="L213" s="60">
        <f t="shared" si="16"/>
        <v>0</v>
      </c>
      <c r="M213" s="31">
        <f t="shared" si="18"/>
        <v>0</v>
      </c>
    </row>
    <row r="214" spans="2:13" ht="21" customHeight="1" x14ac:dyDescent="0.2">
      <c r="B214" s="48"/>
      <c r="C214" s="292"/>
      <c r="D214" s="293"/>
      <c r="E214" s="293"/>
      <c r="F214" s="293"/>
      <c r="G214" s="294"/>
      <c r="H214" s="45"/>
      <c r="I214" s="47"/>
      <c r="L214" s="60">
        <f t="shared" si="16"/>
        <v>0</v>
      </c>
      <c r="M214" s="31">
        <f t="shared" si="18"/>
        <v>0</v>
      </c>
    </row>
    <row r="215" spans="2:13" ht="21" customHeight="1" x14ac:dyDescent="0.2">
      <c r="B215" s="48">
        <v>52600</v>
      </c>
      <c r="C215" s="292" t="s">
        <v>37</v>
      </c>
      <c r="D215" s="293"/>
      <c r="E215" s="293"/>
      <c r="F215" s="293"/>
      <c r="G215" s="294"/>
      <c r="H215" s="45" t="s">
        <v>9</v>
      </c>
      <c r="I215" s="47">
        <f>SUM(J216:J217)</f>
        <v>1237.6199999999999</v>
      </c>
      <c r="K215" s="61">
        <f>VLOOKUP(B215,[2]INFRA!$A$1:$E$847,4,0)*1.2423</f>
        <v>8.609138999999999</v>
      </c>
      <c r="L215" s="60">
        <f t="shared" si="16"/>
        <v>10654.84</v>
      </c>
      <c r="M215" s="31">
        <f t="shared" si="18"/>
        <v>52600</v>
      </c>
    </row>
    <row r="216" spans="2:13" ht="21" customHeight="1" x14ac:dyDescent="0.2">
      <c r="B216" s="48"/>
      <c r="C216" s="295" t="s">
        <v>66</v>
      </c>
      <c r="D216" s="296"/>
      <c r="E216" s="296"/>
      <c r="F216" s="296"/>
      <c r="G216" s="297"/>
      <c r="H216" s="45"/>
      <c r="I216" s="47"/>
      <c r="J216" s="67">
        <f>I189</f>
        <v>1237.6199999999999</v>
      </c>
      <c r="L216" s="60">
        <f t="shared" si="16"/>
        <v>0</v>
      </c>
      <c r="M216" s="31">
        <f t="shared" si="18"/>
        <v>0</v>
      </c>
    </row>
    <row r="217" spans="2:13" ht="21" customHeight="1" x14ac:dyDescent="0.2">
      <c r="B217" s="48"/>
      <c r="C217" s="292"/>
      <c r="D217" s="293"/>
      <c r="E217" s="293"/>
      <c r="F217" s="293"/>
      <c r="G217" s="294"/>
      <c r="H217" s="45"/>
      <c r="I217" s="47"/>
      <c r="L217" s="60">
        <f t="shared" si="16"/>
        <v>0</v>
      </c>
      <c r="M217" s="31">
        <f t="shared" si="18"/>
        <v>0</v>
      </c>
    </row>
    <row r="218" spans="2:13" ht="21" customHeight="1" x14ac:dyDescent="0.2">
      <c r="B218" s="48">
        <v>52800</v>
      </c>
      <c r="C218" s="292" t="s">
        <v>38</v>
      </c>
      <c r="D218" s="293"/>
      <c r="E218" s="293"/>
      <c r="F218" s="293"/>
      <c r="G218" s="294"/>
      <c r="H218" s="45" t="s">
        <v>20</v>
      </c>
      <c r="I218" s="47">
        <f>I215*0.05</f>
        <v>61.881</v>
      </c>
      <c r="K218" s="61">
        <f>VLOOKUP(B218,[2]INFRA!$A$1:$E$847,4,0)*1.2423</f>
        <v>1713.0820080000001</v>
      </c>
      <c r="L218" s="60">
        <f t="shared" si="16"/>
        <v>106007.23</v>
      </c>
      <c r="M218" s="31">
        <f t="shared" si="18"/>
        <v>52800</v>
      </c>
    </row>
    <row r="219" spans="2:13" ht="21" customHeight="1" x14ac:dyDescent="0.2">
      <c r="B219" s="48"/>
      <c r="C219" s="295" t="s">
        <v>67</v>
      </c>
      <c r="D219" s="296"/>
      <c r="E219" s="296"/>
      <c r="F219" s="296"/>
      <c r="G219" s="297"/>
      <c r="H219" s="45"/>
      <c r="I219" s="47"/>
      <c r="J219" s="62">
        <f>J216*0.05</f>
        <v>61.881</v>
      </c>
      <c r="L219" s="60">
        <f t="shared" si="16"/>
        <v>0</v>
      </c>
      <c r="M219" s="31">
        <f t="shared" si="18"/>
        <v>0</v>
      </c>
    </row>
    <row r="220" spans="2:13" ht="21" customHeight="1" x14ac:dyDescent="0.2">
      <c r="B220" s="48"/>
      <c r="C220" s="292"/>
      <c r="D220" s="293"/>
      <c r="E220" s="293"/>
      <c r="F220" s="293"/>
      <c r="G220" s="294"/>
      <c r="H220" s="45"/>
      <c r="I220" s="47"/>
      <c r="L220" s="60">
        <f t="shared" si="16"/>
        <v>0</v>
      </c>
      <c r="M220" s="31">
        <f t="shared" si="18"/>
        <v>0</v>
      </c>
    </row>
    <row r="221" spans="2:13" ht="21" customHeight="1" x14ac:dyDescent="0.2">
      <c r="B221" s="48">
        <v>57801</v>
      </c>
      <c r="C221" s="292" t="s">
        <v>39</v>
      </c>
      <c r="D221" s="293"/>
      <c r="E221" s="293"/>
      <c r="F221" s="293"/>
      <c r="G221" s="294"/>
      <c r="H221" s="45" t="s">
        <v>20</v>
      </c>
      <c r="I221" s="47">
        <f>I218</f>
        <v>61.881</v>
      </c>
      <c r="K221" s="61">
        <f>VLOOKUP(B221,[2]INFRA!$A$1:$E$847,4,0)*1.2423</f>
        <v>24.063351000000001</v>
      </c>
      <c r="L221" s="60">
        <f t="shared" si="16"/>
        <v>1489.06</v>
      </c>
      <c r="M221" s="31">
        <f t="shared" si="18"/>
        <v>57801</v>
      </c>
    </row>
    <row r="222" spans="2:13" ht="21" customHeight="1" x14ac:dyDescent="0.2">
      <c r="B222" s="48"/>
      <c r="C222" s="295" t="s">
        <v>68</v>
      </c>
      <c r="D222" s="296"/>
      <c r="E222" s="296"/>
      <c r="F222" s="296"/>
      <c r="G222" s="297"/>
      <c r="H222" s="45"/>
      <c r="I222" s="47"/>
      <c r="L222" s="60">
        <f t="shared" si="16"/>
        <v>0</v>
      </c>
      <c r="M222" s="31">
        <f t="shared" si="18"/>
        <v>0</v>
      </c>
    </row>
    <row r="223" spans="2:13" ht="21" customHeight="1" x14ac:dyDescent="0.2">
      <c r="B223" s="48"/>
      <c r="C223" s="292"/>
      <c r="D223" s="293"/>
      <c r="E223" s="293"/>
      <c r="F223" s="293"/>
      <c r="G223" s="294"/>
      <c r="H223" s="45"/>
      <c r="I223" s="47"/>
      <c r="L223" s="60">
        <f t="shared" si="16"/>
        <v>0</v>
      </c>
      <c r="M223" s="31">
        <f t="shared" si="18"/>
        <v>0</v>
      </c>
    </row>
    <row r="224" spans="2:13" ht="21" customHeight="1" x14ac:dyDescent="0.2">
      <c r="B224" s="48">
        <v>57807</v>
      </c>
      <c r="C224" s="292" t="s">
        <v>40</v>
      </c>
      <c r="D224" s="293"/>
      <c r="E224" s="293"/>
      <c r="F224" s="293"/>
      <c r="G224" s="294"/>
      <c r="H224" s="45" t="s">
        <v>26</v>
      </c>
      <c r="I224" s="47">
        <f>I221*27</f>
        <v>1670.787</v>
      </c>
      <c r="K224" s="61">
        <f>VLOOKUP(B224,[2]INFRA!$A$1:$E$847,4,0)*1.2423</f>
        <v>4.2610890000000001</v>
      </c>
      <c r="L224" s="60">
        <f t="shared" si="16"/>
        <v>7119.37</v>
      </c>
      <c r="M224" s="31">
        <f t="shared" si="18"/>
        <v>57807</v>
      </c>
    </row>
    <row r="225" spans="2:15" ht="21" customHeight="1" x14ac:dyDescent="0.2">
      <c r="B225" s="48"/>
      <c r="C225" s="295" t="s">
        <v>41</v>
      </c>
      <c r="D225" s="296"/>
      <c r="E225" s="296"/>
      <c r="F225" s="296"/>
      <c r="G225" s="297"/>
      <c r="H225" s="45"/>
      <c r="I225" s="47"/>
      <c r="L225" s="60">
        <f t="shared" si="16"/>
        <v>0</v>
      </c>
      <c r="M225" s="31">
        <f t="shared" si="18"/>
        <v>0</v>
      </c>
    </row>
    <row r="226" spans="2:15" ht="21" customHeight="1" x14ac:dyDescent="0.2">
      <c r="B226" s="48"/>
      <c r="C226" s="292"/>
      <c r="D226" s="293"/>
      <c r="E226" s="293"/>
      <c r="F226" s="293"/>
      <c r="G226" s="294"/>
      <c r="H226" s="45"/>
      <c r="I226" s="47"/>
      <c r="L226" s="60">
        <f t="shared" si="16"/>
        <v>0</v>
      </c>
      <c r="M226" s="31">
        <f t="shared" si="18"/>
        <v>0</v>
      </c>
    </row>
    <row r="227" spans="2:15" ht="21" customHeight="1" x14ac:dyDescent="0.2">
      <c r="B227" s="48"/>
      <c r="C227" s="298" t="s">
        <v>23</v>
      </c>
      <c r="D227" s="299"/>
      <c r="E227" s="299"/>
      <c r="F227" s="299"/>
      <c r="G227" s="300"/>
      <c r="H227" s="45"/>
      <c r="I227" s="47"/>
      <c r="L227" s="60">
        <f t="shared" si="16"/>
        <v>0</v>
      </c>
      <c r="M227" s="31">
        <f t="shared" si="18"/>
        <v>0</v>
      </c>
      <c r="O227" s="137">
        <f>SUM(L206:L226)</f>
        <v>144772.07999999999</v>
      </c>
    </row>
    <row r="228" spans="2:15" ht="21" customHeight="1" x14ac:dyDescent="0.2">
      <c r="B228" s="48">
        <v>62100</v>
      </c>
      <c r="C228" s="292" t="s">
        <v>42</v>
      </c>
      <c r="D228" s="293"/>
      <c r="E228" s="293"/>
      <c r="F228" s="293"/>
      <c r="G228" s="294"/>
      <c r="H228" s="45" t="s">
        <v>7</v>
      </c>
      <c r="I228" s="47">
        <v>5</v>
      </c>
      <c r="K228" s="61">
        <f>VLOOKUP(B228,[2]INFRA!$A$1:$E$847,4,0)*1.2423</f>
        <v>214.55763300000001</v>
      </c>
      <c r="L228" s="60">
        <f t="shared" si="16"/>
        <v>1072.79</v>
      </c>
      <c r="M228" s="31">
        <f t="shared" si="18"/>
        <v>62100</v>
      </c>
    </row>
    <row r="229" spans="2:15" ht="21" customHeight="1" x14ac:dyDescent="0.2">
      <c r="B229" s="48"/>
      <c r="C229" s="295" t="s">
        <v>65</v>
      </c>
      <c r="D229" s="296"/>
      <c r="E229" s="296"/>
      <c r="F229" s="296"/>
      <c r="G229" s="297"/>
      <c r="H229" s="45"/>
      <c r="I229" s="47"/>
      <c r="J229" s="3">
        <v>4</v>
      </c>
      <c r="L229" s="60">
        <f t="shared" si="16"/>
        <v>0</v>
      </c>
      <c r="M229" s="31">
        <f t="shared" si="18"/>
        <v>0</v>
      </c>
      <c r="O229" s="137">
        <f>SUM(L226:L228)</f>
        <v>1072.79</v>
      </c>
    </row>
    <row r="230" spans="2:15" ht="21" customHeight="1" x14ac:dyDescent="0.2">
      <c r="B230" s="48"/>
      <c r="C230" s="292"/>
      <c r="D230" s="293"/>
      <c r="E230" s="293"/>
      <c r="F230" s="293"/>
      <c r="G230" s="294"/>
      <c r="H230" s="45"/>
      <c r="I230" s="47"/>
      <c r="L230" s="60">
        <f t="shared" si="16"/>
        <v>0</v>
      </c>
      <c r="M230" s="31">
        <f t="shared" si="18"/>
        <v>0</v>
      </c>
      <c r="O230" s="137">
        <f>SUM(L185:L230)</f>
        <v>225066.00999999998</v>
      </c>
    </row>
    <row r="231" spans="2:15" s="145" customFormat="1" ht="18" x14ac:dyDescent="0.2">
      <c r="B231" s="141"/>
      <c r="C231" s="269" t="s">
        <v>144</v>
      </c>
      <c r="D231" s="270"/>
      <c r="E231" s="270"/>
      <c r="F231" s="270"/>
      <c r="G231" s="271"/>
      <c r="H231" s="142"/>
      <c r="I231" s="143"/>
      <c r="J231" s="144"/>
      <c r="L231" s="154">
        <f t="shared" si="2"/>
        <v>0</v>
      </c>
    </row>
    <row r="232" spans="2:15" s="144" customFormat="1" ht="21" customHeight="1" x14ac:dyDescent="0.2">
      <c r="B232" s="150"/>
      <c r="C232" s="252" t="s">
        <v>21</v>
      </c>
      <c r="D232" s="253"/>
      <c r="E232" s="253"/>
      <c r="F232" s="253"/>
      <c r="G232" s="254"/>
      <c r="H232" s="147"/>
      <c r="I232" s="148"/>
      <c r="L232" s="154">
        <f t="shared" si="2"/>
        <v>0</v>
      </c>
      <c r="M232" s="149"/>
    </row>
    <row r="233" spans="2:15" s="144" customFormat="1" ht="21" customHeight="1" x14ac:dyDescent="0.2">
      <c r="B233" s="150">
        <v>101603</v>
      </c>
      <c r="C233" s="289" t="str">
        <f>VLOOKUP(B233,'[1]INFRA SEM Des Jul21'!$A$1:$D$854,2,0)</f>
        <v>PLACA DE OBRA EM CHAPA DE AÇO GALVANIZADO</v>
      </c>
      <c r="D233" s="290"/>
      <c r="E233" s="290"/>
      <c r="F233" s="290"/>
      <c r="G233" s="291"/>
      <c r="H233" s="147" t="str">
        <f>VLOOKUP(B233,'[1]INFRA SEM Des Jul21'!$A$1:$D$854,3,0)</f>
        <v>M2</v>
      </c>
      <c r="I233" s="148">
        <v>18</v>
      </c>
      <c r="K233" s="144">
        <f>VLOOKUP(B233,[2]INFRA!$A$1:$E$847,4,0)*1.2423</f>
        <v>490.39792499999999</v>
      </c>
      <c r="L233" s="154">
        <f t="shared" si="2"/>
        <v>8827.16</v>
      </c>
      <c r="M233" s="161">
        <f t="shared" ref="M233" si="19">B233</f>
        <v>101603</v>
      </c>
      <c r="N233" s="144" t="str">
        <f>VLOOKUP(B233,[2]INFRA!$A$1:$E$847,5,0)</f>
        <v>INFRA Jul/23</v>
      </c>
      <c r="O233" s="162">
        <f>L233</f>
        <v>8827.16</v>
      </c>
    </row>
    <row r="234" spans="2:15" s="144" customFormat="1" ht="21" customHeight="1" x14ac:dyDescent="0.2">
      <c r="B234" s="150"/>
      <c r="C234" s="249" t="s">
        <v>22</v>
      </c>
      <c r="D234" s="250"/>
      <c r="E234" s="250"/>
      <c r="F234" s="250"/>
      <c r="G234" s="251"/>
      <c r="H234" s="147"/>
      <c r="I234" s="148"/>
      <c r="L234" s="154">
        <f t="shared" si="2"/>
        <v>0</v>
      </c>
      <c r="M234" s="149"/>
    </row>
    <row r="235" spans="2:15" s="144" customFormat="1" ht="21" customHeight="1" x14ac:dyDescent="0.2">
      <c r="B235" s="150"/>
      <c r="C235" s="249"/>
      <c r="D235" s="250"/>
      <c r="E235" s="250"/>
      <c r="F235" s="250"/>
      <c r="G235" s="251"/>
      <c r="H235" s="147"/>
      <c r="I235" s="148"/>
      <c r="L235" s="154">
        <f t="shared" si="2"/>
        <v>0</v>
      </c>
      <c r="M235" s="149"/>
    </row>
    <row r="236" spans="2:15" s="144" customFormat="1" ht="21" customHeight="1" x14ac:dyDescent="0.2">
      <c r="B236" s="150"/>
      <c r="C236" s="261" t="s">
        <v>32</v>
      </c>
      <c r="D236" s="262"/>
      <c r="E236" s="262"/>
      <c r="F236" s="262"/>
      <c r="G236" s="263"/>
      <c r="H236" s="147"/>
      <c r="I236" s="148"/>
      <c r="L236" s="154">
        <f t="shared" si="2"/>
        <v>0</v>
      </c>
      <c r="M236" s="149"/>
    </row>
    <row r="237" spans="2:15" s="144" customFormat="1" ht="21" customHeight="1" x14ac:dyDescent="0.2">
      <c r="B237" s="150">
        <v>90300</v>
      </c>
      <c r="C237" s="258" t="str">
        <f>VLOOKUP(B237,'[1]INFRA SEM Des Jul21'!$A$1:$D$854,2,0)</f>
        <v>FRESAGEM DE PAVIMENTO ASFÁLTICO COM ESPESSURA ATÉ 5CM, EM VIAS EXPRESSAS, INCLUSIVE REMOÇÃO DO MATERIAL FRESADO ATÉ 10KM E VARRIÇÃO</v>
      </c>
      <c r="D237" s="259"/>
      <c r="E237" s="259"/>
      <c r="F237" s="259"/>
      <c r="G237" s="260"/>
      <c r="H237" s="147" t="str">
        <f>VLOOKUP(B237,'[1]INFRA SEM Des Jul21'!$A$1:$D$854,3,0)</f>
        <v>M2</v>
      </c>
      <c r="I237" s="148">
        <f>J238</f>
        <v>1169.76</v>
      </c>
      <c r="K237" s="144">
        <f>VLOOKUP(B237,[2]INFRA!$A$1:$E$847,4,0)*1.2423</f>
        <v>21.342713999999997</v>
      </c>
      <c r="L237" s="154">
        <f t="shared" si="2"/>
        <v>24965.85</v>
      </c>
      <c r="M237" s="161">
        <f t="shared" ref="M237" si="20">B237</f>
        <v>90300</v>
      </c>
      <c r="N237" s="144" t="str">
        <f>VLOOKUP(B237,[2]INFRA!$A$1:$E$847,5,0)</f>
        <v>INFRA Jul/23</v>
      </c>
      <c r="O237" s="162">
        <f>SUM(L237:L245)</f>
        <v>26181.47</v>
      </c>
    </row>
    <row r="238" spans="2:15" s="144" customFormat="1" ht="21" customHeight="1" x14ac:dyDescent="0.2">
      <c r="B238" s="150"/>
      <c r="C238" s="255" t="s">
        <v>75</v>
      </c>
      <c r="D238" s="256"/>
      <c r="E238" s="256"/>
      <c r="F238" s="256"/>
      <c r="G238" s="257"/>
      <c r="H238" s="147"/>
      <c r="I238" s="148"/>
      <c r="J238" s="144">
        <v>1169.76</v>
      </c>
      <c r="L238" s="154">
        <f t="shared" si="2"/>
        <v>0</v>
      </c>
      <c r="M238" s="149"/>
    </row>
    <row r="239" spans="2:15" s="144" customFormat="1" ht="21" customHeight="1" x14ac:dyDescent="0.2">
      <c r="B239" s="150"/>
      <c r="C239" s="255"/>
      <c r="D239" s="256"/>
      <c r="E239" s="256"/>
      <c r="F239" s="256"/>
      <c r="G239" s="257"/>
      <c r="H239" s="147"/>
      <c r="I239" s="148"/>
      <c r="L239" s="154">
        <f t="shared" si="2"/>
        <v>0</v>
      </c>
      <c r="M239" s="149"/>
    </row>
    <row r="240" spans="2:15" s="144" customFormat="1" ht="21" customHeight="1" x14ac:dyDescent="0.2">
      <c r="B240" s="150">
        <v>50300</v>
      </c>
      <c r="C240" s="258" t="s">
        <v>24</v>
      </c>
      <c r="D240" s="259"/>
      <c r="E240" s="259"/>
      <c r="F240" s="259"/>
      <c r="G240" s="260"/>
      <c r="H240" s="147" t="s">
        <v>9</v>
      </c>
      <c r="I240" s="148">
        <f>J241</f>
        <v>25.200000000000003</v>
      </c>
      <c r="K240" s="144">
        <f>VLOOKUP(B240,[2]INFRA!$A$1:$E$847,4,0)*1.2423</f>
        <v>32.597951999999999</v>
      </c>
      <c r="L240" s="154">
        <f t="shared" si="2"/>
        <v>821.47</v>
      </c>
      <c r="M240" s="161">
        <f t="shared" ref="M240" si="21">B240</f>
        <v>50300</v>
      </c>
      <c r="N240" s="144" t="str">
        <f>VLOOKUP(B240,[2]INFRA!$A$1:$E$847,5,0)</f>
        <v>INFRA Jul/23</v>
      </c>
    </row>
    <row r="241" spans="2:15" s="144" customFormat="1" ht="21" customHeight="1" x14ac:dyDescent="0.2">
      <c r="B241" s="150"/>
      <c r="C241" s="255" t="s">
        <v>61</v>
      </c>
      <c r="D241" s="256"/>
      <c r="E241" s="256"/>
      <c r="F241" s="256"/>
      <c r="G241" s="257"/>
      <c r="H241" s="147"/>
      <c r="I241" s="148"/>
      <c r="J241" s="144">
        <f>(7*1.2*3)</f>
        <v>25.200000000000003</v>
      </c>
      <c r="L241" s="154">
        <f t="shared" ref="L241:L301" si="22">ROUND(K241*I241,2)</f>
        <v>0</v>
      </c>
      <c r="M241" s="149"/>
    </row>
    <row r="242" spans="2:15" s="144" customFormat="1" ht="21" customHeight="1" x14ac:dyDescent="0.2">
      <c r="B242" s="150"/>
      <c r="C242" s="255"/>
      <c r="D242" s="256"/>
      <c r="E242" s="256"/>
      <c r="F242" s="256"/>
      <c r="G242" s="257"/>
      <c r="H242" s="147"/>
      <c r="I242" s="148"/>
      <c r="L242" s="154">
        <f t="shared" si="22"/>
        <v>0</v>
      </c>
      <c r="M242" s="149"/>
    </row>
    <row r="243" spans="2:15" s="144" customFormat="1" ht="21" customHeight="1" x14ac:dyDescent="0.2">
      <c r="B243" s="150">
        <v>88600</v>
      </c>
      <c r="C243" s="258" t="s">
        <v>25</v>
      </c>
      <c r="D243" s="259"/>
      <c r="E243" s="259"/>
      <c r="F243" s="259"/>
      <c r="G243" s="260"/>
      <c r="H243" s="147" t="s">
        <v>26</v>
      </c>
      <c r="I243" s="148">
        <f>SUM(J244:J245)</f>
        <v>150.36840000000004</v>
      </c>
      <c r="K243" s="144">
        <f>VLOOKUP(B243,[2]INFRA!$A$1:$E$847,4,0)*1.2423</f>
        <v>2.6212529999999998</v>
      </c>
      <c r="L243" s="154">
        <f t="shared" si="22"/>
        <v>394.15</v>
      </c>
      <c r="M243" s="161">
        <f t="shared" ref="M243" si="23">B243</f>
        <v>88600</v>
      </c>
      <c r="N243" s="144" t="str">
        <f>VLOOKUP(B243,[2]INFRA!$A$1:$E$847,5,0)</f>
        <v>INFRA Jul/23</v>
      </c>
    </row>
    <row r="244" spans="2:15" s="144" customFormat="1" ht="21" customHeight="1" x14ac:dyDescent="0.2">
      <c r="B244" s="150"/>
      <c r="C244" s="255" t="s">
        <v>62</v>
      </c>
      <c r="D244" s="256"/>
      <c r="E244" s="256"/>
      <c r="F244" s="256"/>
      <c r="G244" s="257"/>
      <c r="H244" s="147"/>
      <c r="I244" s="148"/>
      <c r="J244" s="144">
        <f>(I240*0.17)*1.3*27</f>
        <v>150.36840000000004</v>
      </c>
      <c r="L244" s="154">
        <f t="shared" si="22"/>
        <v>0</v>
      </c>
      <c r="M244" s="149"/>
    </row>
    <row r="245" spans="2:15" s="144" customFormat="1" ht="21" customHeight="1" x14ac:dyDescent="0.2">
      <c r="B245" s="150"/>
      <c r="C245" s="255"/>
      <c r="D245" s="256"/>
      <c r="E245" s="256"/>
      <c r="F245" s="256"/>
      <c r="G245" s="257"/>
      <c r="H245" s="147"/>
      <c r="I245" s="148"/>
      <c r="L245" s="154">
        <f t="shared" si="22"/>
        <v>0</v>
      </c>
      <c r="M245" s="149"/>
    </row>
    <row r="246" spans="2:15" s="144" customFormat="1" ht="21" customHeight="1" x14ac:dyDescent="0.2">
      <c r="B246" s="150"/>
      <c r="C246" s="261" t="s">
        <v>27</v>
      </c>
      <c r="D246" s="262"/>
      <c r="E246" s="262"/>
      <c r="F246" s="262"/>
      <c r="G246" s="263"/>
      <c r="H246" s="147"/>
      <c r="I246" s="148"/>
      <c r="L246" s="154">
        <f t="shared" si="22"/>
        <v>0</v>
      </c>
      <c r="M246" s="149"/>
      <c r="O246" s="162">
        <f>SUM(L246:L259)</f>
        <v>50553.759999999995</v>
      </c>
    </row>
    <row r="247" spans="2:15" s="144" customFormat="1" ht="21" customHeight="1" x14ac:dyDescent="0.2">
      <c r="B247" s="150">
        <v>50100</v>
      </c>
      <c r="C247" s="258" t="str">
        <f>VLOOKUP(B247,'[1]INFRA SEM Des Jul21'!$A$1:$D$854,2,0)</f>
        <v>ARRANCAMENTO DE GUIAS, INCLUI CARGA EM CAMINHÃO</v>
      </c>
      <c r="D247" s="259"/>
      <c r="E247" s="259"/>
      <c r="F247" s="259"/>
      <c r="G247" s="260"/>
      <c r="H247" s="147" t="str">
        <f>VLOOKUP(B247,'[1]INFRA SEM Des Jul21'!$A$1:$D$854,3,0)</f>
        <v>M</v>
      </c>
      <c r="I247" s="148">
        <v>271.8</v>
      </c>
      <c r="K247" s="144">
        <f>VLOOKUP(B247,[2]INFRA!$A$1:$E$847,4,0)*1.2423</f>
        <v>12.348462</v>
      </c>
      <c r="L247" s="154">
        <f t="shared" si="22"/>
        <v>3356.31</v>
      </c>
      <c r="M247" s="161">
        <f t="shared" ref="M247" si="24">B247</f>
        <v>50100</v>
      </c>
      <c r="N247" s="144" t="str">
        <f>VLOOKUP(B247,[2]INFRA!$A$1:$E$847,5,0)</f>
        <v>INFRA Jul/23</v>
      </c>
    </row>
    <row r="248" spans="2:15" s="144" customFormat="1" ht="21" customHeight="1" x14ac:dyDescent="0.2">
      <c r="B248" s="150"/>
      <c r="C248" s="255"/>
      <c r="D248" s="256"/>
      <c r="E248" s="256"/>
      <c r="F248" s="256"/>
      <c r="G248" s="257"/>
      <c r="H248" s="147"/>
      <c r="I248" s="148"/>
      <c r="L248" s="154">
        <f t="shared" si="22"/>
        <v>0</v>
      </c>
      <c r="M248" s="149"/>
    </row>
    <row r="249" spans="2:15" s="144" customFormat="1" ht="21" customHeight="1" x14ac:dyDescent="0.2">
      <c r="B249" s="150"/>
      <c r="C249" s="255"/>
      <c r="D249" s="256"/>
      <c r="E249" s="256"/>
      <c r="F249" s="256"/>
      <c r="G249" s="257"/>
      <c r="H249" s="147"/>
      <c r="I249" s="148"/>
      <c r="L249" s="154">
        <f t="shared" si="22"/>
        <v>0</v>
      </c>
      <c r="M249" s="149"/>
    </row>
    <row r="250" spans="2:15" s="144" customFormat="1" ht="21" customHeight="1" x14ac:dyDescent="0.2">
      <c r="B250" s="150">
        <v>51402</v>
      </c>
      <c r="C250" s="258" t="str">
        <f>VLOOKUP(B250,'[1]INFRA SEM Des Jul21'!$A$1:$D$854,2,0)</f>
        <v>FORNECIMENTO E ASSENTAMENTO DE GUIAS TIPO PMSP 100, INCLUSIVE ENCOSTAMENTO DE TERRA - FCK=25,0MPA</v>
      </c>
      <c r="D250" s="259"/>
      <c r="E250" s="259"/>
      <c r="F250" s="259"/>
      <c r="G250" s="260"/>
      <c r="H250" s="147" t="str">
        <f>VLOOKUP(B250,'[1]INFRA SEM Des Jul21'!$A$1:$D$854,3,0)</f>
        <v>M</v>
      </c>
      <c r="I250" s="148">
        <f>SUM(J251:J252)</f>
        <v>271.8</v>
      </c>
      <c r="K250" s="144">
        <f>VLOOKUP(B250,[2]INFRA!$A$1:$E$847,4,0)*1.2423</f>
        <v>63.742412999999999</v>
      </c>
      <c r="L250" s="154">
        <f t="shared" si="22"/>
        <v>17325.189999999999</v>
      </c>
      <c r="M250" s="161">
        <f t="shared" ref="M250" si="25">B250</f>
        <v>51402</v>
      </c>
      <c r="N250" s="144" t="str">
        <f>VLOOKUP(B250,[2]INFRA!$A$1:$E$847,5,0)</f>
        <v>INFRA Jul/23</v>
      </c>
    </row>
    <row r="251" spans="2:15" s="144" customFormat="1" ht="21" customHeight="1" x14ac:dyDescent="0.2">
      <c r="B251" s="150"/>
      <c r="C251" s="255"/>
      <c r="D251" s="256"/>
      <c r="E251" s="256"/>
      <c r="F251" s="256"/>
      <c r="G251" s="257"/>
      <c r="H251" s="147"/>
      <c r="I251" s="148"/>
      <c r="J251" s="144">
        <f>I247</f>
        <v>271.8</v>
      </c>
      <c r="L251" s="154">
        <f t="shared" si="22"/>
        <v>0</v>
      </c>
      <c r="M251" s="149"/>
    </row>
    <row r="252" spans="2:15" s="144" customFormat="1" ht="21" customHeight="1" x14ac:dyDescent="0.2">
      <c r="B252" s="150"/>
      <c r="C252" s="255"/>
      <c r="D252" s="256"/>
      <c r="E252" s="256"/>
      <c r="F252" s="256"/>
      <c r="G252" s="257"/>
      <c r="H252" s="147"/>
      <c r="I252" s="148"/>
      <c r="L252" s="154">
        <f t="shared" si="22"/>
        <v>0</v>
      </c>
      <c r="M252" s="149"/>
    </row>
    <row r="253" spans="2:15" s="144" customFormat="1" ht="21" customHeight="1" x14ac:dyDescent="0.2">
      <c r="B253" s="150">
        <v>51300</v>
      </c>
      <c r="C253" s="258" t="s">
        <v>28</v>
      </c>
      <c r="D253" s="259"/>
      <c r="E253" s="259"/>
      <c r="F253" s="259"/>
      <c r="G253" s="260"/>
      <c r="H253" s="147" t="s">
        <v>20</v>
      </c>
      <c r="I253" s="148">
        <f>SUM(J254:J255)</f>
        <v>22.089600000000001</v>
      </c>
      <c r="K253" s="144">
        <f>VLOOKUP(B253,[2]INFRA!$A$1:$E$847,4,0)*1.2423</f>
        <v>612.95081999999991</v>
      </c>
      <c r="L253" s="154">
        <f t="shared" si="22"/>
        <v>13539.84</v>
      </c>
      <c r="M253" s="161">
        <f t="shared" ref="M253" si="26">B253</f>
        <v>51300</v>
      </c>
      <c r="N253" s="144" t="str">
        <f>VLOOKUP(B253,[2]INFRA!$A$1:$E$847,5,0)</f>
        <v>INFRA Jul/23</v>
      </c>
    </row>
    <row r="254" spans="2:15" s="144" customFormat="1" ht="21" customHeight="1" x14ac:dyDescent="0.2">
      <c r="B254" s="150"/>
      <c r="C254" s="255"/>
      <c r="D254" s="256"/>
      <c r="E254" s="256"/>
      <c r="F254" s="256"/>
      <c r="G254" s="257"/>
      <c r="H254" s="147"/>
      <c r="I254" s="148"/>
      <c r="J254" s="144">
        <f>(J241*0.1)+(I247*0.16*0.45)</f>
        <v>22.089600000000001</v>
      </c>
      <c r="L254" s="154">
        <f t="shared" si="22"/>
        <v>0</v>
      </c>
      <c r="M254" s="149"/>
    </row>
    <row r="255" spans="2:15" s="144" customFormat="1" ht="21" customHeight="1" x14ac:dyDescent="0.2">
      <c r="B255" s="150"/>
      <c r="C255" s="255"/>
      <c r="D255" s="256"/>
      <c r="E255" s="256"/>
      <c r="F255" s="256"/>
      <c r="G255" s="257"/>
      <c r="H255" s="147"/>
      <c r="I255" s="148"/>
      <c r="L255" s="154">
        <f t="shared" si="22"/>
        <v>0</v>
      </c>
      <c r="M255" s="149"/>
    </row>
    <row r="256" spans="2:15" s="144" customFormat="1" ht="21" customHeight="1" x14ac:dyDescent="0.2">
      <c r="B256" s="150">
        <v>51901</v>
      </c>
      <c r="C256" s="258" t="s">
        <v>29</v>
      </c>
      <c r="D256" s="259"/>
      <c r="E256" s="259"/>
      <c r="F256" s="259"/>
      <c r="G256" s="260"/>
      <c r="H256" s="147" t="s">
        <v>20</v>
      </c>
      <c r="I256" s="148">
        <f>SUM(J257:J258)</f>
        <v>17.330400000000001</v>
      </c>
      <c r="K256" s="144">
        <f>VLOOKUP(B256,[2]INFRA!$A$1:$E$847,4,0)*1.2423</f>
        <v>759.03287699999998</v>
      </c>
      <c r="L256" s="154">
        <f t="shared" si="22"/>
        <v>13154.34</v>
      </c>
      <c r="M256" s="161">
        <f t="shared" ref="M256" si="27">B256</f>
        <v>51901</v>
      </c>
      <c r="N256" s="144" t="str">
        <f>VLOOKUP(B256,[2]INFRA!$A$1:$E$847,5,0)</f>
        <v>INFRA Jul/23</v>
      </c>
    </row>
    <row r="257" spans="2:15" s="144" customFormat="1" ht="21" customHeight="1" x14ac:dyDescent="0.2">
      <c r="B257" s="150"/>
      <c r="C257" s="255" t="s">
        <v>63</v>
      </c>
      <c r="D257" s="256"/>
      <c r="E257" s="256"/>
      <c r="F257" s="256"/>
      <c r="G257" s="257"/>
      <c r="H257" s="147"/>
      <c r="I257" s="148"/>
      <c r="J257" s="144">
        <f>(J241*0.17)+(I247*0.16*0.3)</f>
        <v>17.330400000000001</v>
      </c>
      <c r="L257" s="154">
        <f t="shared" si="22"/>
        <v>0</v>
      </c>
      <c r="M257" s="149"/>
    </row>
    <row r="258" spans="2:15" s="144" customFormat="1" ht="21" customHeight="1" x14ac:dyDescent="0.2">
      <c r="B258" s="150"/>
      <c r="C258" s="255"/>
      <c r="D258" s="256"/>
      <c r="E258" s="256"/>
      <c r="F258" s="256"/>
      <c r="G258" s="257"/>
      <c r="H258" s="147"/>
      <c r="I258" s="148"/>
      <c r="L258" s="154">
        <f t="shared" si="22"/>
        <v>0</v>
      </c>
      <c r="M258" s="149"/>
    </row>
    <row r="259" spans="2:15" s="144" customFormat="1" ht="21" customHeight="1" x14ac:dyDescent="0.2">
      <c r="B259" s="150">
        <v>82300</v>
      </c>
      <c r="C259" s="258" t="s">
        <v>30</v>
      </c>
      <c r="D259" s="259"/>
      <c r="E259" s="259"/>
      <c r="F259" s="259"/>
      <c r="G259" s="260"/>
      <c r="H259" s="147" t="s">
        <v>31</v>
      </c>
      <c r="I259" s="148">
        <f>J260</f>
        <v>225.79200000000006</v>
      </c>
      <c r="K259" s="144">
        <f>VLOOKUP(B259,[2]INFRA!$A$1:$E$847,4,0)*1.2423</f>
        <v>14.075258999999999</v>
      </c>
      <c r="L259" s="154">
        <f t="shared" si="22"/>
        <v>3178.08</v>
      </c>
      <c r="M259" s="161">
        <f t="shared" ref="M259" si="28">B259</f>
        <v>82300</v>
      </c>
      <c r="N259" s="144" t="str">
        <f>VLOOKUP(B259,[2]INFRA!$A$1:$E$847,5,0)</f>
        <v>INFRA Jul/23</v>
      </c>
    </row>
    <row r="260" spans="2:15" s="144" customFormat="1" ht="21" customHeight="1" x14ac:dyDescent="0.2">
      <c r="B260" s="150"/>
      <c r="C260" s="255" t="s">
        <v>64</v>
      </c>
      <c r="D260" s="256"/>
      <c r="E260" s="256"/>
      <c r="F260" s="256"/>
      <c r="G260" s="257"/>
      <c r="H260" s="147"/>
      <c r="I260" s="148"/>
      <c r="J260" s="144">
        <f>I240*4.48*2</f>
        <v>225.79200000000006</v>
      </c>
      <c r="L260" s="154">
        <f t="shared" si="22"/>
        <v>0</v>
      </c>
      <c r="M260" s="149"/>
    </row>
    <row r="261" spans="2:15" s="144" customFormat="1" ht="21" customHeight="1" x14ac:dyDescent="0.2">
      <c r="B261" s="150"/>
      <c r="C261" s="255"/>
      <c r="D261" s="256"/>
      <c r="E261" s="256"/>
      <c r="F261" s="256"/>
      <c r="G261" s="257"/>
      <c r="H261" s="147"/>
      <c r="I261" s="148"/>
      <c r="L261" s="154">
        <f t="shared" si="22"/>
        <v>0</v>
      </c>
      <c r="M261" s="149"/>
    </row>
    <row r="262" spans="2:15" s="144" customFormat="1" ht="21" customHeight="1" x14ac:dyDescent="0.2">
      <c r="B262" s="150"/>
      <c r="C262" s="261" t="s">
        <v>33</v>
      </c>
      <c r="D262" s="262"/>
      <c r="E262" s="262"/>
      <c r="F262" s="262"/>
      <c r="G262" s="263"/>
      <c r="H262" s="147"/>
      <c r="I262" s="148"/>
      <c r="L262" s="154">
        <f t="shared" si="22"/>
        <v>0</v>
      </c>
      <c r="M262" s="149"/>
      <c r="O262" s="162">
        <f>SUM(L262:L281)</f>
        <v>136834.09</v>
      </c>
    </row>
    <row r="263" spans="2:15" s="144" customFormat="1" ht="21" customHeight="1" x14ac:dyDescent="0.2">
      <c r="B263" s="150">
        <v>52502</v>
      </c>
      <c r="C263" s="258" t="s">
        <v>34</v>
      </c>
      <c r="D263" s="259"/>
      <c r="E263" s="259"/>
      <c r="F263" s="259"/>
      <c r="G263" s="260"/>
      <c r="H263" s="147" t="s">
        <v>20</v>
      </c>
      <c r="I263" s="148">
        <f>J264</f>
        <v>11.697600000000001</v>
      </c>
      <c r="K263" s="144">
        <f>VLOOKUP(B263,[2]INFRA!$A$1:$E$847,4,0)*1.2423</f>
        <v>1436.6205660000001</v>
      </c>
      <c r="L263" s="154">
        <f t="shared" si="22"/>
        <v>16805.009999999998</v>
      </c>
      <c r="M263" s="161">
        <f t="shared" ref="M263" si="29">B263</f>
        <v>52502</v>
      </c>
      <c r="N263" s="144" t="str">
        <f>VLOOKUP(B263,[2]INFRA!$A$1:$E$847,5,0)</f>
        <v>INFRA Jul/23</v>
      </c>
    </row>
    <row r="264" spans="2:15" s="144" customFormat="1" ht="21" customHeight="1" x14ac:dyDescent="0.2">
      <c r="B264" s="150"/>
      <c r="C264" s="255" t="s">
        <v>69</v>
      </c>
      <c r="D264" s="256"/>
      <c r="E264" s="256"/>
      <c r="F264" s="256"/>
      <c r="G264" s="257"/>
      <c r="H264" s="147"/>
      <c r="I264" s="148"/>
      <c r="J264" s="144">
        <f>(I237*0.1)*0.1</f>
        <v>11.697600000000001</v>
      </c>
      <c r="L264" s="154">
        <f t="shared" si="22"/>
        <v>0</v>
      </c>
      <c r="M264" s="149"/>
    </row>
    <row r="265" spans="2:15" s="144" customFormat="1" ht="21" customHeight="1" x14ac:dyDescent="0.2">
      <c r="B265" s="150"/>
      <c r="C265" s="255"/>
      <c r="D265" s="256"/>
      <c r="E265" s="256"/>
      <c r="F265" s="256"/>
      <c r="G265" s="257"/>
      <c r="H265" s="147"/>
      <c r="I265" s="148"/>
      <c r="L265" s="154">
        <f t="shared" si="22"/>
        <v>0</v>
      </c>
      <c r="M265" s="149"/>
    </row>
    <row r="266" spans="2:15" s="144" customFormat="1" ht="21" customHeight="1" x14ac:dyDescent="0.2">
      <c r="B266" s="150">
        <v>57901</v>
      </c>
      <c r="C266" s="258" t="s">
        <v>35</v>
      </c>
      <c r="D266" s="259"/>
      <c r="E266" s="259"/>
      <c r="F266" s="259"/>
      <c r="G266" s="260"/>
      <c r="H266" s="147" t="s">
        <v>20</v>
      </c>
      <c r="I266" s="148">
        <f>I263</f>
        <v>11.697600000000001</v>
      </c>
      <c r="K266" s="144">
        <f>VLOOKUP(B266,[2]INFRA!$A$1:$E$847,4,0)*1.2423</f>
        <v>24.063351000000001</v>
      </c>
      <c r="L266" s="154">
        <f t="shared" si="22"/>
        <v>281.48</v>
      </c>
      <c r="M266" s="161">
        <f t="shared" ref="M266" si="30">B266</f>
        <v>57901</v>
      </c>
      <c r="N266" s="144" t="str">
        <f>VLOOKUP(B266,[2]INFRA!$A$1:$E$847,5,0)</f>
        <v>INFRA Jul/23</v>
      </c>
    </row>
    <row r="267" spans="2:15" s="144" customFormat="1" ht="21" customHeight="1" x14ac:dyDescent="0.2">
      <c r="B267" s="150"/>
      <c r="C267" s="255" t="s">
        <v>60</v>
      </c>
      <c r="D267" s="256"/>
      <c r="E267" s="256"/>
      <c r="F267" s="256"/>
      <c r="G267" s="257"/>
      <c r="H267" s="147"/>
      <c r="I267" s="148"/>
      <c r="L267" s="154">
        <f t="shared" si="22"/>
        <v>0</v>
      </c>
      <c r="M267" s="149"/>
    </row>
    <row r="268" spans="2:15" s="144" customFormat="1" ht="21" customHeight="1" x14ac:dyDescent="0.2">
      <c r="B268" s="150"/>
      <c r="C268" s="255"/>
      <c r="D268" s="256"/>
      <c r="E268" s="256"/>
      <c r="F268" s="256"/>
      <c r="G268" s="257"/>
      <c r="H268" s="147"/>
      <c r="I268" s="148"/>
      <c r="L268" s="154">
        <f t="shared" si="22"/>
        <v>0</v>
      </c>
      <c r="M268" s="149"/>
    </row>
    <row r="269" spans="2:15" s="144" customFormat="1" ht="21" customHeight="1" x14ac:dyDescent="0.2">
      <c r="B269" s="150">
        <v>57907</v>
      </c>
      <c r="C269" s="258" t="s">
        <v>36</v>
      </c>
      <c r="D269" s="259"/>
      <c r="E269" s="259"/>
      <c r="F269" s="259"/>
      <c r="G269" s="260"/>
      <c r="H269" s="147" t="s">
        <v>26</v>
      </c>
      <c r="I269" s="148">
        <f>I266*27</f>
        <v>315.83520000000004</v>
      </c>
      <c r="K269" s="144">
        <f>VLOOKUP(B269,[2]INFRA!$A$1:$E$847,4,0)*1.2423</f>
        <v>4.2610890000000001</v>
      </c>
      <c r="L269" s="154">
        <f t="shared" si="22"/>
        <v>1345.8</v>
      </c>
      <c r="M269" s="161">
        <f t="shared" ref="M269" si="31">B269</f>
        <v>57907</v>
      </c>
      <c r="N269" s="144" t="str">
        <f>VLOOKUP(B269,[2]INFRA!$A$1:$E$847,5,0)</f>
        <v>INFRA Jul/23</v>
      </c>
    </row>
    <row r="270" spans="2:15" s="144" customFormat="1" ht="21" customHeight="1" x14ac:dyDescent="0.2">
      <c r="B270" s="150"/>
      <c r="C270" s="255" t="s">
        <v>70</v>
      </c>
      <c r="D270" s="256"/>
      <c r="E270" s="256"/>
      <c r="F270" s="256"/>
      <c r="G270" s="257"/>
      <c r="H270" s="147"/>
      <c r="I270" s="148"/>
      <c r="L270" s="154">
        <f t="shared" si="22"/>
        <v>0</v>
      </c>
      <c r="M270" s="149"/>
    </row>
    <row r="271" spans="2:15" s="144" customFormat="1" ht="21" customHeight="1" x14ac:dyDescent="0.2">
      <c r="B271" s="150"/>
      <c r="C271" s="255"/>
      <c r="D271" s="256"/>
      <c r="E271" s="256"/>
      <c r="F271" s="256"/>
      <c r="G271" s="257"/>
      <c r="H271" s="147"/>
      <c r="I271" s="148"/>
      <c r="L271" s="154">
        <f t="shared" si="22"/>
        <v>0</v>
      </c>
      <c r="M271" s="149"/>
    </row>
    <row r="272" spans="2:15" s="144" customFormat="1" ht="21" customHeight="1" x14ac:dyDescent="0.2">
      <c r="B272" s="150">
        <v>52600</v>
      </c>
      <c r="C272" s="258" t="s">
        <v>37</v>
      </c>
      <c r="D272" s="259"/>
      <c r="E272" s="259"/>
      <c r="F272" s="259"/>
      <c r="G272" s="260"/>
      <c r="H272" s="147" t="s">
        <v>9</v>
      </c>
      <c r="I272" s="148">
        <f>SUM(J273:J274)</f>
        <v>1169.76</v>
      </c>
      <c r="K272" s="144">
        <f>VLOOKUP(B272,[2]INFRA!$A$1:$E$847,4,0)*1.2423</f>
        <v>8.609138999999999</v>
      </c>
      <c r="L272" s="154">
        <f t="shared" si="22"/>
        <v>10070.629999999999</v>
      </c>
      <c r="M272" s="161">
        <f t="shared" ref="M272" si="32">B272</f>
        <v>52600</v>
      </c>
      <c r="N272" s="144" t="str">
        <f>VLOOKUP(B272,[2]INFRA!$A$1:$E$847,5,0)</f>
        <v>INFRA Jul/23</v>
      </c>
    </row>
    <row r="273" spans="2:15" s="144" customFormat="1" ht="21" customHeight="1" x14ac:dyDescent="0.2">
      <c r="B273" s="150"/>
      <c r="C273" s="255" t="s">
        <v>66</v>
      </c>
      <c r="D273" s="256"/>
      <c r="E273" s="256"/>
      <c r="F273" s="256"/>
      <c r="G273" s="257"/>
      <c r="H273" s="147"/>
      <c r="I273" s="148"/>
      <c r="J273" s="144">
        <f>I237</f>
        <v>1169.76</v>
      </c>
      <c r="L273" s="154">
        <f t="shared" si="22"/>
        <v>0</v>
      </c>
      <c r="M273" s="149"/>
    </row>
    <row r="274" spans="2:15" s="144" customFormat="1" ht="21" customHeight="1" x14ac:dyDescent="0.2">
      <c r="B274" s="150"/>
      <c r="C274" s="255"/>
      <c r="D274" s="256"/>
      <c r="E274" s="256"/>
      <c r="F274" s="256"/>
      <c r="G274" s="257"/>
      <c r="H274" s="147"/>
      <c r="I274" s="148"/>
      <c r="L274" s="154">
        <f t="shared" si="22"/>
        <v>0</v>
      </c>
      <c r="M274" s="149"/>
    </row>
    <row r="275" spans="2:15" s="144" customFormat="1" ht="21" customHeight="1" x14ac:dyDescent="0.2">
      <c r="B275" s="150">
        <v>52800</v>
      </c>
      <c r="C275" s="258" t="s">
        <v>38</v>
      </c>
      <c r="D275" s="259"/>
      <c r="E275" s="259"/>
      <c r="F275" s="259"/>
      <c r="G275" s="260"/>
      <c r="H275" s="147" t="s">
        <v>20</v>
      </c>
      <c r="I275" s="148">
        <f>I272*0.05</f>
        <v>58.488</v>
      </c>
      <c r="K275" s="144">
        <f>VLOOKUP(B275,[2]INFRA!$A$1:$E$847,4,0)*1.2423</f>
        <v>1713.0820080000001</v>
      </c>
      <c r="L275" s="154">
        <f t="shared" si="22"/>
        <v>100194.74</v>
      </c>
      <c r="M275" s="161">
        <f t="shared" ref="M275" si="33">B275</f>
        <v>52800</v>
      </c>
      <c r="N275" s="144" t="str">
        <f>VLOOKUP(B275,[2]INFRA!$A$1:$E$847,5,0)</f>
        <v>INFRA Jul/23</v>
      </c>
    </row>
    <row r="276" spans="2:15" s="144" customFormat="1" ht="21" customHeight="1" x14ac:dyDescent="0.2">
      <c r="B276" s="150"/>
      <c r="C276" s="255" t="s">
        <v>67</v>
      </c>
      <c r="D276" s="256"/>
      <c r="E276" s="256"/>
      <c r="F276" s="256"/>
      <c r="G276" s="257"/>
      <c r="H276" s="147"/>
      <c r="I276" s="148"/>
      <c r="J276" s="144">
        <f>J273*0.05</f>
        <v>58.488</v>
      </c>
      <c r="L276" s="154">
        <f t="shared" si="22"/>
        <v>0</v>
      </c>
      <c r="M276" s="149"/>
    </row>
    <row r="277" spans="2:15" s="144" customFormat="1" ht="21" customHeight="1" x14ac:dyDescent="0.2">
      <c r="B277" s="150"/>
      <c r="C277" s="255"/>
      <c r="D277" s="256"/>
      <c r="E277" s="256"/>
      <c r="F277" s="256"/>
      <c r="G277" s="257"/>
      <c r="H277" s="147"/>
      <c r="I277" s="148"/>
      <c r="L277" s="154">
        <f t="shared" si="22"/>
        <v>0</v>
      </c>
      <c r="M277" s="149"/>
    </row>
    <row r="278" spans="2:15" s="144" customFormat="1" ht="21" customHeight="1" x14ac:dyDescent="0.2">
      <c r="B278" s="150">
        <v>57801</v>
      </c>
      <c r="C278" s="258" t="s">
        <v>39</v>
      </c>
      <c r="D278" s="259"/>
      <c r="E278" s="259"/>
      <c r="F278" s="259"/>
      <c r="G278" s="260"/>
      <c r="H278" s="147" t="s">
        <v>20</v>
      </c>
      <c r="I278" s="148">
        <f>I275</f>
        <v>58.488</v>
      </c>
      <c r="K278" s="144">
        <f>VLOOKUP(B278,[2]INFRA!$A$1:$E$847,4,0)*1.2423</f>
        <v>24.063351000000001</v>
      </c>
      <c r="L278" s="154">
        <f t="shared" si="22"/>
        <v>1407.42</v>
      </c>
      <c r="M278" s="161">
        <f t="shared" ref="M278" si="34">B278</f>
        <v>57801</v>
      </c>
      <c r="N278" s="144" t="str">
        <f>VLOOKUP(B278,[2]INFRA!$A$1:$E$847,5,0)</f>
        <v>INFRA Jul/23</v>
      </c>
    </row>
    <row r="279" spans="2:15" s="144" customFormat="1" ht="21" customHeight="1" x14ac:dyDescent="0.2">
      <c r="B279" s="150"/>
      <c r="C279" s="255" t="s">
        <v>68</v>
      </c>
      <c r="D279" s="256"/>
      <c r="E279" s="256"/>
      <c r="F279" s="256"/>
      <c r="G279" s="257"/>
      <c r="H279" s="147"/>
      <c r="I279" s="148"/>
      <c r="L279" s="154">
        <f t="shared" si="22"/>
        <v>0</v>
      </c>
      <c r="M279" s="149"/>
    </row>
    <row r="280" spans="2:15" s="144" customFormat="1" ht="21" customHeight="1" x14ac:dyDescent="0.2">
      <c r="B280" s="150"/>
      <c r="C280" s="255"/>
      <c r="D280" s="256"/>
      <c r="E280" s="256"/>
      <c r="F280" s="256"/>
      <c r="G280" s="257"/>
      <c r="H280" s="147"/>
      <c r="I280" s="148"/>
      <c r="L280" s="154">
        <f t="shared" si="22"/>
        <v>0</v>
      </c>
      <c r="M280" s="149"/>
    </row>
    <row r="281" spans="2:15" s="144" customFormat="1" ht="21" customHeight="1" x14ac:dyDescent="0.2">
      <c r="B281" s="150">
        <v>57807</v>
      </c>
      <c r="C281" s="258" t="s">
        <v>40</v>
      </c>
      <c r="D281" s="259"/>
      <c r="E281" s="259"/>
      <c r="F281" s="259"/>
      <c r="G281" s="260"/>
      <c r="H281" s="147" t="s">
        <v>26</v>
      </c>
      <c r="I281" s="148">
        <f>I278*27</f>
        <v>1579.1759999999999</v>
      </c>
      <c r="K281" s="144">
        <f>VLOOKUP(B281,[2]INFRA!$A$1:$E$847,4,0)*1.2423</f>
        <v>4.2610890000000001</v>
      </c>
      <c r="L281" s="154">
        <f t="shared" si="22"/>
        <v>6729.01</v>
      </c>
      <c r="M281" s="161">
        <f t="shared" ref="M281" si="35">B281</f>
        <v>57807</v>
      </c>
      <c r="N281" s="144" t="str">
        <f>VLOOKUP(B281,[2]INFRA!$A$1:$E$847,5,0)</f>
        <v>INFRA Jul/23</v>
      </c>
    </row>
    <row r="282" spans="2:15" s="144" customFormat="1" ht="21" customHeight="1" x14ac:dyDescent="0.2">
      <c r="B282" s="150"/>
      <c r="C282" s="255" t="s">
        <v>41</v>
      </c>
      <c r="D282" s="256"/>
      <c r="E282" s="256"/>
      <c r="F282" s="256"/>
      <c r="G282" s="257"/>
      <c r="H282" s="147"/>
      <c r="I282" s="148"/>
      <c r="L282" s="154">
        <f t="shared" si="22"/>
        <v>0</v>
      </c>
      <c r="M282" s="149"/>
    </row>
    <row r="283" spans="2:15" s="144" customFormat="1" ht="21" customHeight="1" x14ac:dyDescent="0.2">
      <c r="B283" s="150"/>
      <c r="C283" s="255"/>
      <c r="D283" s="256"/>
      <c r="E283" s="256"/>
      <c r="F283" s="256"/>
      <c r="G283" s="257"/>
      <c r="H283" s="147"/>
      <c r="I283" s="148"/>
      <c r="L283" s="154">
        <f t="shared" si="22"/>
        <v>0</v>
      </c>
      <c r="M283" s="149"/>
    </row>
    <row r="284" spans="2:15" s="144" customFormat="1" ht="21" customHeight="1" x14ac:dyDescent="0.2">
      <c r="B284" s="150"/>
      <c r="C284" s="261" t="s">
        <v>23</v>
      </c>
      <c r="D284" s="262"/>
      <c r="E284" s="262"/>
      <c r="F284" s="262"/>
      <c r="G284" s="263"/>
      <c r="H284" s="147"/>
      <c r="I284" s="148"/>
      <c r="L284" s="154">
        <f t="shared" si="22"/>
        <v>0</v>
      </c>
      <c r="M284" s="149"/>
      <c r="O284" s="162">
        <f>L285</f>
        <v>2360.13</v>
      </c>
    </row>
    <row r="285" spans="2:15" s="144" customFormat="1" ht="21" customHeight="1" x14ac:dyDescent="0.2">
      <c r="B285" s="150">
        <v>62100</v>
      </c>
      <c r="C285" s="258" t="s">
        <v>42</v>
      </c>
      <c r="D285" s="259"/>
      <c r="E285" s="259"/>
      <c r="F285" s="259"/>
      <c r="G285" s="260"/>
      <c r="H285" s="147" t="s">
        <v>7</v>
      </c>
      <c r="I285" s="148">
        <v>11</v>
      </c>
      <c r="K285" s="144">
        <f>VLOOKUP(B285,[2]INFRA!$A$1:$E$847,4,0)*1.2423</f>
        <v>214.55763300000001</v>
      </c>
      <c r="L285" s="154">
        <f t="shared" si="22"/>
        <v>2360.13</v>
      </c>
      <c r="M285" s="161">
        <f t="shared" ref="M285" si="36">B285</f>
        <v>62100</v>
      </c>
      <c r="N285" s="144" t="str">
        <f>VLOOKUP(B285,[2]INFRA!$A$1:$E$847,5,0)</f>
        <v>INFRA Jul/23</v>
      </c>
      <c r="O285" s="162">
        <f>SUM(L231:L285)</f>
        <v>224756.61000000002</v>
      </c>
    </row>
    <row r="286" spans="2:15" s="144" customFormat="1" ht="21" customHeight="1" x14ac:dyDescent="0.2">
      <c r="B286" s="150"/>
      <c r="C286" s="255" t="s">
        <v>65</v>
      </c>
      <c r="D286" s="256"/>
      <c r="E286" s="256"/>
      <c r="F286" s="256"/>
      <c r="G286" s="257"/>
      <c r="H286" s="147"/>
      <c r="I286" s="148"/>
      <c r="J286" s="144">
        <v>16</v>
      </c>
      <c r="L286" s="154">
        <f t="shared" si="22"/>
        <v>0</v>
      </c>
      <c r="M286" s="149"/>
    </row>
    <row r="287" spans="2:15" s="144" customFormat="1" ht="21" customHeight="1" x14ac:dyDescent="0.2">
      <c r="B287" s="150"/>
      <c r="C287" s="255"/>
      <c r="D287" s="256"/>
      <c r="E287" s="256"/>
      <c r="F287" s="256"/>
      <c r="G287" s="257"/>
      <c r="H287" s="147"/>
      <c r="I287" s="148"/>
      <c r="L287" s="154">
        <f t="shared" si="22"/>
        <v>0</v>
      </c>
      <c r="M287" s="149"/>
    </row>
    <row r="288" spans="2:15" s="30" customFormat="1" ht="17.25" customHeight="1" x14ac:dyDescent="0.2">
      <c r="B288" s="101"/>
      <c r="C288" s="301" t="s">
        <v>185</v>
      </c>
      <c r="D288" s="302"/>
      <c r="E288" s="302"/>
      <c r="F288" s="302"/>
      <c r="G288" s="303"/>
      <c r="H288" s="102"/>
      <c r="I288" s="103"/>
      <c r="J288" s="3"/>
      <c r="L288" s="60">
        <f t="shared" si="22"/>
        <v>0</v>
      </c>
    </row>
    <row r="289" spans="2:14" ht="23.25" customHeight="1" x14ac:dyDescent="0.2">
      <c r="B289" s="118" t="s">
        <v>153</v>
      </c>
      <c r="C289" s="313" t="s">
        <v>186</v>
      </c>
      <c r="D289" s="314"/>
      <c r="E289" s="314"/>
      <c r="F289" s="314"/>
      <c r="G289" s="315"/>
      <c r="H289" s="119"/>
      <c r="I289" s="120"/>
      <c r="L289" s="60">
        <f t="shared" si="22"/>
        <v>0</v>
      </c>
      <c r="M289" s="31"/>
    </row>
    <row r="290" spans="2:14" ht="23.25" customHeight="1" x14ac:dyDescent="0.2">
      <c r="B290" s="48">
        <v>101603</v>
      </c>
      <c r="C290" s="307" t="str">
        <f>VLOOKUP(B290,[2]INFRA!$A$1:$E$847,2,0)</f>
        <v>PLACA DE OBRA EM CHAPA DE AÇO GALVANIZADO</v>
      </c>
      <c r="D290" s="308"/>
      <c r="E290" s="308"/>
      <c r="F290" s="308"/>
      <c r="G290" s="309"/>
      <c r="H290" s="119" t="str">
        <f>VLOOKUP(B290,[2]INFRA!$A$1:$E$847,3,0)</f>
        <v>M2</v>
      </c>
      <c r="I290" s="120">
        <v>18</v>
      </c>
      <c r="K290" s="61">
        <f>VLOOKUP(B290,[2]INFRA!$A$1:$E$847,4,0)*1.2423</f>
        <v>490.39792499999999</v>
      </c>
      <c r="L290" s="60">
        <f t="shared" si="22"/>
        <v>8827.16</v>
      </c>
      <c r="M290" s="125">
        <f t="shared" ref="M290" si="37">B290</f>
        <v>101603</v>
      </c>
      <c r="N290" s="3" t="str">
        <f>VLOOKUP(B290,[2]INFRA!$A$1:$E$847,5,0)</f>
        <v>INFRA Jul/23</v>
      </c>
    </row>
    <row r="291" spans="2:14" ht="23.25" customHeight="1" x14ac:dyDescent="0.2">
      <c r="B291" s="118" t="s">
        <v>153</v>
      </c>
      <c r="C291" s="304"/>
      <c r="D291" s="305"/>
      <c r="E291" s="305"/>
      <c r="F291" s="305"/>
      <c r="G291" s="306"/>
      <c r="H291" s="119"/>
      <c r="I291" s="120"/>
      <c r="L291" s="60">
        <f t="shared" si="22"/>
        <v>0</v>
      </c>
      <c r="M291" s="125"/>
    </row>
    <row r="292" spans="2:14" x14ac:dyDescent="0.2">
      <c r="B292" s="118" t="s">
        <v>153</v>
      </c>
      <c r="C292" s="304"/>
      <c r="D292" s="305"/>
      <c r="E292" s="305"/>
      <c r="F292" s="305"/>
      <c r="G292" s="306"/>
      <c r="H292" s="119"/>
      <c r="I292" s="120"/>
      <c r="L292" s="60">
        <f t="shared" si="22"/>
        <v>0</v>
      </c>
      <c r="M292" s="125"/>
    </row>
    <row r="293" spans="2:14" ht="23.25" customHeight="1" x14ac:dyDescent="0.2">
      <c r="B293" s="118">
        <v>88600</v>
      </c>
      <c r="C293" s="307" t="str">
        <f>VLOOKUP(B293,[2]INFRA!$A$1:$E$847,2,0)</f>
        <v>REMOÇÃO DE ENTULHO ALÉM DO PRIMEIRO KM</v>
      </c>
      <c r="D293" s="308"/>
      <c r="E293" s="308"/>
      <c r="F293" s="308"/>
      <c r="G293" s="309"/>
      <c r="H293" s="119" t="str">
        <f>VLOOKUP(B293,[2]INFRA!$A$1:$E$847,3,0)</f>
        <v>M3XKM</v>
      </c>
      <c r="I293" s="120">
        <f>27*I296</f>
        <v>2349</v>
      </c>
      <c r="K293" s="61">
        <f>VLOOKUP(B293,[2]INFRA!$A$1:$E$847,4,0)*1.2423</f>
        <v>2.6212529999999998</v>
      </c>
      <c r="L293" s="60">
        <f t="shared" si="22"/>
        <v>6157.32</v>
      </c>
      <c r="M293" s="125">
        <f t="shared" ref="M293" si="38">B293</f>
        <v>88600</v>
      </c>
      <c r="N293" s="3" t="str">
        <f>VLOOKUP(B293,[2]INFRA!$A$1:$E$847,5,0)</f>
        <v>INFRA Jul/23</v>
      </c>
    </row>
    <row r="294" spans="2:14" ht="23.25" customHeight="1" x14ac:dyDescent="0.2">
      <c r="B294" s="118" t="s">
        <v>153</v>
      </c>
      <c r="C294" s="304"/>
      <c r="D294" s="305"/>
      <c r="E294" s="305"/>
      <c r="F294" s="305"/>
      <c r="G294" s="306"/>
      <c r="H294" s="119"/>
      <c r="I294" s="120"/>
      <c r="L294" s="60">
        <f t="shared" si="22"/>
        <v>0</v>
      </c>
      <c r="M294" s="125"/>
    </row>
    <row r="295" spans="2:14" x14ac:dyDescent="0.2">
      <c r="B295" s="118" t="s">
        <v>153</v>
      </c>
      <c r="C295" s="304"/>
      <c r="D295" s="305"/>
      <c r="E295" s="305"/>
      <c r="F295" s="305"/>
      <c r="G295" s="306"/>
      <c r="H295" s="119"/>
      <c r="I295" s="120"/>
      <c r="L295" s="60">
        <f t="shared" si="22"/>
        <v>0</v>
      </c>
      <c r="M295" s="125"/>
    </row>
    <row r="296" spans="2:14" ht="23.25" customHeight="1" x14ac:dyDescent="0.2">
      <c r="B296" s="118">
        <v>88000</v>
      </c>
      <c r="C296" s="307" t="str">
        <f>VLOOKUP(B296,[2]INFRA!$A$1:$E$847,2,0)</f>
        <v>CARGA E REMOÇÃO DE ENTULHO ATÉ A DISTÂNCIA MÉDIA DE IDA E VOLTA DE 1KM</v>
      </c>
      <c r="D296" s="308"/>
      <c r="E296" s="308"/>
      <c r="F296" s="308"/>
      <c r="G296" s="309"/>
      <c r="H296" s="119" t="str">
        <f>VLOOKUP(B296,[2]INFRA!$A$1:$E$847,3,0)</f>
        <v>M3</v>
      </c>
      <c r="I296" s="120">
        <v>87</v>
      </c>
      <c r="K296" s="61">
        <f>VLOOKUP(B296,[2]INFRA!$A$1:$E$847,4,0)*1.2423</f>
        <v>15.752363999999998</v>
      </c>
      <c r="L296" s="60">
        <f t="shared" si="22"/>
        <v>1370.46</v>
      </c>
      <c r="M296" s="125">
        <f t="shared" ref="M296" si="39">B296</f>
        <v>88000</v>
      </c>
      <c r="N296" s="3" t="str">
        <f>VLOOKUP(B296,[2]INFRA!$A$1:$E$847,5,0)</f>
        <v>INFRA Jul/23</v>
      </c>
    </row>
    <row r="297" spans="2:14" ht="23.25" customHeight="1" x14ac:dyDescent="0.2">
      <c r="B297" s="118" t="s">
        <v>153</v>
      </c>
      <c r="C297" s="304"/>
      <c r="D297" s="305"/>
      <c r="E297" s="305"/>
      <c r="F297" s="305"/>
      <c r="G297" s="306"/>
      <c r="H297" s="119"/>
      <c r="I297" s="120"/>
      <c r="L297" s="60">
        <f t="shared" si="22"/>
        <v>0</v>
      </c>
      <c r="M297" s="125"/>
    </row>
    <row r="298" spans="2:14" x14ac:dyDescent="0.2">
      <c r="B298" s="118" t="s">
        <v>153</v>
      </c>
      <c r="C298" s="304"/>
      <c r="D298" s="305"/>
      <c r="E298" s="305"/>
      <c r="F298" s="305"/>
      <c r="G298" s="306"/>
      <c r="H298" s="119"/>
      <c r="I298" s="120"/>
      <c r="L298" s="60">
        <f t="shared" si="22"/>
        <v>0</v>
      </c>
      <c r="M298" s="125"/>
    </row>
    <row r="299" spans="2:14" ht="21" customHeight="1" x14ac:dyDescent="0.2">
      <c r="B299" s="121"/>
      <c r="C299" s="310" t="s">
        <v>155</v>
      </c>
      <c r="D299" s="311"/>
      <c r="E299" s="311"/>
      <c r="F299" s="311"/>
      <c r="G299" s="312"/>
      <c r="H299" s="119"/>
      <c r="I299" s="120"/>
      <c r="L299" s="60">
        <f t="shared" si="22"/>
        <v>0</v>
      </c>
      <c r="M299" s="31"/>
    </row>
    <row r="300" spans="2:14" ht="21" customHeight="1" x14ac:dyDescent="0.2">
      <c r="B300" s="48">
        <v>50100</v>
      </c>
      <c r="C300" s="292" t="str">
        <f>VLOOKUP(B300,'[1]INFRA SEM Des Jul21'!$A$1:$D$854,2,0)</f>
        <v>ARRANCAMENTO DE GUIAS, INCLUI CARGA EM CAMINHÃO</v>
      </c>
      <c r="D300" s="293"/>
      <c r="E300" s="293"/>
      <c r="F300" s="293"/>
      <c r="G300" s="294"/>
      <c r="H300" s="45" t="str">
        <f>VLOOKUP(B300,'[1]INFRA SEM Des Jul21'!$A$1:$D$854,3,0)</f>
        <v>M</v>
      </c>
      <c r="I300" s="47">
        <f>73+74</f>
        <v>147</v>
      </c>
      <c r="K300" s="61">
        <f>VLOOKUP(B300,[2]INFRA!$A$1:$E$847,4,0)*1.2423</f>
        <v>12.348462</v>
      </c>
      <c r="L300" s="60">
        <f t="shared" si="22"/>
        <v>1815.22</v>
      </c>
      <c r="M300" s="125">
        <f t="shared" ref="M300" si="40">B300</f>
        <v>50100</v>
      </c>
      <c r="N300" s="3" t="str">
        <f>VLOOKUP(B300,[2]INFRA!$A$1:$E$847,5,0)</f>
        <v>INFRA Jul/23</v>
      </c>
    </row>
    <row r="301" spans="2:14" ht="21" customHeight="1" x14ac:dyDescent="0.2">
      <c r="B301" s="48"/>
      <c r="C301" s="295"/>
      <c r="D301" s="296"/>
      <c r="E301" s="296"/>
      <c r="F301" s="296"/>
      <c r="G301" s="297"/>
      <c r="H301" s="45"/>
      <c r="I301" s="47"/>
      <c r="L301" s="60">
        <f t="shared" si="22"/>
        <v>0</v>
      </c>
      <c r="M301" s="31"/>
    </row>
    <row r="302" spans="2:14" ht="21" customHeight="1" x14ac:dyDescent="0.2">
      <c r="B302" s="48"/>
      <c r="C302" s="295"/>
      <c r="D302" s="296"/>
      <c r="E302" s="296"/>
      <c r="F302" s="296"/>
      <c r="G302" s="297"/>
      <c r="H302" s="45"/>
      <c r="I302" s="47"/>
      <c r="L302" s="60">
        <f t="shared" ref="L302:L348" si="41">ROUND(K302*I302,2)</f>
        <v>0</v>
      </c>
      <c r="M302" s="31"/>
    </row>
    <row r="303" spans="2:14" ht="23.25" customHeight="1" x14ac:dyDescent="0.2">
      <c r="B303" s="118">
        <v>54200</v>
      </c>
      <c r="C303" s="307" t="str">
        <f>VLOOKUP(B303,[2]INFRA!$A$1:$E$847,2,0)</f>
        <v>PASSEIO DE CONCRETO FCK=15,0MPA, INCLUSIVE PREPARO DE CAIXA E LASTRO DE BRITA</v>
      </c>
      <c r="D303" s="308"/>
      <c r="E303" s="308"/>
      <c r="F303" s="308"/>
      <c r="G303" s="309"/>
      <c r="H303" s="119" t="str">
        <f>VLOOKUP(B303,[2]INFRA!$A$1:$E$847,3,0)</f>
        <v>M3</v>
      </c>
      <c r="I303" s="120">
        <f>I309*1.2*0.07</f>
        <v>12.348000000000001</v>
      </c>
      <c r="K303" s="61">
        <f>VLOOKUP(B303,[2]INFRA!$A$1:$E$847,4,0)*1.2423</f>
        <v>918.79265699999996</v>
      </c>
      <c r="L303" s="60">
        <f t="shared" si="41"/>
        <v>11345.25</v>
      </c>
      <c r="M303" s="125">
        <f t="shared" ref="M303:M312" si="42">B303</f>
        <v>54200</v>
      </c>
      <c r="N303" s="3" t="str">
        <f>VLOOKUP(B303,[2]INFRA!$A$1:$E$847,5,0)</f>
        <v>INFRA Jul/23</v>
      </c>
    </row>
    <row r="304" spans="2:14" ht="23.25" customHeight="1" x14ac:dyDescent="0.2">
      <c r="B304" s="118" t="s">
        <v>153</v>
      </c>
      <c r="C304" s="304" t="s">
        <v>156</v>
      </c>
      <c r="D304" s="305"/>
      <c r="E304" s="305"/>
      <c r="F304" s="305"/>
      <c r="G304" s="306"/>
      <c r="H304" s="119"/>
      <c r="I304" s="120"/>
      <c r="L304" s="60">
        <f t="shared" si="41"/>
        <v>0</v>
      </c>
      <c r="M304" s="125"/>
    </row>
    <row r="305" spans="2:15" x14ac:dyDescent="0.2">
      <c r="B305" s="118" t="s">
        <v>153</v>
      </c>
      <c r="C305" s="304"/>
      <c r="D305" s="305"/>
      <c r="E305" s="305"/>
      <c r="F305" s="305"/>
      <c r="G305" s="306"/>
      <c r="H305" s="119"/>
      <c r="I305" s="120"/>
      <c r="L305" s="60">
        <f t="shared" si="41"/>
        <v>0</v>
      </c>
      <c r="M305" s="125"/>
    </row>
    <row r="306" spans="2:15" ht="23.25" customHeight="1" x14ac:dyDescent="0.2">
      <c r="B306" s="118">
        <v>51300</v>
      </c>
      <c r="C306" s="307" t="str">
        <f>VLOOKUP(B306,[2]INFRA!$A$1:$E$847,2,0)</f>
        <v>BASE DE CONCRETO FCK=15,00MPA PARA GUIAS, SARJETAS OU SARJETÕES</v>
      </c>
      <c r="D306" s="308"/>
      <c r="E306" s="308"/>
      <c r="F306" s="308"/>
      <c r="G306" s="309"/>
      <c r="H306" s="119" t="str">
        <f>VLOOKUP(B306,[2]INFRA!$A$1:$E$847,3,0)</f>
        <v>M3</v>
      </c>
      <c r="I306" s="120">
        <f>J307</f>
        <v>10.584000000000001</v>
      </c>
      <c r="K306" s="61">
        <f>VLOOKUP(B306,[2]INFRA!$A$1:$E$847,4,0)*1.2423</f>
        <v>612.95081999999991</v>
      </c>
      <c r="L306" s="60">
        <f t="shared" si="41"/>
        <v>6487.47</v>
      </c>
      <c r="M306" s="125">
        <f t="shared" si="42"/>
        <v>51300</v>
      </c>
      <c r="N306" s="3" t="str">
        <f>VLOOKUP(B306,[2]INFRA!$A$1:$E$847,5,0)</f>
        <v>INFRA Jul/23</v>
      </c>
    </row>
    <row r="307" spans="2:15" ht="23.25" customHeight="1" x14ac:dyDescent="0.2">
      <c r="B307" s="118" t="s">
        <v>153</v>
      </c>
      <c r="C307" s="304" t="s">
        <v>157</v>
      </c>
      <c r="D307" s="305"/>
      <c r="E307" s="305"/>
      <c r="F307" s="305"/>
      <c r="G307" s="306"/>
      <c r="H307" s="119"/>
      <c r="I307" s="120"/>
      <c r="J307" s="129">
        <f>I309*0.45*0.16</f>
        <v>10.584000000000001</v>
      </c>
      <c r="L307" s="60">
        <f t="shared" si="41"/>
        <v>0</v>
      </c>
      <c r="M307" s="125"/>
    </row>
    <row r="308" spans="2:15" x14ac:dyDescent="0.2">
      <c r="B308" s="118" t="s">
        <v>153</v>
      </c>
      <c r="C308" s="304"/>
      <c r="D308" s="305"/>
      <c r="E308" s="305"/>
      <c r="F308" s="305"/>
      <c r="G308" s="306"/>
      <c r="H308" s="119"/>
      <c r="I308" s="120"/>
      <c r="L308" s="60">
        <f t="shared" si="41"/>
        <v>0</v>
      </c>
      <c r="M308" s="125"/>
    </row>
    <row r="309" spans="2:15" ht="23.25" customHeight="1" x14ac:dyDescent="0.2">
      <c r="B309" s="118">
        <v>57300</v>
      </c>
      <c r="C309" s="307" t="str">
        <f>VLOOKUP(B309,[2]INFRA!$A$1:$E$847,2,0)</f>
        <v>ASSENTAMENTO DE GUIAS TIPO PMSP 100, INCLUSIVE ENCOSTAMENTO DE TERRA</v>
      </c>
      <c r="D309" s="308"/>
      <c r="E309" s="308"/>
      <c r="F309" s="308"/>
      <c r="G309" s="309"/>
      <c r="H309" s="119" t="str">
        <f>VLOOKUP(B309,[2]INFRA!$A$1:$E$847,3,0)</f>
        <v>M</v>
      </c>
      <c r="I309" s="120">
        <f>I300</f>
        <v>147</v>
      </c>
      <c r="K309" s="61">
        <f>VLOOKUP(B309,[2]INFRA!$A$1:$E$847,4,0)*1.2423</f>
        <v>24.299387999999997</v>
      </c>
      <c r="L309" s="60">
        <f t="shared" si="41"/>
        <v>3572.01</v>
      </c>
      <c r="M309" s="125">
        <f t="shared" si="42"/>
        <v>57300</v>
      </c>
      <c r="N309" s="3" t="str">
        <f>VLOOKUP(B309,[2]INFRA!$A$1:$E$847,5,0)</f>
        <v>INFRA Jul/23</v>
      </c>
    </row>
    <row r="310" spans="2:15" ht="23.25" customHeight="1" x14ac:dyDescent="0.2">
      <c r="B310" s="118" t="s">
        <v>153</v>
      </c>
      <c r="C310" s="304" t="s">
        <v>158</v>
      </c>
      <c r="D310" s="305"/>
      <c r="E310" s="305"/>
      <c r="F310" s="305"/>
      <c r="G310" s="306"/>
      <c r="H310" s="119"/>
      <c r="I310" s="120"/>
      <c r="L310" s="60">
        <f t="shared" si="41"/>
        <v>0</v>
      </c>
      <c r="M310" s="125"/>
    </row>
    <row r="311" spans="2:15" x14ac:dyDescent="0.2">
      <c r="B311" s="118" t="s">
        <v>153</v>
      </c>
      <c r="C311" s="304"/>
      <c r="D311" s="305"/>
      <c r="E311" s="305"/>
      <c r="F311" s="305"/>
      <c r="G311" s="306"/>
      <c r="H311" s="119"/>
      <c r="I311" s="120"/>
      <c r="L311" s="60">
        <f t="shared" si="41"/>
        <v>0</v>
      </c>
      <c r="M311" s="125"/>
    </row>
    <row r="312" spans="2:15" ht="23.25" customHeight="1" x14ac:dyDescent="0.2">
      <c r="B312" s="118">
        <v>51901</v>
      </c>
      <c r="C312" s="307" t="str">
        <f>VLOOKUP(B312,[2]INFRA!$A$1:$E$847,2,0)</f>
        <v>CONSTRUÇÃO DE SARJETA OU SARJETÃO DE CONCRETO - FCK=25,0MPA</v>
      </c>
      <c r="D312" s="308"/>
      <c r="E312" s="308"/>
      <c r="F312" s="308"/>
      <c r="G312" s="309"/>
      <c r="H312" s="119" t="str">
        <f>VLOOKUP(B312,[2]INFRA!$A$1:$E$847,3,0)</f>
        <v>M3</v>
      </c>
      <c r="I312" s="120">
        <f>SUM(J313:J313)</f>
        <v>13.808000000000002</v>
      </c>
      <c r="K312" s="61">
        <f>VLOOKUP(B312,[2]INFRA!$A$1:$E$847,4,0)*1.2423</f>
        <v>759.03287699999998</v>
      </c>
      <c r="L312" s="60">
        <f t="shared" si="41"/>
        <v>10480.73</v>
      </c>
      <c r="M312" s="125">
        <f t="shared" si="42"/>
        <v>51901</v>
      </c>
      <c r="N312" s="3" t="str">
        <f>VLOOKUP(B312,[2]INFRA!$A$1:$E$847,5,0)</f>
        <v>INFRA Jul/23</v>
      </c>
    </row>
    <row r="313" spans="2:15" ht="23.25" customHeight="1" x14ac:dyDescent="0.2">
      <c r="B313" s="118" t="s">
        <v>153</v>
      </c>
      <c r="C313" s="304" t="s">
        <v>159</v>
      </c>
      <c r="D313" s="305"/>
      <c r="E313" s="305"/>
      <c r="F313" s="305"/>
      <c r="G313" s="306"/>
      <c r="H313" s="119"/>
      <c r="I313" s="120"/>
      <c r="J313" s="3">
        <f>(I309*0.4*0.16)+4.4</f>
        <v>13.808000000000002</v>
      </c>
      <c r="L313" s="60">
        <f t="shared" si="41"/>
        <v>0</v>
      </c>
      <c r="M313" s="125"/>
    </row>
    <row r="314" spans="2:15" ht="21" customHeight="1" x14ac:dyDescent="0.2">
      <c r="B314" s="48"/>
      <c r="C314" s="295"/>
      <c r="D314" s="296"/>
      <c r="E314" s="296"/>
      <c r="F314" s="296"/>
      <c r="G314" s="297"/>
      <c r="H314" s="45"/>
      <c r="I314" s="47"/>
      <c r="L314" s="60"/>
      <c r="M314" s="31"/>
      <c r="O314" s="138">
        <f>SUM(L300:L314)</f>
        <v>33700.679999999993</v>
      </c>
    </row>
    <row r="315" spans="2:15" ht="21" customHeight="1" x14ac:dyDescent="0.2">
      <c r="B315" s="48"/>
      <c r="C315" s="298" t="s">
        <v>168</v>
      </c>
      <c r="D315" s="299"/>
      <c r="E315" s="299"/>
      <c r="F315" s="299"/>
      <c r="G315" s="300"/>
      <c r="H315" s="45"/>
      <c r="I315" s="47"/>
      <c r="L315" s="60">
        <f t="shared" si="41"/>
        <v>0</v>
      </c>
      <c r="M315" s="31"/>
    </row>
    <row r="316" spans="2:15" ht="21" customHeight="1" x14ac:dyDescent="0.2">
      <c r="B316" s="48">
        <v>90300</v>
      </c>
      <c r="C316" s="292" t="str">
        <f>VLOOKUP(B316,'[1]INFRA SEM Des Jul21'!$A$1:$D$854,2,0)</f>
        <v>FRESAGEM DE PAVIMENTO ASFÁLTICO COM ESPESSURA ATÉ 5CM, EM VIAS EXPRESSAS, INCLUSIVE REMOÇÃO DO MATERIAL FRESADO ATÉ 10KM E VARRIÇÃO</v>
      </c>
      <c r="D316" s="293"/>
      <c r="E316" s="293"/>
      <c r="F316" s="293"/>
      <c r="G316" s="294"/>
      <c r="H316" s="45" t="str">
        <f>VLOOKUP(B316,'[1]INFRA SEM Des Jul21'!$A$1:$D$854,3,0)</f>
        <v>M2</v>
      </c>
      <c r="I316" s="47">
        <v>370.52</v>
      </c>
      <c r="K316" s="61">
        <f>VLOOKUP(B316,[2]INFRA!$A$1:$E$847,4,0)*1.2423</f>
        <v>21.342713999999997</v>
      </c>
      <c r="L316" s="60">
        <f t="shared" si="41"/>
        <v>7907.9</v>
      </c>
      <c r="M316" s="125">
        <f t="shared" ref="M316" si="43">B316</f>
        <v>90300</v>
      </c>
      <c r="N316" s="3" t="str">
        <f>VLOOKUP(B316,[2]INFRA!$A$1:$E$847,5,0)</f>
        <v>INFRA Jul/23</v>
      </c>
    </row>
    <row r="317" spans="2:15" ht="21" customHeight="1" x14ac:dyDescent="0.2">
      <c r="B317" s="48"/>
      <c r="C317" s="295" t="s">
        <v>75</v>
      </c>
      <c r="D317" s="296"/>
      <c r="E317" s="296"/>
      <c r="F317" s="296"/>
      <c r="G317" s="297"/>
      <c r="H317" s="45"/>
      <c r="I317" s="47"/>
      <c r="J317" s="3">
        <v>370.52</v>
      </c>
      <c r="L317" s="60">
        <f t="shared" si="41"/>
        <v>0</v>
      </c>
      <c r="M317" s="31"/>
    </row>
    <row r="318" spans="2:15" ht="21" customHeight="1" x14ac:dyDescent="0.2">
      <c r="B318" s="48"/>
      <c r="C318" s="295"/>
      <c r="D318" s="296"/>
      <c r="E318" s="296"/>
      <c r="F318" s="296"/>
      <c r="G318" s="297"/>
      <c r="H318" s="45"/>
      <c r="I318" s="47"/>
      <c r="K318" s="61"/>
      <c r="L318" s="60">
        <f t="shared" si="41"/>
        <v>0</v>
      </c>
      <c r="M318" s="31"/>
    </row>
    <row r="319" spans="2:15" ht="21" customHeight="1" x14ac:dyDescent="0.2">
      <c r="B319" s="48">
        <v>50300</v>
      </c>
      <c r="C319" s="292" t="s">
        <v>24</v>
      </c>
      <c r="D319" s="293"/>
      <c r="E319" s="293"/>
      <c r="F319" s="293"/>
      <c r="G319" s="294"/>
      <c r="H319" s="45" t="s">
        <v>9</v>
      </c>
      <c r="I319" s="47">
        <f>J320</f>
        <v>16.8</v>
      </c>
      <c r="K319" s="61">
        <f>VLOOKUP(B319,[2]INFRA!$A$1:$E$847,4,0)*1.2423</f>
        <v>32.597951999999999</v>
      </c>
      <c r="L319" s="60">
        <f t="shared" si="41"/>
        <v>547.65</v>
      </c>
      <c r="M319" s="125">
        <f t="shared" ref="M319" si="44">B319</f>
        <v>50300</v>
      </c>
      <c r="N319" s="3" t="str">
        <f>VLOOKUP(B319,[2]INFRA!$A$1:$E$847,5,0)</f>
        <v>INFRA Jul/23</v>
      </c>
    </row>
    <row r="320" spans="2:15" ht="21" customHeight="1" x14ac:dyDescent="0.2">
      <c r="B320" s="48"/>
      <c r="C320" s="295" t="s">
        <v>61</v>
      </c>
      <c r="D320" s="296"/>
      <c r="E320" s="296"/>
      <c r="F320" s="296"/>
      <c r="G320" s="297"/>
      <c r="H320" s="45"/>
      <c r="I320" s="47"/>
      <c r="J320" s="3">
        <f>(7*1.2*2)</f>
        <v>16.8</v>
      </c>
      <c r="L320" s="60">
        <f t="shared" si="41"/>
        <v>0</v>
      </c>
      <c r="M320" s="31"/>
    </row>
    <row r="321" spans="2:15" ht="21" customHeight="1" x14ac:dyDescent="0.2">
      <c r="B321" s="48"/>
      <c r="C321" s="295"/>
      <c r="D321" s="296"/>
      <c r="E321" s="296"/>
      <c r="F321" s="296"/>
      <c r="G321" s="297"/>
      <c r="H321" s="45"/>
      <c r="I321" s="47"/>
      <c r="K321" s="61"/>
      <c r="L321" s="60">
        <f t="shared" si="41"/>
        <v>0</v>
      </c>
      <c r="M321" s="31"/>
    </row>
    <row r="322" spans="2:15" ht="21" customHeight="1" x14ac:dyDescent="0.2">
      <c r="B322" s="48">
        <v>88600</v>
      </c>
      <c r="C322" s="292" t="s">
        <v>25</v>
      </c>
      <c r="D322" s="293"/>
      <c r="E322" s="293"/>
      <c r="F322" s="293"/>
      <c r="G322" s="294"/>
      <c r="H322" s="45" t="s">
        <v>26</v>
      </c>
      <c r="I322" s="47">
        <f>SUM(J323:J324)</f>
        <v>2210.89284</v>
      </c>
      <c r="K322" s="61">
        <f>VLOOKUP(B322,[2]INFRA!$A$1:$E$847,4,0)*1.2423</f>
        <v>2.6212529999999998</v>
      </c>
      <c r="L322" s="60">
        <f t="shared" si="41"/>
        <v>5795.31</v>
      </c>
      <c r="M322" s="125">
        <f t="shared" ref="M322" si="45">B322</f>
        <v>88600</v>
      </c>
      <c r="N322" s="3" t="str">
        <f>VLOOKUP(B322,[2]INFRA!$A$1:$E$847,5,0)</f>
        <v>INFRA Jul/23</v>
      </c>
    </row>
    <row r="323" spans="2:15" ht="21" customHeight="1" x14ac:dyDescent="0.2">
      <c r="B323" s="48"/>
      <c r="C323" s="295" t="s">
        <v>62</v>
      </c>
      <c r="D323" s="296"/>
      <c r="E323" s="296"/>
      <c r="F323" s="296"/>
      <c r="G323" s="297"/>
      <c r="H323" s="45"/>
      <c r="I323" s="47"/>
      <c r="J323" s="3">
        <f>(I316*0.17)*1.3*27</f>
        <v>2210.89284</v>
      </c>
      <c r="L323" s="60">
        <f t="shared" si="41"/>
        <v>0</v>
      </c>
      <c r="M323" s="31"/>
    </row>
    <row r="324" spans="2:15" ht="21" customHeight="1" x14ac:dyDescent="0.2">
      <c r="B324" s="48"/>
      <c r="C324" s="295"/>
      <c r="D324" s="296"/>
      <c r="E324" s="296"/>
      <c r="F324" s="296"/>
      <c r="G324" s="297"/>
      <c r="H324" s="45"/>
      <c r="I324" s="47"/>
      <c r="K324" s="61"/>
      <c r="L324" s="60">
        <f t="shared" si="41"/>
        <v>0</v>
      </c>
      <c r="M324" s="31"/>
    </row>
    <row r="325" spans="2:15" ht="21" customHeight="1" x14ac:dyDescent="0.2">
      <c r="B325" s="118" t="s">
        <v>153</v>
      </c>
      <c r="C325" s="310" t="s">
        <v>33</v>
      </c>
      <c r="D325" s="311"/>
      <c r="E325" s="311"/>
      <c r="F325" s="311"/>
      <c r="G325" s="312"/>
      <c r="H325" s="119"/>
      <c r="I325" s="120"/>
      <c r="L325" s="60">
        <f t="shared" si="41"/>
        <v>0</v>
      </c>
      <c r="M325" s="31"/>
      <c r="O325" s="138">
        <f>SUM(L316:L325)</f>
        <v>14250.86</v>
      </c>
    </row>
    <row r="326" spans="2:15" ht="23.25" customHeight="1" x14ac:dyDescent="0.2">
      <c r="B326" s="118">
        <v>52502</v>
      </c>
      <c r="C326" s="307" t="str">
        <f>VLOOKUP(B326,[2]INFRA!$A$1:$E$847,2,0)</f>
        <v>BASE DE BINDER DENSO (SEM TRANSPORTE)</v>
      </c>
      <c r="D326" s="308"/>
      <c r="E326" s="308"/>
      <c r="F326" s="308"/>
      <c r="G326" s="309"/>
      <c r="H326" s="119" t="str">
        <f>VLOOKUP(B326,[2]INFRA!$A$1:$E$847,3,0)</f>
        <v>M3</v>
      </c>
      <c r="I326" s="120">
        <f>SUM(J327:J327)</f>
        <v>3.7052</v>
      </c>
      <c r="K326" s="61">
        <f>VLOOKUP(B326,[2]INFRA!$A$1:$E$847,4,0)*1.2423</f>
        <v>1436.6205660000001</v>
      </c>
      <c r="L326" s="60">
        <f t="shared" si="41"/>
        <v>5322.97</v>
      </c>
      <c r="M326" s="125">
        <f>B326</f>
        <v>52502</v>
      </c>
      <c r="N326" s="3" t="str">
        <f>VLOOKUP(B326,[2]INFRA!$A$1:$E$847,5,0)</f>
        <v>INFRA Jul/23</v>
      </c>
    </row>
    <row r="327" spans="2:15" ht="21" customHeight="1" x14ac:dyDescent="0.2">
      <c r="B327" s="48"/>
      <c r="C327" s="295" t="s">
        <v>69</v>
      </c>
      <c r="D327" s="296"/>
      <c r="E327" s="296"/>
      <c r="F327" s="296"/>
      <c r="G327" s="297"/>
      <c r="H327" s="45"/>
      <c r="I327" s="47"/>
      <c r="J327" s="3">
        <f>(I316*0.1)*0.1</f>
        <v>3.7052</v>
      </c>
      <c r="L327" s="60">
        <f t="shared" si="41"/>
        <v>0</v>
      </c>
      <c r="M327" s="31"/>
    </row>
    <row r="328" spans="2:15" x14ac:dyDescent="0.2">
      <c r="B328" s="118" t="s">
        <v>153</v>
      </c>
      <c r="C328" s="304"/>
      <c r="D328" s="305"/>
      <c r="E328" s="305"/>
      <c r="F328" s="305"/>
      <c r="G328" s="306"/>
      <c r="H328" s="119"/>
      <c r="I328" s="120"/>
      <c r="L328" s="60">
        <f t="shared" si="41"/>
        <v>0</v>
      </c>
      <c r="M328" s="125"/>
    </row>
    <row r="329" spans="2:15" ht="23.25" customHeight="1" x14ac:dyDescent="0.2">
      <c r="B329" s="118">
        <v>57901</v>
      </c>
      <c r="C329" s="307" t="str">
        <f>VLOOKUP(B329,[2]INFRA!$A$1:$E$847,2,0)</f>
        <v>CARGA, DESCARGA E TRANSPORTE DE BINDER ATÉ A DISTÂNCIA MÉDIA DE IDA E VOLTA DE 1KM</v>
      </c>
      <c r="D329" s="308"/>
      <c r="E329" s="308"/>
      <c r="F329" s="308"/>
      <c r="G329" s="309"/>
      <c r="H329" s="119" t="str">
        <f>VLOOKUP(B329,[2]INFRA!$A$1:$E$847,3,0)</f>
        <v>M3</v>
      </c>
      <c r="I329" s="120">
        <f>I326</f>
        <v>3.7052</v>
      </c>
      <c r="K329" s="61">
        <f>VLOOKUP(B329,[2]INFRA!$A$1:$E$847,4,0)*1.2423</f>
        <v>24.063351000000001</v>
      </c>
      <c r="L329" s="60">
        <f t="shared" si="41"/>
        <v>89.16</v>
      </c>
      <c r="M329" s="125">
        <f>B329</f>
        <v>57901</v>
      </c>
      <c r="N329" s="3" t="str">
        <f>VLOOKUP(B329,[2]INFRA!$A$1:$E$847,5,0)</f>
        <v>INFRA Jul/23</v>
      </c>
    </row>
    <row r="330" spans="2:15" ht="23.25" customHeight="1" x14ac:dyDescent="0.2">
      <c r="B330" s="118" t="s">
        <v>153</v>
      </c>
      <c r="C330" s="304" t="s">
        <v>163</v>
      </c>
      <c r="D330" s="305"/>
      <c r="E330" s="305"/>
      <c r="F330" s="305"/>
      <c r="G330" s="306"/>
      <c r="H330" s="119"/>
      <c r="I330" s="120"/>
      <c r="L330" s="60">
        <f t="shared" si="41"/>
        <v>0</v>
      </c>
      <c r="M330" s="125"/>
    </row>
    <row r="331" spans="2:15" x14ac:dyDescent="0.2">
      <c r="B331" s="118" t="s">
        <v>153</v>
      </c>
      <c r="C331" s="304"/>
      <c r="D331" s="305"/>
      <c r="E331" s="305"/>
      <c r="F331" s="305"/>
      <c r="G331" s="306"/>
      <c r="H331" s="119"/>
      <c r="I331" s="120"/>
      <c r="L331" s="60">
        <f t="shared" si="41"/>
        <v>0</v>
      </c>
      <c r="M331" s="125"/>
    </row>
    <row r="332" spans="2:15" ht="23.25" customHeight="1" x14ac:dyDescent="0.2">
      <c r="B332" s="118">
        <v>57907</v>
      </c>
      <c r="C332" s="307" t="str">
        <f>VLOOKUP(B332,[2]INFRA!$A$1:$E$847,2,0)</f>
        <v>TRANSPORTE DE BINDER ALÉM DO PRIMEIRO KM</v>
      </c>
      <c r="D332" s="308"/>
      <c r="E332" s="308"/>
      <c r="F332" s="308"/>
      <c r="G332" s="309"/>
      <c r="H332" s="119" t="str">
        <f>VLOOKUP(B332,[2]INFRA!$A$1:$E$847,3,0)</f>
        <v>M3XKM</v>
      </c>
      <c r="I332" s="120">
        <f>I329*27</f>
        <v>100.04040000000001</v>
      </c>
      <c r="K332" s="61">
        <f>VLOOKUP(B332,[2]INFRA!$A$1:$E$847,4,0)*1.2423</f>
        <v>4.2610890000000001</v>
      </c>
      <c r="L332" s="60">
        <f t="shared" si="41"/>
        <v>426.28</v>
      </c>
      <c r="M332" s="125">
        <f>B332</f>
        <v>57907</v>
      </c>
      <c r="N332" s="3" t="str">
        <f>VLOOKUP(B332,[2]INFRA!$A$1:$E$847,5,0)</f>
        <v>INFRA Jul/23</v>
      </c>
    </row>
    <row r="333" spans="2:15" ht="23.25" customHeight="1" x14ac:dyDescent="0.2">
      <c r="B333" s="118" t="s">
        <v>153</v>
      </c>
      <c r="C333" s="304" t="s">
        <v>164</v>
      </c>
      <c r="D333" s="305"/>
      <c r="E333" s="305"/>
      <c r="F333" s="305"/>
      <c r="G333" s="306"/>
      <c r="H333" s="119"/>
      <c r="I333" s="120"/>
      <c r="L333" s="60">
        <f t="shared" si="41"/>
        <v>0</v>
      </c>
      <c r="M333" s="125"/>
    </row>
    <row r="334" spans="2:15" x14ac:dyDescent="0.2">
      <c r="B334" s="118" t="s">
        <v>153</v>
      </c>
      <c r="C334" s="304"/>
      <c r="D334" s="305"/>
      <c r="E334" s="305"/>
      <c r="F334" s="305"/>
      <c r="G334" s="306"/>
      <c r="H334" s="119"/>
      <c r="I334" s="120"/>
      <c r="L334" s="60">
        <f t="shared" si="41"/>
        <v>0</v>
      </c>
      <c r="M334" s="125"/>
    </row>
    <row r="335" spans="2:15" ht="23.25" customHeight="1" x14ac:dyDescent="0.2">
      <c r="B335" s="118">
        <v>52600</v>
      </c>
      <c r="C335" s="307" t="str">
        <f>VLOOKUP(B335,[2]INFRA!$A$1:$E$847,2,0)</f>
        <v>IMPRIMAÇÃO BETUMINOSA LIGANTE</v>
      </c>
      <c r="D335" s="308"/>
      <c r="E335" s="308"/>
      <c r="F335" s="308"/>
      <c r="G335" s="309"/>
      <c r="H335" s="119" t="str">
        <f>VLOOKUP(B335,[2]INFRA!$A$1:$E$847,3,0)</f>
        <v>M2</v>
      </c>
      <c r="I335" s="120">
        <f>+J336</f>
        <v>741.04</v>
      </c>
      <c r="K335" s="61">
        <f>VLOOKUP(B335,[2]INFRA!$A$1:$E$847,4,0)*1.2423</f>
        <v>8.609138999999999</v>
      </c>
      <c r="L335" s="60">
        <f t="shared" si="41"/>
        <v>6379.72</v>
      </c>
      <c r="M335" s="125">
        <f>B335</f>
        <v>52600</v>
      </c>
      <c r="N335" s="3" t="str">
        <f>VLOOKUP(B335,[2]INFRA!$A$1:$E$847,5,0)</f>
        <v>INFRA Jul/23</v>
      </c>
    </row>
    <row r="336" spans="2:15" ht="23.25" customHeight="1" x14ac:dyDescent="0.2">
      <c r="B336" s="118"/>
      <c r="C336" s="122"/>
      <c r="D336" s="123"/>
      <c r="E336" s="123"/>
      <c r="F336" s="123"/>
      <c r="G336" s="124"/>
      <c r="H336" s="119"/>
      <c r="I336" s="120"/>
      <c r="J336" s="67">
        <f>I316*2</f>
        <v>741.04</v>
      </c>
      <c r="L336" s="60">
        <f t="shared" si="41"/>
        <v>0</v>
      </c>
      <c r="M336" s="125"/>
    </row>
    <row r="337" spans="2:15" x14ac:dyDescent="0.2">
      <c r="B337" s="118" t="s">
        <v>153</v>
      </c>
      <c r="C337" s="304"/>
      <c r="D337" s="305"/>
      <c r="E337" s="305"/>
      <c r="F337" s="305"/>
      <c r="G337" s="306"/>
      <c r="H337" s="119"/>
      <c r="I337" s="120"/>
      <c r="L337" s="60">
        <f t="shared" si="41"/>
        <v>0</v>
      </c>
      <c r="M337" s="125"/>
    </row>
    <row r="338" spans="2:15" ht="23.25" customHeight="1" x14ac:dyDescent="0.2">
      <c r="B338" s="118">
        <v>52800</v>
      </c>
      <c r="C338" s="307" t="str">
        <f>VLOOKUP(B338,[2]INFRA!$A$1:$E$847,2,0)</f>
        <v>REVESTIMENTO DE CONCRETO ASFÁLTICO (SEM TRANSPORTE)</v>
      </c>
      <c r="D338" s="308"/>
      <c r="E338" s="308"/>
      <c r="F338" s="308"/>
      <c r="G338" s="309"/>
      <c r="H338" s="119" t="str">
        <f>VLOOKUP(B338,[2]INFRA!$A$1:$E$847,3,0)</f>
        <v>M3</v>
      </c>
      <c r="I338" s="120">
        <f>J339</f>
        <v>18.526</v>
      </c>
      <c r="K338" s="61">
        <f>VLOOKUP(B338,[2]INFRA!$A$1:$E$847,4,0)*1.2423</f>
        <v>1713.0820080000001</v>
      </c>
      <c r="L338" s="60">
        <f t="shared" si="41"/>
        <v>31736.560000000001</v>
      </c>
      <c r="M338" s="125">
        <f>B338</f>
        <v>52800</v>
      </c>
      <c r="N338" s="3" t="str">
        <f>VLOOKUP(B338,[2]INFRA!$A$1:$E$847,5,0)</f>
        <v>INFRA Jul/23</v>
      </c>
    </row>
    <row r="339" spans="2:15" ht="23.25" customHeight="1" x14ac:dyDescent="0.2">
      <c r="B339" s="118"/>
      <c r="C339" s="126"/>
      <c r="D339" s="127"/>
      <c r="E339" s="127"/>
      <c r="F339" s="127"/>
      <c r="G339" s="128"/>
      <c r="H339" s="119"/>
      <c r="I339" s="120"/>
      <c r="J339" s="3">
        <f>I316*0.05</f>
        <v>18.526</v>
      </c>
      <c r="L339" s="60">
        <f t="shared" si="41"/>
        <v>0</v>
      </c>
      <c r="M339" s="125"/>
    </row>
    <row r="340" spans="2:15" x14ac:dyDescent="0.2">
      <c r="B340" s="118" t="s">
        <v>153</v>
      </c>
      <c r="C340" s="304"/>
      <c r="D340" s="305"/>
      <c r="E340" s="305"/>
      <c r="F340" s="305"/>
      <c r="G340" s="306"/>
      <c r="H340" s="119"/>
      <c r="I340" s="120"/>
      <c r="L340" s="60">
        <f t="shared" si="41"/>
        <v>0</v>
      </c>
      <c r="M340" s="125"/>
    </row>
    <row r="341" spans="2:15" ht="23.25" customHeight="1" x14ac:dyDescent="0.2">
      <c r="B341" s="118">
        <v>57801</v>
      </c>
      <c r="C341" s="307" t="str">
        <f>VLOOKUP(B341,[2]INFRA!$A$1:$E$847,2,0)</f>
        <v>CARGA, DESCARGA E TRANSPORTE DE CONCRETO ASFÁLTICO ATÉ A DISTÂNCIA MÉDIA DE IDA E VOLTA DE 1KM</v>
      </c>
      <c r="D341" s="308"/>
      <c r="E341" s="308"/>
      <c r="F341" s="308"/>
      <c r="G341" s="309"/>
      <c r="H341" s="119" t="str">
        <f>VLOOKUP(B341,[2]INFRA!$A$1:$E$847,3,0)</f>
        <v>M3</v>
      </c>
      <c r="I341" s="120">
        <f>I338</f>
        <v>18.526</v>
      </c>
      <c r="K341" s="61">
        <f>VLOOKUP(B341,[2]INFRA!$A$1:$E$847,4,0)*1.2423</f>
        <v>24.063351000000001</v>
      </c>
      <c r="L341" s="60">
        <f t="shared" si="41"/>
        <v>445.8</v>
      </c>
      <c r="M341" s="125">
        <f>B341</f>
        <v>57801</v>
      </c>
      <c r="N341" s="3" t="str">
        <f>VLOOKUP(B341,[2]INFRA!$A$1:$E$847,5,0)</f>
        <v>INFRA Jul/23</v>
      </c>
    </row>
    <row r="342" spans="2:15" ht="23.25" customHeight="1" x14ac:dyDescent="0.2">
      <c r="B342" s="118" t="s">
        <v>153</v>
      </c>
      <c r="C342" s="304" t="s">
        <v>166</v>
      </c>
      <c r="D342" s="305"/>
      <c r="E342" s="305"/>
      <c r="F342" s="305"/>
      <c r="G342" s="306"/>
      <c r="H342" s="119"/>
      <c r="I342" s="120"/>
      <c r="L342" s="60">
        <f t="shared" si="41"/>
        <v>0</v>
      </c>
      <c r="M342" s="125"/>
    </row>
    <row r="343" spans="2:15" x14ac:dyDescent="0.2">
      <c r="B343" s="118" t="s">
        <v>153</v>
      </c>
      <c r="C343" s="304"/>
      <c r="D343" s="305"/>
      <c r="E343" s="305"/>
      <c r="F343" s="305"/>
      <c r="G343" s="306"/>
      <c r="H343" s="119"/>
      <c r="I343" s="120"/>
      <c r="L343" s="60">
        <f t="shared" si="41"/>
        <v>0</v>
      </c>
      <c r="M343" s="125"/>
    </row>
    <row r="344" spans="2:15" ht="23.25" customHeight="1" x14ac:dyDescent="0.2">
      <c r="B344" s="118">
        <v>57807</v>
      </c>
      <c r="C344" s="307" t="str">
        <f>VLOOKUP(B344,[2]INFRA!$A$1:$E$847,2,0)</f>
        <v>TRANSPORTE DE CONCRETO ASFÁLTICO ALÉM DO PRIMEIRO KM</v>
      </c>
      <c r="D344" s="308"/>
      <c r="E344" s="308"/>
      <c r="F344" s="308"/>
      <c r="G344" s="309"/>
      <c r="H344" s="119" t="str">
        <f>VLOOKUP(B344,[2]INFRA!$A$1:$E$847,3,0)</f>
        <v>M3XKM</v>
      </c>
      <c r="I344" s="120">
        <f>I338*27</f>
        <v>500.202</v>
      </c>
      <c r="K344" s="61">
        <f>VLOOKUP(B344,[2]INFRA!$A$1:$E$847,4,0)*1.2423</f>
        <v>4.2610890000000001</v>
      </c>
      <c r="L344" s="60">
        <f t="shared" si="41"/>
        <v>2131.41</v>
      </c>
      <c r="M344" s="125">
        <f>B344</f>
        <v>57807</v>
      </c>
      <c r="N344" s="3" t="str">
        <f>VLOOKUP(B344,[2]INFRA!$A$1:$E$847,5,0)</f>
        <v>INFRA Jul/23</v>
      </c>
      <c r="O344" s="138">
        <f>SUM(L326:L344)</f>
        <v>46531.900000000009</v>
      </c>
    </row>
    <row r="345" spans="2:15" ht="23.25" customHeight="1" x14ac:dyDescent="0.2">
      <c r="B345" s="118" t="s">
        <v>153</v>
      </c>
      <c r="C345" s="304" t="s">
        <v>167</v>
      </c>
      <c r="D345" s="305"/>
      <c r="E345" s="305"/>
      <c r="F345" s="305"/>
      <c r="G345" s="306"/>
      <c r="H345" s="119"/>
      <c r="I345" s="120"/>
      <c r="L345" s="60">
        <f t="shared" si="41"/>
        <v>0</v>
      </c>
      <c r="M345" s="125"/>
    </row>
    <row r="346" spans="2:15" x14ac:dyDescent="0.2">
      <c r="B346" s="118" t="s">
        <v>153</v>
      </c>
      <c r="C346" s="304"/>
      <c r="D346" s="305"/>
      <c r="E346" s="305"/>
      <c r="F346" s="305"/>
      <c r="G346" s="306"/>
      <c r="H346" s="119"/>
      <c r="I346" s="120"/>
      <c r="L346" s="60">
        <f t="shared" si="41"/>
        <v>0</v>
      </c>
      <c r="M346" s="125"/>
    </row>
    <row r="347" spans="2:15" ht="21" customHeight="1" x14ac:dyDescent="0.2">
      <c r="B347" s="48"/>
      <c r="C347" s="298" t="s">
        <v>23</v>
      </c>
      <c r="D347" s="299"/>
      <c r="E347" s="299"/>
      <c r="F347" s="299"/>
      <c r="G347" s="300"/>
      <c r="H347" s="45"/>
      <c r="I347" s="47"/>
      <c r="L347" s="60">
        <f t="shared" si="41"/>
        <v>0</v>
      </c>
      <c r="M347" s="31"/>
    </row>
    <row r="348" spans="2:15" ht="21" customHeight="1" x14ac:dyDescent="0.2">
      <c r="B348" s="48">
        <v>62100</v>
      </c>
      <c r="C348" s="292" t="s">
        <v>42</v>
      </c>
      <c r="D348" s="293"/>
      <c r="E348" s="293"/>
      <c r="F348" s="293"/>
      <c r="G348" s="294"/>
      <c r="H348" s="45" t="s">
        <v>7</v>
      </c>
      <c r="I348" s="47">
        <v>3</v>
      </c>
      <c r="K348" s="61">
        <f>VLOOKUP(B348,[2]INFRA!$A$1:$E$847,4,0)*1.2423</f>
        <v>214.55763300000001</v>
      </c>
      <c r="L348" s="60">
        <f t="shared" si="41"/>
        <v>643.66999999999996</v>
      </c>
      <c r="M348" s="125">
        <f>B348</f>
        <v>62100</v>
      </c>
      <c r="N348" s="3" t="str">
        <f>VLOOKUP(B348,[2]INFRA!$A$1:$E$847,5,0)</f>
        <v>INFRA Jul/23</v>
      </c>
      <c r="O348" s="138">
        <f>L348</f>
        <v>643.66999999999996</v>
      </c>
    </row>
    <row r="349" spans="2:15" ht="21" customHeight="1" x14ac:dyDescent="0.2">
      <c r="B349" s="118" t="s">
        <v>153</v>
      </c>
      <c r="C349" s="295" t="s">
        <v>65</v>
      </c>
      <c r="D349" s="296"/>
      <c r="E349" s="296"/>
      <c r="F349" s="296"/>
      <c r="G349" s="297"/>
      <c r="H349" s="45"/>
      <c r="I349" s="47"/>
      <c r="J349" s="3">
        <v>16</v>
      </c>
      <c r="L349" s="60"/>
      <c r="M349" s="31"/>
      <c r="O349" s="138">
        <f>SUM(L290:L348)</f>
        <v>111482.05</v>
      </c>
    </row>
    <row r="350" spans="2:15" x14ac:dyDescent="0.2">
      <c r="B350" s="118" t="s">
        <v>153</v>
      </c>
      <c r="C350" s="122"/>
      <c r="D350" s="123"/>
      <c r="E350" s="123"/>
      <c r="F350" s="123"/>
      <c r="G350" s="124"/>
      <c r="H350" s="139"/>
      <c r="I350" s="140"/>
      <c r="L350" s="60"/>
      <c r="M350" s="31"/>
      <c r="O350" s="138"/>
    </row>
    <row r="351" spans="2:15" s="145" customFormat="1" ht="17.25" customHeight="1" x14ac:dyDescent="0.2">
      <c r="B351" s="141"/>
      <c r="C351" s="269" t="s">
        <v>189</v>
      </c>
      <c r="D351" s="270"/>
      <c r="E351" s="270"/>
      <c r="F351" s="270"/>
      <c r="G351" s="271"/>
      <c r="H351" s="142"/>
      <c r="I351" s="143"/>
      <c r="J351" s="144"/>
      <c r="L351" s="154">
        <f t="shared" ref="L351" si="46">ROUND(K351*I351,2)</f>
        <v>0</v>
      </c>
    </row>
    <row r="352" spans="2:15" s="144" customFormat="1" ht="23.25" customHeight="1" x14ac:dyDescent="0.2">
      <c r="B352" s="163" t="s">
        <v>153</v>
      </c>
      <c r="C352" s="264" t="s">
        <v>154</v>
      </c>
      <c r="D352" s="265"/>
      <c r="E352" s="265"/>
      <c r="F352" s="265"/>
      <c r="G352" s="266"/>
      <c r="H352" s="164"/>
      <c r="I352" s="165"/>
      <c r="L352" s="154">
        <f t="shared" ref="L352:L373" si="47">ROUND(K352*I352,2)</f>
        <v>0</v>
      </c>
      <c r="M352" s="149"/>
    </row>
    <row r="353" spans="2:15" s="144" customFormat="1" ht="23.25" customHeight="1" x14ac:dyDescent="0.2">
      <c r="B353" s="163">
        <v>10302</v>
      </c>
      <c r="C353" s="246" t="str">
        <f>VLOOKUP(B353,[2]EDIF!$A$1:$E$2847,2,0)</f>
        <v>CORTE E ATERRO COMPACTADO</v>
      </c>
      <c r="D353" s="247"/>
      <c r="E353" s="247"/>
      <c r="F353" s="247"/>
      <c r="G353" s="248"/>
      <c r="H353" s="164" t="str">
        <f>VLOOKUP(B353,[2]EDIF!$A$1:$E$2847,3,0)</f>
        <v>M3</v>
      </c>
      <c r="I353" s="165">
        <f>I376*0.6</f>
        <v>909.75599999999997</v>
      </c>
      <c r="K353" s="144">
        <f>VLOOKUP(B353,[2]EDIF!$A$1:$E$2847,4,0)*1.2423</f>
        <v>23.653391999999997</v>
      </c>
      <c r="L353" s="154">
        <f t="shared" si="47"/>
        <v>21518.82</v>
      </c>
      <c r="M353" s="161">
        <f t="shared" ref="M353" si="48">B353</f>
        <v>10302</v>
      </c>
      <c r="N353" s="144" t="str">
        <f>VLOOKUP(B353,[2]EDIF!$A$1:$E$2847,5,0)</f>
        <v>EDIF Jul/23</v>
      </c>
    </row>
    <row r="354" spans="2:15" s="144" customFormat="1" ht="23.25" customHeight="1" x14ac:dyDescent="0.2">
      <c r="B354" s="163" t="s">
        <v>153</v>
      </c>
      <c r="C354" s="243"/>
      <c r="D354" s="244"/>
      <c r="E354" s="244"/>
      <c r="F354" s="244"/>
      <c r="G354" s="245"/>
      <c r="H354" s="164"/>
      <c r="I354" s="165"/>
      <c r="L354" s="154">
        <f t="shared" si="47"/>
        <v>0</v>
      </c>
      <c r="M354" s="161"/>
    </row>
    <row r="355" spans="2:15" s="144" customFormat="1" x14ac:dyDescent="0.2">
      <c r="B355" s="163" t="s">
        <v>153</v>
      </c>
      <c r="C355" s="243"/>
      <c r="D355" s="244"/>
      <c r="E355" s="244"/>
      <c r="F355" s="244"/>
      <c r="G355" s="245"/>
      <c r="H355" s="164"/>
      <c r="I355" s="165"/>
      <c r="L355" s="154">
        <f t="shared" si="47"/>
        <v>0</v>
      </c>
      <c r="M355" s="161"/>
      <c r="O355" s="162">
        <f>SUM(L353:L355)</f>
        <v>21518.82</v>
      </c>
    </row>
    <row r="356" spans="2:15" s="144" customFormat="1" ht="23.25" customHeight="1" x14ac:dyDescent="0.2">
      <c r="B356" s="163">
        <v>10305</v>
      </c>
      <c r="C356" s="246" t="str">
        <f>VLOOKUP(B356,[2]EDIF!$A$1:$E$2847,2,0)</f>
        <v>FORNECIMENTO DE TERRA, INCLUSIVE CORTE, CARGA, DESCARGA E TRANSPORTE ATÉ 1KM</v>
      </c>
      <c r="D356" s="247"/>
      <c r="E356" s="247"/>
      <c r="F356" s="247"/>
      <c r="G356" s="248"/>
      <c r="H356" s="164" t="str">
        <f>VLOOKUP(B356,[2]EDIF!$A$1:$E$2847,3,0)</f>
        <v>M3</v>
      </c>
      <c r="I356" s="165">
        <f>I379*1.2</f>
        <v>272.92679999999996</v>
      </c>
      <c r="K356" s="144">
        <f>VLOOKUP(B356,[2]EDIF!$A$1:$E$2847,4,0)*1.2423</f>
        <v>36.548465999999998</v>
      </c>
      <c r="L356" s="154">
        <f t="shared" si="47"/>
        <v>9975.06</v>
      </c>
      <c r="M356" s="161">
        <f t="shared" ref="M356" si="49">B356</f>
        <v>10305</v>
      </c>
      <c r="N356" s="144" t="str">
        <f>VLOOKUP(B356,[2]EDIF!$A$1:$E$2847,5,0)</f>
        <v>EDIF Jul/23</v>
      </c>
    </row>
    <row r="357" spans="2:15" s="144" customFormat="1" ht="23.25" customHeight="1" x14ac:dyDescent="0.2">
      <c r="B357" s="163" t="s">
        <v>153</v>
      </c>
      <c r="C357" s="243"/>
      <c r="D357" s="244"/>
      <c r="E357" s="244"/>
      <c r="F357" s="244"/>
      <c r="G357" s="245"/>
      <c r="H357" s="164"/>
      <c r="I357" s="165"/>
      <c r="L357" s="154">
        <f t="shared" si="47"/>
        <v>0</v>
      </c>
      <c r="M357" s="161"/>
    </row>
    <row r="358" spans="2:15" s="144" customFormat="1" x14ac:dyDescent="0.2">
      <c r="B358" s="163" t="s">
        <v>153</v>
      </c>
      <c r="C358" s="243"/>
      <c r="D358" s="244"/>
      <c r="E358" s="244"/>
      <c r="F358" s="244"/>
      <c r="G358" s="245"/>
      <c r="H358" s="164"/>
      <c r="I358" s="165"/>
      <c r="L358" s="154">
        <f t="shared" si="47"/>
        <v>0</v>
      </c>
      <c r="M358" s="161"/>
      <c r="O358" s="162">
        <f>SUM(L353:L358)</f>
        <v>31493.879999999997</v>
      </c>
    </row>
    <row r="359" spans="2:15" s="144" customFormat="1" ht="23.25" customHeight="1" x14ac:dyDescent="0.2">
      <c r="B359" s="163">
        <v>10310</v>
      </c>
      <c r="C359" s="246" t="str">
        <f>VLOOKUP(B359,[2]EDIF!$A$1:$E$2847,2,0)</f>
        <v>TRANSPORTE DE TERRA POR CAMINHÃO BASCULANTE, A PARTIR DE 1KM</v>
      </c>
      <c r="D359" s="247"/>
      <c r="E359" s="247"/>
      <c r="F359" s="247"/>
      <c r="G359" s="248"/>
      <c r="H359" s="164" t="str">
        <f>VLOOKUP(B359,[2]EDIF!$A$1:$E$2847,3,0)</f>
        <v>M3XKM</v>
      </c>
      <c r="I359" s="165">
        <f>I356*27</f>
        <v>7369.0235999999986</v>
      </c>
      <c r="K359" s="144">
        <f>VLOOKUP(B359,[2]EDIF!$A$1:$E$2847,4,0)*1.2423</f>
        <v>3.3790560000000003</v>
      </c>
      <c r="L359" s="154">
        <f t="shared" si="47"/>
        <v>24900.34</v>
      </c>
      <c r="M359" s="161">
        <f t="shared" ref="M359" si="50">B359</f>
        <v>10310</v>
      </c>
      <c r="N359" s="144" t="str">
        <f>VLOOKUP(B359,[2]EDIF!$A$1:$E$2847,5,0)</f>
        <v>EDIF Jul/23</v>
      </c>
    </row>
    <row r="360" spans="2:15" s="144" customFormat="1" ht="23.25" customHeight="1" x14ac:dyDescent="0.2">
      <c r="B360" s="163" t="s">
        <v>153</v>
      </c>
      <c r="C360" s="243"/>
      <c r="D360" s="244"/>
      <c r="E360" s="244"/>
      <c r="F360" s="244"/>
      <c r="G360" s="245"/>
      <c r="H360" s="164"/>
      <c r="I360" s="165"/>
      <c r="L360" s="154">
        <f t="shared" si="47"/>
        <v>0</v>
      </c>
      <c r="M360" s="161"/>
    </row>
    <row r="361" spans="2:15" s="144" customFormat="1" x14ac:dyDescent="0.2">
      <c r="B361" s="163" t="s">
        <v>153</v>
      </c>
      <c r="C361" s="243"/>
      <c r="D361" s="244"/>
      <c r="E361" s="244"/>
      <c r="F361" s="244"/>
      <c r="G361" s="245"/>
      <c r="H361" s="164"/>
      <c r="I361" s="165"/>
      <c r="L361" s="154">
        <f t="shared" si="47"/>
        <v>0</v>
      </c>
      <c r="M361" s="161"/>
      <c r="O361" s="162">
        <f>SUM(L353:L361)</f>
        <v>56394.22</v>
      </c>
    </row>
    <row r="362" spans="2:15" s="144" customFormat="1" ht="21" customHeight="1" x14ac:dyDescent="0.2">
      <c r="B362" s="166"/>
      <c r="C362" s="252" t="s">
        <v>155</v>
      </c>
      <c r="D362" s="253"/>
      <c r="E362" s="253"/>
      <c r="F362" s="253"/>
      <c r="G362" s="254"/>
      <c r="H362" s="164"/>
      <c r="I362" s="165"/>
      <c r="L362" s="154">
        <f t="shared" si="47"/>
        <v>0</v>
      </c>
      <c r="M362" s="149"/>
    </row>
    <row r="363" spans="2:15" s="144" customFormat="1" ht="23.25" customHeight="1" x14ac:dyDescent="0.2">
      <c r="B363" s="163">
        <v>54200</v>
      </c>
      <c r="C363" s="246" t="str">
        <f>VLOOKUP(B363,[2]INFRA!$A$1:$E$847,2,0)</f>
        <v>PASSEIO DE CONCRETO FCK=15,0MPA, INCLUSIVE PREPARO DE CAIXA E LASTRO DE BRITA</v>
      </c>
      <c r="D363" s="247"/>
      <c r="E363" s="247"/>
      <c r="F363" s="247"/>
      <c r="G363" s="248"/>
      <c r="H363" s="164" t="str">
        <f>VLOOKUP(B363,[2]INFRA!$A$1:$E$847,3,0)</f>
        <v>M3</v>
      </c>
      <c r="I363" s="165">
        <f>I369*1.2*0.07</f>
        <v>196.22400000000002</v>
      </c>
      <c r="K363" s="144">
        <f>VLOOKUP(B363,[2]INFRA!$A$1:$E$847,4,0)*1.2423</f>
        <v>918.79265699999996</v>
      </c>
      <c r="L363" s="154">
        <f t="shared" si="47"/>
        <v>180289.17</v>
      </c>
      <c r="M363" s="161">
        <f t="shared" ref="M363" si="51">B363</f>
        <v>54200</v>
      </c>
      <c r="N363" s="144" t="str">
        <f>VLOOKUP(B363,[2]INFRA!$A$1:$E$847,5,0)</f>
        <v>INFRA Jul/23</v>
      </c>
    </row>
    <row r="364" spans="2:15" s="144" customFormat="1" ht="23.25" customHeight="1" x14ac:dyDescent="0.2">
      <c r="B364" s="163" t="s">
        <v>153</v>
      </c>
      <c r="C364" s="243" t="s">
        <v>156</v>
      </c>
      <c r="D364" s="244"/>
      <c r="E364" s="244"/>
      <c r="F364" s="244"/>
      <c r="G364" s="245"/>
      <c r="H364" s="164"/>
      <c r="I364" s="165"/>
      <c r="L364" s="154">
        <f t="shared" si="47"/>
        <v>0</v>
      </c>
      <c r="M364" s="161"/>
    </row>
    <row r="365" spans="2:15" s="144" customFormat="1" x14ac:dyDescent="0.2">
      <c r="B365" s="163" t="s">
        <v>153</v>
      </c>
      <c r="C365" s="243"/>
      <c r="D365" s="244"/>
      <c r="E365" s="244"/>
      <c r="F365" s="244"/>
      <c r="G365" s="245"/>
      <c r="H365" s="164"/>
      <c r="I365" s="165"/>
      <c r="L365" s="154">
        <f t="shared" si="47"/>
        <v>0</v>
      </c>
      <c r="M365" s="161"/>
    </row>
    <row r="366" spans="2:15" s="144" customFormat="1" ht="23.25" customHeight="1" x14ac:dyDescent="0.2">
      <c r="B366" s="163">
        <v>51300</v>
      </c>
      <c r="C366" s="246" t="str">
        <f>VLOOKUP(B366,[2]INFRA!$A$1:$E$847,2,0)</f>
        <v>BASE DE CONCRETO FCK=15,00MPA PARA GUIAS, SARJETAS OU SARJETÕES</v>
      </c>
      <c r="D366" s="247"/>
      <c r="E366" s="247"/>
      <c r="F366" s="247"/>
      <c r="G366" s="248"/>
      <c r="H366" s="164" t="str">
        <f>VLOOKUP(B366,[2]INFRA!$A$1:$E$847,3,0)</f>
        <v>M3</v>
      </c>
      <c r="I366" s="165">
        <f>J367</f>
        <v>168.19200000000001</v>
      </c>
      <c r="K366" s="144">
        <f>VLOOKUP(B366,[2]INFRA!$A$1:$E$847,4,0)*1.2423</f>
        <v>612.95081999999991</v>
      </c>
      <c r="L366" s="154">
        <f t="shared" si="47"/>
        <v>103093.42</v>
      </c>
      <c r="M366" s="161">
        <f t="shared" ref="M366" si="52">B366</f>
        <v>51300</v>
      </c>
      <c r="N366" s="144" t="str">
        <f>VLOOKUP(B366,[2]INFRA!$A$1:$E$847,5,0)</f>
        <v>INFRA Jul/23</v>
      </c>
    </row>
    <row r="367" spans="2:15" s="144" customFormat="1" ht="23.25" customHeight="1" x14ac:dyDescent="0.2">
      <c r="B367" s="163" t="s">
        <v>153</v>
      </c>
      <c r="C367" s="243" t="s">
        <v>157</v>
      </c>
      <c r="D367" s="244"/>
      <c r="E367" s="244"/>
      <c r="F367" s="244"/>
      <c r="G367" s="245"/>
      <c r="H367" s="164"/>
      <c r="I367" s="165"/>
      <c r="J367" s="167">
        <f>I369*0.45*0.16</f>
        <v>168.19200000000001</v>
      </c>
      <c r="L367" s="154">
        <f t="shared" si="47"/>
        <v>0</v>
      </c>
      <c r="M367" s="161"/>
    </row>
    <row r="368" spans="2:15" s="144" customFormat="1" x14ac:dyDescent="0.2">
      <c r="B368" s="163" t="s">
        <v>153</v>
      </c>
      <c r="C368" s="243"/>
      <c r="D368" s="244"/>
      <c r="E368" s="244"/>
      <c r="F368" s="244"/>
      <c r="G368" s="245"/>
      <c r="H368" s="164"/>
      <c r="I368" s="165"/>
      <c r="L368" s="154">
        <f t="shared" si="47"/>
        <v>0</v>
      </c>
      <c r="M368" s="161"/>
    </row>
    <row r="369" spans="2:16" s="144" customFormat="1" ht="23.25" customHeight="1" x14ac:dyDescent="0.2">
      <c r="B369" s="163">
        <v>57300</v>
      </c>
      <c r="C369" s="246" t="str">
        <f>VLOOKUP(B369,[2]INFRA!$A$1:$E$847,2,0)</f>
        <v>ASSENTAMENTO DE GUIAS TIPO PMSP 100, INCLUSIVE ENCOSTAMENTO DE TERRA</v>
      </c>
      <c r="D369" s="247"/>
      <c r="E369" s="247"/>
      <c r="F369" s="247"/>
      <c r="G369" s="248"/>
      <c r="H369" s="164" t="str">
        <f>VLOOKUP(B369,[2]INFRA!$A$1:$E$847,3,0)</f>
        <v>M</v>
      </c>
      <c r="I369" s="165">
        <f>2336</f>
        <v>2336</v>
      </c>
      <c r="K369" s="144">
        <f>VLOOKUP(B369,[2]INFRA!$A$1:$E$847,4,0)*1.2423</f>
        <v>24.299387999999997</v>
      </c>
      <c r="L369" s="154">
        <f t="shared" si="47"/>
        <v>56763.37</v>
      </c>
      <c r="M369" s="161">
        <f t="shared" ref="M369" si="53">B369</f>
        <v>57300</v>
      </c>
      <c r="N369" s="144" t="str">
        <f>VLOOKUP(B369,[2]INFRA!$A$1:$E$847,5,0)</f>
        <v>INFRA Jul/23</v>
      </c>
    </row>
    <row r="370" spans="2:16" s="144" customFormat="1" ht="23.25" customHeight="1" x14ac:dyDescent="0.2">
      <c r="B370" s="163" t="s">
        <v>153</v>
      </c>
      <c r="C370" s="243" t="s">
        <v>158</v>
      </c>
      <c r="D370" s="244"/>
      <c r="E370" s="244"/>
      <c r="F370" s="244"/>
      <c r="G370" s="245"/>
      <c r="H370" s="164"/>
      <c r="I370" s="165">
        <f>I369*1.2</f>
        <v>2803.2</v>
      </c>
      <c r="L370" s="154">
        <f t="shared" si="47"/>
        <v>0</v>
      </c>
      <c r="M370" s="161"/>
    </row>
    <row r="371" spans="2:16" s="144" customFormat="1" x14ac:dyDescent="0.2">
      <c r="B371" s="163" t="s">
        <v>153</v>
      </c>
      <c r="C371" s="243"/>
      <c r="D371" s="244"/>
      <c r="E371" s="244"/>
      <c r="F371" s="244"/>
      <c r="G371" s="245"/>
      <c r="H371" s="164"/>
      <c r="I371" s="165"/>
      <c r="L371" s="154">
        <f t="shared" si="47"/>
        <v>0</v>
      </c>
      <c r="M371" s="161"/>
    </row>
    <row r="372" spans="2:16" s="144" customFormat="1" ht="23.25" customHeight="1" x14ac:dyDescent="0.2">
      <c r="B372" s="163">
        <v>51901</v>
      </c>
      <c r="C372" s="246" t="str">
        <f>VLOOKUP(B372,[2]INFRA!$A$1:$E$847,2,0)</f>
        <v>CONSTRUÇÃO DE SARJETA OU SARJETÃO DE CONCRETO - FCK=25,0MPA</v>
      </c>
      <c r="D372" s="247"/>
      <c r="E372" s="247"/>
      <c r="F372" s="247"/>
      <c r="G372" s="248"/>
      <c r="H372" s="164" t="str">
        <f>VLOOKUP(B372,[2]INFRA!$A$1:$E$847,3,0)</f>
        <v>M3</v>
      </c>
      <c r="I372" s="165">
        <v>149.50398999999999</v>
      </c>
      <c r="K372" s="144">
        <f>VLOOKUP(B372,[2]INFRA!$A$1:$E$847,4,0)*1.2423</f>
        <v>759.03287699999998</v>
      </c>
      <c r="L372" s="154">
        <f t="shared" si="47"/>
        <v>113478.44</v>
      </c>
      <c r="M372" s="161">
        <f t="shared" ref="M372" si="54">B372</f>
        <v>51901</v>
      </c>
      <c r="N372" s="144" t="str">
        <f>VLOOKUP(B372,[2]INFRA!$A$1:$E$847,5,0)</f>
        <v>INFRA Jul/23</v>
      </c>
      <c r="O372" s="157"/>
      <c r="P372" s="157"/>
    </row>
    <row r="373" spans="2:16" s="144" customFormat="1" ht="23.25" customHeight="1" x14ac:dyDescent="0.2">
      <c r="B373" s="163" t="s">
        <v>153</v>
      </c>
      <c r="C373" s="243" t="s">
        <v>159</v>
      </c>
      <c r="D373" s="244"/>
      <c r="E373" s="244"/>
      <c r="F373" s="244"/>
      <c r="G373" s="245"/>
      <c r="H373" s="164"/>
      <c r="I373" s="165"/>
      <c r="J373" s="144">
        <f>(I369*0.4*0.16)</f>
        <v>149.50400000000002</v>
      </c>
      <c r="L373" s="154">
        <f t="shared" si="47"/>
        <v>0</v>
      </c>
      <c r="M373" s="161"/>
    </row>
    <row r="374" spans="2:16" s="144" customFormat="1" ht="21" customHeight="1" x14ac:dyDescent="0.2">
      <c r="B374" s="150"/>
      <c r="C374" s="255"/>
      <c r="D374" s="256"/>
      <c r="E374" s="256"/>
      <c r="F374" s="256"/>
      <c r="G374" s="257"/>
      <c r="H374" s="147"/>
      <c r="I374" s="148"/>
      <c r="L374" s="154"/>
      <c r="M374" s="149"/>
      <c r="O374" s="162">
        <f>SUM(L363:L374)</f>
        <v>453624.4</v>
      </c>
    </row>
    <row r="375" spans="2:16" s="144" customFormat="1" ht="21" customHeight="1" x14ac:dyDescent="0.2">
      <c r="B375" s="163" t="s">
        <v>153</v>
      </c>
      <c r="C375" s="252" t="s">
        <v>184</v>
      </c>
      <c r="D375" s="253"/>
      <c r="E375" s="253"/>
      <c r="F375" s="253"/>
      <c r="G375" s="254"/>
      <c r="H375" s="164"/>
      <c r="I375" s="165"/>
      <c r="L375" s="154">
        <f t="shared" ref="L375:L405" si="55">ROUND(K375*I375,2)</f>
        <v>0</v>
      </c>
      <c r="M375" s="149"/>
      <c r="O375" s="162">
        <f>SUM(L375:L375)</f>
        <v>0</v>
      </c>
    </row>
    <row r="376" spans="2:16" s="144" customFormat="1" ht="23.25" customHeight="1" x14ac:dyDescent="0.2">
      <c r="B376" s="163">
        <v>51100</v>
      </c>
      <c r="C376" s="246" t="str">
        <f>VLOOKUP(B376,[2]INFRA!$A$1:$E$847,2,0)</f>
        <v>ABERTURA DE CAIXA ATÉ 25CM, INCLUI ESCAVAÇÃO, COMPACTAÇÃO, TRANSPORTE E PREPARO DO SUB-LEITO</v>
      </c>
      <c r="D376" s="247"/>
      <c r="E376" s="247"/>
      <c r="F376" s="247"/>
      <c r="G376" s="248"/>
      <c r="H376" s="164" t="str">
        <f>VLOOKUP(B376,[2]INFRA!$A$1:$E$847,3,0)</f>
        <v>M2</v>
      </c>
      <c r="I376" s="165">
        <v>1516.26</v>
      </c>
      <c r="K376" s="144">
        <f>VLOOKUP(B376,[2]INFRA!$A$1:$E$847,4,0)*1.2423</f>
        <v>27.566637</v>
      </c>
      <c r="L376" s="154">
        <f t="shared" si="55"/>
        <v>41798.19</v>
      </c>
      <c r="M376" s="161">
        <f t="shared" ref="M376" si="56">B376</f>
        <v>51100</v>
      </c>
      <c r="N376" s="144" t="str">
        <f>VLOOKUP(B376,[2]INFRA!$A$1:$E$847,5,0)</f>
        <v>INFRA Jul/23</v>
      </c>
    </row>
    <row r="377" spans="2:16" s="144" customFormat="1" ht="23.25" customHeight="1" x14ac:dyDescent="0.2">
      <c r="B377" s="163" t="s">
        <v>153</v>
      </c>
      <c r="C377" s="243" t="s">
        <v>160</v>
      </c>
      <c r="D377" s="244"/>
      <c r="E377" s="244"/>
      <c r="F377" s="244"/>
      <c r="G377" s="245"/>
      <c r="H377" s="164"/>
      <c r="I377" s="165"/>
      <c r="J377" s="157"/>
      <c r="L377" s="154">
        <f t="shared" si="55"/>
        <v>0</v>
      </c>
      <c r="M377" s="161"/>
    </row>
    <row r="378" spans="2:16" s="144" customFormat="1" x14ac:dyDescent="0.2">
      <c r="B378" s="163" t="s">
        <v>153</v>
      </c>
      <c r="C378" s="243"/>
      <c r="D378" s="244"/>
      <c r="E378" s="244"/>
      <c r="F378" s="244"/>
      <c r="G378" s="245"/>
      <c r="H378" s="164"/>
      <c r="I378" s="165"/>
      <c r="L378" s="154">
        <f t="shared" si="55"/>
        <v>0</v>
      </c>
      <c r="M378" s="161"/>
    </row>
    <row r="379" spans="2:16" s="144" customFormat="1" ht="23.25" customHeight="1" x14ac:dyDescent="0.2">
      <c r="B379" s="163">
        <v>54800</v>
      </c>
      <c r="C379" s="246" t="str">
        <f>VLOOKUP(B379,[2]INFRA!$A$1:$E$847,2,0)</f>
        <v>BASE DE BRITA GRADUADA</v>
      </c>
      <c r="D379" s="247"/>
      <c r="E379" s="247"/>
      <c r="F379" s="247"/>
      <c r="G379" s="248"/>
      <c r="H379" s="164" t="str">
        <f>VLOOKUP(B379,[2]INFRA!$A$1:$E$847,3,0)</f>
        <v>M3</v>
      </c>
      <c r="I379" s="165">
        <f>I376*0.15</f>
        <v>227.43899999999999</v>
      </c>
      <c r="K379" s="144">
        <f>VLOOKUP(B379,[2]INFRA!$A$1:$E$847,4,0)*1.2423</f>
        <v>293.61760499999997</v>
      </c>
      <c r="L379" s="154">
        <f t="shared" si="55"/>
        <v>66780.09</v>
      </c>
      <c r="M379" s="161">
        <f t="shared" ref="M379" si="57">B379</f>
        <v>54800</v>
      </c>
      <c r="N379" s="144" t="str">
        <f>VLOOKUP(B379,[2]INFRA!$A$1:$E$847,5,0)</f>
        <v>INFRA Jul/23</v>
      </c>
    </row>
    <row r="380" spans="2:16" s="144" customFormat="1" ht="23.25" customHeight="1" x14ac:dyDescent="0.2">
      <c r="B380" s="163" t="s">
        <v>153</v>
      </c>
      <c r="C380" s="243" t="s">
        <v>161</v>
      </c>
      <c r="D380" s="244"/>
      <c r="E380" s="244"/>
      <c r="F380" s="244"/>
      <c r="G380" s="245"/>
      <c r="H380" s="164"/>
      <c r="I380" s="165"/>
      <c r="L380" s="154">
        <f t="shared" si="55"/>
        <v>0</v>
      </c>
      <c r="M380" s="161"/>
    </row>
    <row r="381" spans="2:16" s="144" customFormat="1" x14ac:dyDescent="0.2">
      <c r="B381" s="163" t="s">
        <v>153</v>
      </c>
      <c r="C381" s="243"/>
      <c r="D381" s="244"/>
      <c r="E381" s="244"/>
      <c r="F381" s="244"/>
      <c r="G381" s="245"/>
      <c r="H381" s="164"/>
      <c r="I381" s="165"/>
      <c r="L381" s="154">
        <f t="shared" si="55"/>
        <v>0</v>
      </c>
      <c r="M381" s="161"/>
    </row>
    <row r="382" spans="2:16" s="144" customFormat="1" ht="23.25" customHeight="1" x14ac:dyDescent="0.2">
      <c r="B382" s="163">
        <v>52502</v>
      </c>
      <c r="C382" s="246" t="str">
        <f>VLOOKUP(B382,[2]INFRA!$A$1:$E$847,2,0)</f>
        <v>BASE DE BINDER DENSO (SEM TRANSPORTE)</v>
      </c>
      <c r="D382" s="247"/>
      <c r="E382" s="247"/>
      <c r="F382" s="247"/>
      <c r="G382" s="248"/>
      <c r="H382" s="164" t="str">
        <f>VLOOKUP(B382,[2]INFRA!$A$1:$E$847,3,0)</f>
        <v>M3</v>
      </c>
      <c r="I382" s="165">
        <f>SUM(J383:J383)</f>
        <v>75.813000000000002</v>
      </c>
      <c r="K382" s="144">
        <f>VLOOKUP(B382,[2]INFRA!$A$1:$E$847,4,0)*1.2423</f>
        <v>1436.6205660000001</v>
      </c>
      <c r="L382" s="154">
        <f t="shared" si="55"/>
        <v>108914.51</v>
      </c>
      <c r="M382" s="161">
        <f>B382</f>
        <v>52502</v>
      </c>
      <c r="N382" s="144" t="str">
        <f>VLOOKUP(B382,[2]INFRA!$A$1:$E$847,5,0)</f>
        <v>INFRA Jul/23</v>
      </c>
    </row>
    <row r="383" spans="2:16" s="144" customFormat="1" ht="23.25" customHeight="1" x14ac:dyDescent="0.2">
      <c r="B383" s="163" t="s">
        <v>153</v>
      </c>
      <c r="C383" s="243" t="s">
        <v>162</v>
      </c>
      <c r="D383" s="244"/>
      <c r="E383" s="244"/>
      <c r="F383" s="244"/>
      <c r="G383" s="245"/>
      <c r="H383" s="164"/>
      <c r="I383" s="165"/>
      <c r="J383" s="144">
        <f>(I376)*0.05</f>
        <v>75.813000000000002</v>
      </c>
      <c r="L383" s="154">
        <f t="shared" si="55"/>
        <v>0</v>
      </c>
      <c r="M383" s="161"/>
    </row>
    <row r="384" spans="2:16" s="144" customFormat="1" x14ac:dyDescent="0.2">
      <c r="B384" s="163" t="s">
        <v>153</v>
      </c>
      <c r="C384" s="243"/>
      <c r="D384" s="244"/>
      <c r="E384" s="244"/>
      <c r="F384" s="244"/>
      <c r="G384" s="245"/>
      <c r="H384" s="164"/>
      <c r="I384" s="165"/>
      <c r="L384" s="154">
        <f t="shared" si="55"/>
        <v>0</v>
      </c>
      <c r="M384" s="161"/>
    </row>
    <row r="385" spans="2:14" s="144" customFormat="1" ht="23.25" customHeight="1" x14ac:dyDescent="0.2">
      <c r="B385" s="163">
        <v>57901</v>
      </c>
      <c r="C385" s="246" t="str">
        <f>VLOOKUP(B385,[2]INFRA!$A$1:$E$847,2,0)</f>
        <v>CARGA, DESCARGA E TRANSPORTE DE BINDER ATÉ A DISTÂNCIA MÉDIA DE IDA E VOLTA DE 1KM</v>
      </c>
      <c r="D385" s="247"/>
      <c r="E385" s="247"/>
      <c r="F385" s="247"/>
      <c r="G385" s="248"/>
      <c r="H385" s="164" t="str">
        <f>VLOOKUP(B385,[2]INFRA!$A$1:$E$847,3,0)</f>
        <v>M3</v>
      </c>
      <c r="I385" s="165">
        <f>I382</f>
        <v>75.813000000000002</v>
      </c>
      <c r="K385" s="144">
        <f>VLOOKUP(B385,[2]INFRA!$A$1:$E$847,4,0)*1.2423</f>
        <v>24.063351000000001</v>
      </c>
      <c r="L385" s="154">
        <f t="shared" si="55"/>
        <v>1824.31</v>
      </c>
      <c r="M385" s="161">
        <f>B385</f>
        <v>57901</v>
      </c>
      <c r="N385" s="144" t="str">
        <f>VLOOKUP(B385,[2]INFRA!$A$1:$E$847,5,0)</f>
        <v>INFRA Jul/23</v>
      </c>
    </row>
    <row r="386" spans="2:14" s="144" customFormat="1" ht="23.25" customHeight="1" x14ac:dyDescent="0.2">
      <c r="B386" s="163" t="s">
        <v>153</v>
      </c>
      <c r="C386" s="243" t="s">
        <v>163</v>
      </c>
      <c r="D386" s="244"/>
      <c r="E386" s="244"/>
      <c r="F386" s="244"/>
      <c r="G386" s="245"/>
      <c r="H386" s="164"/>
      <c r="I386" s="165"/>
      <c r="L386" s="154">
        <f t="shared" si="55"/>
        <v>0</v>
      </c>
      <c r="M386" s="161"/>
    </row>
    <row r="387" spans="2:14" s="144" customFormat="1" x14ac:dyDescent="0.2">
      <c r="B387" s="163" t="s">
        <v>153</v>
      </c>
      <c r="C387" s="243"/>
      <c r="D387" s="244"/>
      <c r="E387" s="244"/>
      <c r="F387" s="244"/>
      <c r="G387" s="245"/>
      <c r="H387" s="164"/>
      <c r="I387" s="165"/>
      <c r="L387" s="154">
        <f t="shared" si="55"/>
        <v>0</v>
      </c>
      <c r="M387" s="161"/>
    </row>
    <row r="388" spans="2:14" s="144" customFormat="1" ht="23.25" customHeight="1" x14ac:dyDescent="0.2">
      <c r="B388" s="163">
        <v>57907</v>
      </c>
      <c r="C388" s="246" t="str">
        <f>VLOOKUP(B388,[2]INFRA!$A$1:$E$847,2,0)</f>
        <v>TRANSPORTE DE BINDER ALÉM DO PRIMEIRO KM</v>
      </c>
      <c r="D388" s="247"/>
      <c r="E388" s="247"/>
      <c r="F388" s="247"/>
      <c r="G388" s="248"/>
      <c r="H388" s="164" t="str">
        <f>VLOOKUP(B388,[2]INFRA!$A$1:$E$847,3,0)</f>
        <v>M3XKM</v>
      </c>
      <c r="I388" s="165">
        <f>I385*27</f>
        <v>2046.951</v>
      </c>
      <c r="K388" s="144">
        <f>VLOOKUP(B388,[2]INFRA!$A$1:$E$847,4,0)*1.2423</f>
        <v>4.2610890000000001</v>
      </c>
      <c r="L388" s="154">
        <f t="shared" si="55"/>
        <v>8722.24</v>
      </c>
      <c r="M388" s="161">
        <f>B388</f>
        <v>57907</v>
      </c>
      <c r="N388" s="144" t="str">
        <f>VLOOKUP(B388,[2]INFRA!$A$1:$E$847,5,0)</f>
        <v>INFRA Jul/23</v>
      </c>
    </row>
    <row r="389" spans="2:14" s="144" customFormat="1" ht="23.25" customHeight="1" x14ac:dyDescent="0.2">
      <c r="B389" s="163" t="s">
        <v>153</v>
      </c>
      <c r="C389" s="243" t="s">
        <v>164</v>
      </c>
      <c r="D389" s="244"/>
      <c r="E389" s="244"/>
      <c r="F389" s="244"/>
      <c r="G389" s="245"/>
      <c r="H389" s="164"/>
      <c r="I389" s="165"/>
      <c r="L389" s="154">
        <f t="shared" si="55"/>
        <v>0</v>
      </c>
      <c r="M389" s="161"/>
    </row>
    <row r="390" spans="2:14" s="144" customFormat="1" x14ac:dyDescent="0.2">
      <c r="B390" s="163" t="s">
        <v>153</v>
      </c>
      <c r="C390" s="243"/>
      <c r="D390" s="244"/>
      <c r="E390" s="244"/>
      <c r="F390" s="244"/>
      <c r="G390" s="245"/>
      <c r="H390" s="164"/>
      <c r="I390" s="165"/>
      <c r="L390" s="154">
        <f t="shared" si="55"/>
        <v>0</v>
      </c>
      <c r="M390" s="161"/>
    </row>
    <row r="391" spans="2:14" s="144" customFormat="1" ht="23.25" customHeight="1" x14ac:dyDescent="0.2">
      <c r="B391" s="163">
        <v>52600</v>
      </c>
      <c r="C391" s="246" t="str">
        <f>VLOOKUP(B391,[2]INFRA!$A$1:$E$847,2,0)</f>
        <v>IMPRIMAÇÃO BETUMINOSA LIGANTE</v>
      </c>
      <c r="D391" s="247"/>
      <c r="E391" s="247"/>
      <c r="F391" s="247"/>
      <c r="G391" s="248"/>
      <c r="H391" s="164" t="str">
        <f>VLOOKUP(B391,[2]INFRA!$A$1:$E$847,3,0)</f>
        <v>M2</v>
      </c>
      <c r="I391" s="165">
        <f>J392</f>
        <v>3032.52</v>
      </c>
      <c r="K391" s="144">
        <f>VLOOKUP(B391,[2]INFRA!$A$1:$E$847,4,0)*1.2423</f>
        <v>8.609138999999999</v>
      </c>
      <c r="L391" s="154">
        <f t="shared" si="55"/>
        <v>26107.39</v>
      </c>
      <c r="M391" s="161">
        <f>B391</f>
        <v>52600</v>
      </c>
      <c r="N391" s="144" t="str">
        <f>VLOOKUP(B391,[2]INFRA!$A$1:$E$847,5,0)</f>
        <v>INFRA Jul/23</v>
      </c>
    </row>
    <row r="392" spans="2:14" s="144" customFormat="1" ht="23.25" customHeight="1" x14ac:dyDescent="0.2">
      <c r="B392" s="163" t="s">
        <v>153</v>
      </c>
      <c r="C392" s="249" t="s">
        <v>66</v>
      </c>
      <c r="D392" s="250"/>
      <c r="E392" s="250"/>
      <c r="F392" s="250"/>
      <c r="G392" s="251"/>
      <c r="H392" s="164"/>
      <c r="I392" s="165"/>
      <c r="J392" s="157">
        <f>I376*2</f>
        <v>3032.52</v>
      </c>
      <c r="L392" s="154">
        <f t="shared" si="55"/>
        <v>0</v>
      </c>
      <c r="M392" s="161"/>
    </row>
    <row r="393" spans="2:14" s="144" customFormat="1" x14ac:dyDescent="0.2">
      <c r="B393" s="163" t="s">
        <v>153</v>
      </c>
      <c r="C393" s="243"/>
      <c r="D393" s="244"/>
      <c r="E393" s="244"/>
      <c r="F393" s="244"/>
      <c r="G393" s="245"/>
      <c r="H393" s="164"/>
      <c r="I393" s="165"/>
      <c r="L393" s="154">
        <f t="shared" si="55"/>
        <v>0</v>
      </c>
      <c r="M393" s="161"/>
    </row>
    <row r="394" spans="2:14" s="144" customFormat="1" ht="23.25" customHeight="1" x14ac:dyDescent="0.2">
      <c r="B394" s="163">
        <v>52700</v>
      </c>
      <c r="C394" s="246" t="str">
        <f>VLOOKUP(B394,[2]INFRA!$A$1:$E$847,2,0)</f>
        <v>IMPRIMAÇÃO BETUMINOSA IMPERMEABILIZANTE</v>
      </c>
      <c r="D394" s="247"/>
      <c r="E394" s="247"/>
      <c r="F394" s="247"/>
      <c r="G394" s="248"/>
      <c r="H394" s="164" t="str">
        <f>VLOOKUP(B394,[2]INFRA!$A$1:$E$847,3,0)</f>
        <v>M2</v>
      </c>
      <c r="I394" s="165">
        <f>J395</f>
        <v>1516.26</v>
      </c>
      <c r="K394" s="144">
        <f>VLOOKUP(B394,[2]INFRA!$A$1:$E$847,4,0)*1.2423</f>
        <v>16.957394999999998</v>
      </c>
      <c r="L394" s="154">
        <f t="shared" si="55"/>
        <v>25711.82</v>
      </c>
      <c r="M394" s="161">
        <f>B394</f>
        <v>52700</v>
      </c>
      <c r="N394" s="144" t="str">
        <f>VLOOKUP(B394,[2]INFRA!$A$1:$E$847,5,0)</f>
        <v>INFRA Jul/23</v>
      </c>
    </row>
    <row r="395" spans="2:14" s="144" customFormat="1" ht="23.25" customHeight="1" x14ac:dyDescent="0.2">
      <c r="B395" s="163" t="s">
        <v>153</v>
      </c>
      <c r="C395" s="243" t="s">
        <v>165</v>
      </c>
      <c r="D395" s="244"/>
      <c r="E395" s="244"/>
      <c r="F395" s="244"/>
      <c r="G395" s="245"/>
      <c r="H395" s="164"/>
      <c r="I395" s="165"/>
      <c r="J395" s="157">
        <f>I376</f>
        <v>1516.26</v>
      </c>
      <c r="L395" s="154">
        <f t="shared" si="55"/>
        <v>0</v>
      </c>
      <c r="M395" s="161"/>
    </row>
    <row r="396" spans="2:14" s="144" customFormat="1" x14ac:dyDescent="0.2">
      <c r="B396" s="163" t="s">
        <v>153</v>
      </c>
      <c r="C396" s="243"/>
      <c r="D396" s="244"/>
      <c r="E396" s="244"/>
      <c r="F396" s="244"/>
      <c r="G396" s="245"/>
      <c r="H396" s="164"/>
      <c r="I396" s="165"/>
      <c r="L396" s="154">
        <f t="shared" si="55"/>
        <v>0</v>
      </c>
      <c r="M396" s="161"/>
    </row>
    <row r="397" spans="2:14" s="144" customFormat="1" ht="23.25" customHeight="1" x14ac:dyDescent="0.2">
      <c r="B397" s="163">
        <v>52800</v>
      </c>
      <c r="C397" s="246" t="str">
        <f>VLOOKUP(B397,[2]INFRA!$A$1:$E$847,2,0)</f>
        <v>REVESTIMENTO DE CONCRETO ASFÁLTICO (SEM TRANSPORTE)</v>
      </c>
      <c r="D397" s="247"/>
      <c r="E397" s="247"/>
      <c r="F397" s="247"/>
      <c r="G397" s="248"/>
      <c r="H397" s="164" t="str">
        <f>VLOOKUP(B397,[2]INFRA!$A$1:$E$847,3,0)</f>
        <v>M3</v>
      </c>
      <c r="I397" s="165">
        <f>J398</f>
        <v>75.813000000000002</v>
      </c>
      <c r="K397" s="144">
        <f>VLOOKUP(B397,[2]INFRA!$A$1:$E$847,4,0)*1.2423</f>
        <v>1713.0820080000001</v>
      </c>
      <c r="L397" s="154">
        <f t="shared" si="55"/>
        <v>129873.89</v>
      </c>
      <c r="M397" s="161">
        <f>B397</f>
        <v>52800</v>
      </c>
      <c r="N397" s="144" t="str">
        <f>VLOOKUP(B397,[2]INFRA!$A$1:$E$847,5,0)</f>
        <v>INFRA Jul/23</v>
      </c>
    </row>
    <row r="398" spans="2:14" s="144" customFormat="1" ht="23.25" customHeight="1" x14ac:dyDescent="0.2">
      <c r="B398" s="163" t="s">
        <v>153</v>
      </c>
      <c r="C398" s="243" t="s">
        <v>162</v>
      </c>
      <c r="D398" s="244"/>
      <c r="E398" s="244"/>
      <c r="F398" s="244"/>
      <c r="G398" s="245"/>
      <c r="H398" s="164"/>
      <c r="I398" s="165"/>
      <c r="J398" s="144">
        <f>(I376)*0.05</f>
        <v>75.813000000000002</v>
      </c>
      <c r="L398" s="154">
        <f t="shared" si="55"/>
        <v>0</v>
      </c>
      <c r="M398" s="161"/>
    </row>
    <row r="399" spans="2:14" s="144" customFormat="1" x14ac:dyDescent="0.2">
      <c r="B399" s="163" t="s">
        <v>153</v>
      </c>
      <c r="C399" s="243"/>
      <c r="D399" s="244"/>
      <c r="E399" s="244"/>
      <c r="F399" s="244"/>
      <c r="G399" s="245"/>
      <c r="H399" s="164"/>
      <c r="I399" s="165"/>
      <c r="L399" s="154">
        <f t="shared" si="55"/>
        <v>0</v>
      </c>
      <c r="M399" s="161"/>
    </row>
    <row r="400" spans="2:14" s="144" customFormat="1" ht="23.25" customHeight="1" x14ac:dyDescent="0.2">
      <c r="B400" s="163">
        <v>57801</v>
      </c>
      <c r="C400" s="246" t="str">
        <f>VLOOKUP(B400,[2]INFRA!$A$1:$E$847,2,0)</f>
        <v>CARGA, DESCARGA E TRANSPORTE DE CONCRETO ASFÁLTICO ATÉ A DISTÂNCIA MÉDIA DE IDA E VOLTA DE 1KM</v>
      </c>
      <c r="D400" s="247"/>
      <c r="E400" s="247"/>
      <c r="F400" s="247"/>
      <c r="G400" s="248"/>
      <c r="H400" s="164" t="str">
        <f>VLOOKUP(B400,[2]INFRA!$A$1:$E$847,3,0)</f>
        <v>M3</v>
      </c>
      <c r="I400" s="165">
        <f>I397</f>
        <v>75.813000000000002</v>
      </c>
      <c r="K400" s="144">
        <f>VLOOKUP(B400,[2]INFRA!$A$1:$E$847,4,0)*1.2423</f>
        <v>24.063351000000001</v>
      </c>
      <c r="L400" s="154">
        <f t="shared" si="55"/>
        <v>1824.31</v>
      </c>
      <c r="M400" s="161">
        <f>B400</f>
        <v>57801</v>
      </c>
      <c r="N400" s="144" t="str">
        <f>VLOOKUP(B400,[2]INFRA!$A$1:$E$847,5,0)</f>
        <v>INFRA Jul/23</v>
      </c>
    </row>
    <row r="401" spans="2:15" s="144" customFormat="1" ht="23.25" customHeight="1" x14ac:dyDescent="0.2">
      <c r="B401" s="163" t="s">
        <v>153</v>
      </c>
      <c r="C401" s="243" t="s">
        <v>166</v>
      </c>
      <c r="D401" s="244"/>
      <c r="E401" s="244"/>
      <c r="F401" s="244"/>
      <c r="G401" s="245"/>
      <c r="H401" s="164"/>
      <c r="I401" s="165"/>
      <c r="L401" s="154">
        <f t="shared" si="55"/>
        <v>0</v>
      </c>
      <c r="M401" s="161"/>
    </row>
    <row r="402" spans="2:15" s="144" customFormat="1" x14ac:dyDescent="0.2">
      <c r="B402" s="163" t="s">
        <v>153</v>
      </c>
      <c r="C402" s="243"/>
      <c r="D402" s="244"/>
      <c r="E402" s="244"/>
      <c r="F402" s="244"/>
      <c r="G402" s="245"/>
      <c r="H402" s="164"/>
      <c r="I402" s="165"/>
      <c r="L402" s="154">
        <f t="shared" si="55"/>
        <v>0</v>
      </c>
      <c r="M402" s="161"/>
    </row>
    <row r="403" spans="2:15" s="144" customFormat="1" ht="23.25" customHeight="1" x14ac:dyDescent="0.2">
      <c r="B403" s="163">
        <v>57807</v>
      </c>
      <c r="C403" s="246" t="str">
        <f>VLOOKUP(B403,[2]INFRA!$A$1:$E$847,2,0)</f>
        <v>TRANSPORTE DE CONCRETO ASFÁLTICO ALÉM DO PRIMEIRO KM</v>
      </c>
      <c r="D403" s="247"/>
      <c r="E403" s="247"/>
      <c r="F403" s="247"/>
      <c r="G403" s="248"/>
      <c r="H403" s="164" t="str">
        <f>VLOOKUP(B403,[2]INFRA!$A$1:$E$847,3,0)</f>
        <v>M3XKM</v>
      </c>
      <c r="I403" s="165">
        <f>I397*27</f>
        <v>2046.951</v>
      </c>
      <c r="K403" s="144">
        <f>VLOOKUP(B403,[2]INFRA!$A$1:$E$847,4,0)*1.2423</f>
        <v>4.2610890000000001</v>
      </c>
      <c r="L403" s="154">
        <f t="shared" si="55"/>
        <v>8722.24</v>
      </c>
      <c r="M403" s="161">
        <f>B403</f>
        <v>57807</v>
      </c>
      <c r="N403" s="144" t="str">
        <f>VLOOKUP(B403,[2]INFRA!$A$1:$E$847,5,0)</f>
        <v>INFRA Jul/23</v>
      </c>
      <c r="O403" s="162">
        <f>SUM(L376:L403)</f>
        <v>420278.99</v>
      </c>
    </row>
    <row r="404" spans="2:15" s="144" customFormat="1" ht="23.25" customHeight="1" x14ac:dyDescent="0.2">
      <c r="B404" s="163" t="s">
        <v>153</v>
      </c>
      <c r="C404" s="243" t="s">
        <v>167</v>
      </c>
      <c r="D404" s="244"/>
      <c r="E404" s="244"/>
      <c r="F404" s="244"/>
      <c r="G404" s="245"/>
      <c r="H404" s="164"/>
      <c r="I404" s="165"/>
      <c r="L404" s="154">
        <f t="shared" si="55"/>
        <v>0</v>
      </c>
      <c r="M404" s="161"/>
    </row>
    <row r="405" spans="2:15" s="144" customFormat="1" x14ac:dyDescent="0.2">
      <c r="B405" s="163" t="s">
        <v>153</v>
      </c>
      <c r="C405" s="243"/>
      <c r="D405" s="244"/>
      <c r="E405" s="244"/>
      <c r="F405" s="244"/>
      <c r="G405" s="245"/>
      <c r="H405" s="164"/>
      <c r="I405" s="165"/>
      <c r="L405" s="154">
        <f t="shared" si="55"/>
        <v>0</v>
      </c>
      <c r="M405" s="161"/>
    </row>
    <row r="408" spans="2:15" x14ac:dyDescent="0.2">
      <c r="L408" s="3">
        <f>SUM(L1:L405)</f>
        <v>2002088.1199999999</v>
      </c>
    </row>
  </sheetData>
  <mergeCells count="393"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68:G68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197:G197"/>
    <mergeCell ref="C198:G198"/>
    <mergeCell ref="C199:G199"/>
    <mergeCell ref="C202:G202"/>
    <mergeCell ref="C203:G203"/>
    <mergeCell ref="C204:G204"/>
    <mergeCell ref="C192:G192"/>
    <mergeCell ref="C193:G193"/>
    <mergeCell ref="C194:G194"/>
    <mergeCell ref="C195:G195"/>
    <mergeCell ref="C196:G196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72:G172"/>
    <mergeCell ref="C173:G173"/>
    <mergeCell ref="C174:G174"/>
    <mergeCell ref="C175:G175"/>
    <mergeCell ref="C176:G176"/>
    <mergeCell ref="C177:G177"/>
    <mergeCell ref="C178:G178"/>
    <mergeCell ref="C183:G183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43:G143"/>
    <mergeCell ref="C144:G144"/>
    <mergeCell ref="C145:G145"/>
    <mergeCell ref="C146:G146"/>
    <mergeCell ref="C149:G149"/>
    <mergeCell ref="C150:G150"/>
    <mergeCell ref="C151:G151"/>
    <mergeCell ref="C152:G152"/>
    <mergeCell ref="C153:G15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88:G88"/>
    <mergeCell ref="C89:G89"/>
    <mergeCell ref="C90:G90"/>
    <mergeCell ref="C93:G93"/>
    <mergeCell ref="C121:G121"/>
    <mergeCell ref="C122:G122"/>
    <mergeCell ref="C123:G123"/>
    <mergeCell ref="C124:G124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03:G103"/>
    <mergeCell ref="C104:G104"/>
    <mergeCell ref="C105:G105"/>
    <mergeCell ref="C106:G106"/>
    <mergeCell ref="C107:G107"/>
    <mergeCell ref="C108:G10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351:G351"/>
    <mergeCell ref="C347:G347"/>
    <mergeCell ref="C348:G348"/>
    <mergeCell ref="C349:G349"/>
    <mergeCell ref="C319:G319"/>
    <mergeCell ref="C320:G320"/>
    <mergeCell ref="C321:G321"/>
    <mergeCell ref="C345:G345"/>
    <mergeCell ref="C346:G346"/>
    <mergeCell ref="C340:G340"/>
    <mergeCell ref="C341:G341"/>
    <mergeCell ref="C342:G342"/>
    <mergeCell ref="C343:G343"/>
    <mergeCell ref="C344:G344"/>
    <mergeCell ref="C338:G338"/>
    <mergeCell ref="C333:G333"/>
    <mergeCell ref="C334:G334"/>
    <mergeCell ref="C335:G335"/>
    <mergeCell ref="C337:G337"/>
    <mergeCell ref="C328:G328"/>
    <mergeCell ref="C329:G329"/>
    <mergeCell ref="C330:G330"/>
    <mergeCell ref="C331:G331"/>
    <mergeCell ref="C332:G332"/>
    <mergeCell ref="C315:G315"/>
    <mergeCell ref="C316:G316"/>
    <mergeCell ref="C317:G317"/>
    <mergeCell ref="C318:G318"/>
    <mergeCell ref="C322:G322"/>
    <mergeCell ref="C323:G323"/>
    <mergeCell ref="C324:G324"/>
    <mergeCell ref="C327:G327"/>
    <mergeCell ref="C300:G300"/>
    <mergeCell ref="C301:G301"/>
    <mergeCell ref="C325:G325"/>
    <mergeCell ref="C314:G314"/>
    <mergeCell ref="C309:G309"/>
    <mergeCell ref="C310:G310"/>
    <mergeCell ref="C311:G311"/>
    <mergeCell ref="C312:G312"/>
    <mergeCell ref="C313:G313"/>
    <mergeCell ref="C304:G304"/>
    <mergeCell ref="C305:G305"/>
    <mergeCell ref="C306:G306"/>
    <mergeCell ref="C326:G326"/>
    <mergeCell ref="C307:G307"/>
    <mergeCell ref="C308:G308"/>
    <mergeCell ref="C294:G294"/>
    <mergeCell ref="C295:G295"/>
    <mergeCell ref="C296:G296"/>
    <mergeCell ref="C299:G299"/>
    <mergeCell ref="C303:G303"/>
    <mergeCell ref="C302:G302"/>
    <mergeCell ref="C297:G297"/>
    <mergeCell ref="C298:G298"/>
    <mergeCell ref="C289:G289"/>
    <mergeCell ref="C290:G290"/>
    <mergeCell ref="C291:G291"/>
    <mergeCell ref="C292:G292"/>
    <mergeCell ref="C293:G293"/>
    <mergeCell ref="C284:G284"/>
    <mergeCell ref="C285:G285"/>
    <mergeCell ref="C286:G286"/>
    <mergeCell ref="C287:G287"/>
    <mergeCell ref="C288:G288"/>
    <mergeCell ref="C231:G231"/>
    <mergeCell ref="C254:G254"/>
    <mergeCell ref="C255:G255"/>
    <mergeCell ref="C279:G279"/>
    <mergeCell ref="C280:G280"/>
    <mergeCell ref="C281:G281"/>
    <mergeCell ref="C282:G282"/>
    <mergeCell ref="C283:G283"/>
    <mergeCell ref="C274:G274"/>
    <mergeCell ref="C275:G275"/>
    <mergeCell ref="C276:G276"/>
    <mergeCell ref="C277:G277"/>
    <mergeCell ref="C278:G278"/>
    <mergeCell ref="C269:G269"/>
    <mergeCell ref="C270:G270"/>
    <mergeCell ref="C271:G271"/>
    <mergeCell ref="C272:G272"/>
    <mergeCell ref="C273:G273"/>
    <mergeCell ref="C264:G264"/>
    <mergeCell ref="C265:G265"/>
    <mergeCell ref="C266:G266"/>
    <mergeCell ref="C267:G267"/>
    <mergeCell ref="C268:G268"/>
    <mergeCell ref="C259:G259"/>
    <mergeCell ref="C260:G260"/>
    <mergeCell ref="C261:G261"/>
    <mergeCell ref="C262:G262"/>
    <mergeCell ref="C263:G263"/>
    <mergeCell ref="C252:G252"/>
    <mergeCell ref="C253:G253"/>
    <mergeCell ref="C256:G256"/>
    <mergeCell ref="C257:G257"/>
    <mergeCell ref="C258:G258"/>
    <mergeCell ref="C247:G247"/>
    <mergeCell ref="C248:G248"/>
    <mergeCell ref="C249:G249"/>
    <mergeCell ref="C250:G250"/>
    <mergeCell ref="C251:G251"/>
    <mergeCell ref="C32:G32"/>
    <mergeCell ref="C242:G242"/>
    <mergeCell ref="C243:G243"/>
    <mergeCell ref="C244:G244"/>
    <mergeCell ref="C245:G245"/>
    <mergeCell ref="C246:G246"/>
    <mergeCell ref="C237:G237"/>
    <mergeCell ref="C238:G238"/>
    <mergeCell ref="C239:G239"/>
    <mergeCell ref="C240:G240"/>
    <mergeCell ref="C241:G241"/>
    <mergeCell ref="C109:G109"/>
    <mergeCell ref="C110:G110"/>
    <mergeCell ref="C111:G111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69:G69"/>
    <mergeCell ref="B9:B10"/>
    <mergeCell ref="C232:G232"/>
    <mergeCell ref="C233:G233"/>
    <mergeCell ref="C234:G234"/>
    <mergeCell ref="C235:G235"/>
    <mergeCell ref="C236:G236"/>
    <mergeCell ref="C26:G26"/>
    <mergeCell ref="C31:G31"/>
    <mergeCell ref="C53:G53"/>
    <mergeCell ref="C48:G48"/>
    <mergeCell ref="C49:G49"/>
    <mergeCell ref="C50:G50"/>
    <mergeCell ref="C47:G47"/>
    <mergeCell ref="C40:G40"/>
    <mergeCell ref="C45:G45"/>
    <mergeCell ref="C43:G43"/>
    <mergeCell ref="C36:G36"/>
    <mergeCell ref="C37:G37"/>
    <mergeCell ref="C59:G59"/>
    <mergeCell ref="C54:G54"/>
    <mergeCell ref="C41:G41"/>
    <mergeCell ref="C42:G42"/>
    <mergeCell ref="C55:G55"/>
    <mergeCell ref="C30:G30"/>
    <mergeCell ref="C56:G56"/>
    <mergeCell ref="D3:F3"/>
    <mergeCell ref="G3:I3"/>
    <mergeCell ref="G4:I4"/>
    <mergeCell ref="C51:G51"/>
    <mergeCell ref="C52:G52"/>
    <mergeCell ref="C46:G46"/>
    <mergeCell ref="C44:G44"/>
    <mergeCell ref="C19:G19"/>
    <mergeCell ref="C22:G22"/>
    <mergeCell ref="C20:G20"/>
    <mergeCell ref="C39:G39"/>
    <mergeCell ref="C23:G23"/>
    <mergeCell ref="C21:G21"/>
    <mergeCell ref="C27:G27"/>
    <mergeCell ref="C28:G28"/>
    <mergeCell ref="C29:G29"/>
    <mergeCell ref="B2:C4"/>
    <mergeCell ref="C9:G10"/>
    <mergeCell ref="D2:F2"/>
    <mergeCell ref="G2:I2"/>
    <mergeCell ref="B6:F6"/>
    <mergeCell ref="G6:I6"/>
    <mergeCell ref="G7:I7"/>
    <mergeCell ref="H9:H10"/>
    <mergeCell ref="I9:I10"/>
    <mergeCell ref="C24:G24"/>
    <mergeCell ref="C12:G12"/>
    <mergeCell ref="C15:G15"/>
    <mergeCell ref="C13:G13"/>
    <mergeCell ref="C14:G14"/>
    <mergeCell ref="C18:G18"/>
    <mergeCell ref="C17:G17"/>
    <mergeCell ref="C16:G16"/>
    <mergeCell ref="C11:G11"/>
    <mergeCell ref="C25:G25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53:G353"/>
    <mergeCell ref="C354:G354"/>
    <mergeCell ref="C57:G57"/>
    <mergeCell ref="C58:G58"/>
    <mergeCell ref="C33:G33"/>
    <mergeCell ref="C65:G65"/>
    <mergeCell ref="C66:G66"/>
    <mergeCell ref="C67:G67"/>
    <mergeCell ref="C63:G63"/>
    <mergeCell ref="C64:G64"/>
    <mergeCell ref="C352:G352"/>
    <mergeCell ref="C62:G62"/>
    <mergeCell ref="C38:G38"/>
    <mergeCell ref="C60:G60"/>
    <mergeCell ref="C61:G61"/>
    <mergeCell ref="C370:G370"/>
    <mergeCell ref="C371:G371"/>
    <mergeCell ref="C372:G372"/>
    <mergeCell ref="C373:G373"/>
    <mergeCell ref="C374:G374"/>
    <mergeCell ref="C363:G363"/>
    <mergeCell ref="C364:G364"/>
    <mergeCell ref="C365:G365"/>
    <mergeCell ref="C366:G366"/>
    <mergeCell ref="C367:G367"/>
    <mergeCell ref="C368:G368"/>
    <mergeCell ref="C369:G369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75:G375"/>
    <mergeCell ref="C376:G376"/>
    <mergeCell ref="C377:G377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404:G404"/>
    <mergeCell ref="C405:G405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</mergeCells>
  <printOptions horizontalCentered="1"/>
  <pageMargins left="0.39" right="0.12" top="0.12" bottom="0.12" header="0.51" footer="0.51"/>
  <pageSetup paperSize="9" scale="54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CAC40-6C5F-4A38-9D88-06586FF13723}">
  <sheetPr>
    <pageSetUpPr fitToPage="1"/>
  </sheetPr>
  <dimension ref="A2:IP121"/>
  <sheetViews>
    <sheetView showGridLines="0" zoomScaleNormal="100" workbookViewId="0">
      <selection activeCell="E18" sqref="E18"/>
    </sheetView>
  </sheetViews>
  <sheetFormatPr defaultRowHeight="12.75" x14ac:dyDescent="0.2"/>
  <cols>
    <col min="1" max="1" width="9.140625" style="3"/>
    <col min="2" max="2" width="10.7109375" style="4" customWidth="1"/>
    <col min="3" max="3" width="60.7109375" style="5" customWidth="1"/>
    <col min="4" max="4" width="10.7109375" style="4" customWidth="1"/>
    <col min="5" max="5" width="14.5703125" style="4" customWidth="1"/>
    <col min="6" max="6" width="11.7109375" style="3" bestFit="1" customWidth="1"/>
    <col min="7" max="7" width="10.140625" style="3" bestFit="1" customWidth="1"/>
    <col min="8" max="9" width="12.5703125" style="3" bestFit="1" customWidth="1"/>
    <col min="10" max="16384" width="9.140625" style="3"/>
  </cols>
  <sheetData>
    <row r="2" spans="1:250" x14ac:dyDescent="0.2">
      <c r="D2" s="6"/>
    </row>
    <row r="3" spans="1:250" x14ac:dyDescent="0.2">
      <c r="C3" s="7" t="s">
        <v>43</v>
      </c>
      <c r="D3" s="16"/>
      <c r="E3" s="16"/>
    </row>
    <row r="4" spans="1:250" x14ac:dyDescent="0.2">
      <c r="C4" s="7" t="s">
        <v>11</v>
      </c>
      <c r="D4" s="16"/>
      <c r="E4" s="16"/>
    </row>
    <row r="5" spans="1:250" x14ac:dyDescent="0.2">
      <c r="C5" s="7" t="s">
        <v>10</v>
      </c>
      <c r="D5" s="16"/>
      <c r="E5" s="16"/>
    </row>
    <row r="6" spans="1:250" x14ac:dyDescent="0.2">
      <c r="D6" s="6"/>
    </row>
    <row r="7" spans="1:250" x14ac:dyDescent="0.2">
      <c r="C7" s="3"/>
      <c r="D7" s="6"/>
    </row>
    <row r="8" spans="1:250" x14ac:dyDescent="0.2">
      <c r="C8" s="3"/>
      <c r="D8" s="6"/>
    </row>
    <row r="9" spans="1:250" ht="38.25" x14ac:dyDescent="0.2">
      <c r="C9" s="5" t="s">
        <v>287</v>
      </c>
      <c r="D9" s="6"/>
      <c r="E9" s="50"/>
    </row>
    <row r="10" spans="1:250" x14ac:dyDescent="0.2">
      <c r="C10" s="3" t="s">
        <v>305</v>
      </c>
      <c r="D10" s="6"/>
      <c r="E10" s="50"/>
    </row>
    <row r="11" spans="1:250" x14ac:dyDescent="0.2">
      <c r="C11" s="52">
        <v>0.24229999999999999</v>
      </c>
      <c r="D11" s="6"/>
      <c r="E11" s="50"/>
    </row>
    <row r="12" spans="1:250" customFormat="1" x14ac:dyDescent="0.2">
      <c r="B12" s="4"/>
      <c r="C12" s="5"/>
      <c r="D12" s="6"/>
      <c r="E12" s="53"/>
    </row>
    <row r="13" spans="1:250" s="1" customFormat="1" x14ac:dyDescent="0.2">
      <c r="B13" s="8" t="s">
        <v>47</v>
      </c>
      <c r="C13" s="9" t="s">
        <v>13</v>
      </c>
      <c r="D13" s="17" t="s">
        <v>15</v>
      </c>
      <c r="E13" s="18" t="s">
        <v>179</v>
      </c>
    </row>
    <row r="14" spans="1:250" x14ac:dyDescent="0.2">
      <c r="B14" s="229" t="s">
        <v>284</v>
      </c>
      <c r="C14" s="220" t="s">
        <v>38</v>
      </c>
      <c r="D14" s="233">
        <v>347.05898999999999</v>
      </c>
      <c r="E14" s="235">
        <v>598933.94999999995</v>
      </c>
    </row>
    <row r="15" spans="1:250" s="1" customFormat="1" ht="25.5" x14ac:dyDescent="0.2">
      <c r="A15" s="3"/>
      <c r="B15" s="229" t="s">
        <v>272</v>
      </c>
      <c r="C15" s="220" t="s">
        <v>293</v>
      </c>
      <c r="D15" s="234">
        <v>208.572</v>
      </c>
      <c r="E15" s="234">
        <v>198047.36000000002</v>
      </c>
      <c r="F15" s="24"/>
      <c r="G15" s="24"/>
      <c r="H15" s="177"/>
      <c r="I15" s="177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</row>
    <row r="16" spans="1:250" s="1" customFormat="1" ht="25.5" x14ac:dyDescent="0.2">
      <c r="A16" s="3"/>
      <c r="B16" s="229" t="s">
        <v>275</v>
      </c>
      <c r="C16" s="220" t="s">
        <v>29</v>
      </c>
      <c r="D16" s="233">
        <v>240.07166999999995</v>
      </c>
      <c r="E16" s="235">
        <v>189186.21000000002</v>
      </c>
      <c r="F16" s="24"/>
      <c r="G16" s="117"/>
      <c r="H16" s="177"/>
      <c r="I16" s="177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</row>
    <row r="17" spans="1:250" s="1" customFormat="1" x14ac:dyDescent="0.2">
      <c r="A17" s="3"/>
      <c r="B17" s="229" t="s">
        <v>279</v>
      </c>
      <c r="C17" s="220" t="s">
        <v>34</v>
      </c>
      <c r="D17" s="234">
        <v>130.06219999999999</v>
      </c>
      <c r="E17" s="234">
        <v>187997.24</v>
      </c>
      <c r="G17" s="24">
        <v>240.07166999999995</v>
      </c>
      <c r="H17" s="24">
        <v>189186.21000000002</v>
      </c>
      <c r="I17" s="17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</row>
    <row r="18" spans="1:250" s="1" customFormat="1" ht="25.5" x14ac:dyDescent="0.2">
      <c r="A18" s="3"/>
      <c r="B18" s="229" t="s">
        <v>273</v>
      </c>
      <c r="C18" s="220" t="s">
        <v>28</v>
      </c>
      <c r="D18" s="223">
        <v>283.49952999999999</v>
      </c>
      <c r="E18" s="224">
        <v>167914.33000000002</v>
      </c>
      <c r="F18" s="117" t="e">
        <f>D18+#REF!+#REF!+#REF!+#REF!+#REF!+#REF!</f>
        <v>#REF!</v>
      </c>
      <c r="G18" s="117" t="e">
        <f>E18+#REF!+#REF!+#REF!+#REF!+#REF!+#REF!</f>
        <v>#REF!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</row>
    <row r="19" spans="1:250" s="1" customFormat="1" x14ac:dyDescent="0.2">
      <c r="A19" s="3"/>
      <c r="B19" s="13" t="s">
        <v>278</v>
      </c>
      <c r="C19" s="15" t="s">
        <v>318</v>
      </c>
      <c r="D19" s="19">
        <v>227.43899999999999</v>
      </c>
      <c r="E19" s="20">
        <v>66288.460000000006</v>
      </c>
      <c r="F19" s="117"/>
      <c r="G19" s="117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</row>
    <row r="20" spans="1:250" s="1" customFormat="1" ht="25.5" x14ac:dyDescent="0.2">
      <c r="A20" s="3"/>
      <c r="B20" s="13" t="s">
        <v>274</v>
      </c>
      <c r="C20" s="15" t="s">
        <v>313</v>
      </c>
      <c r="D20" s="19">
        <v>2336</v>
      </c>
      <c r="E20" s="20">
        <v>57633.97</v>
      </c>
      <c r="F20" s="117"/>
      <c r="G20" s="117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</row>
    <row r="21" spans="1:250" s="1" customFormat="1" ht="25.5" x14ac:dyDescent="0.2">
      <c r="A21" s="3"/>
      <c r="B21" s="13" t="s">
        <v>277</v>
      </c>
      <c r="C21" s="15" t="s">
        <v>317</v>
      </c>
      <c r="D21" s="19">
        <v>1516.26</v>
      </c>
      <c r="E21" s="20">
        <v>43926.71</v>
      </c>
      <c r="F21" s="117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</row>
    <row r="22" spans="1:250" s="1" customFormat="1" x14ac:dyDescent="0.2">
      <c r="A22" s="3"/>
      <c r="B22" s="13" t="s">
        <v>282</v>
      </c>
      <c r="C22" s="15" t="s">
        <v>37</v>
      </c>
      <c r="D22" s="19">
        <v>3032.52</v>
      </c>
      <c r="E22" s="20">
        <v>28782.17</v>
      </c>
      <c r="F22" s="117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</row>
    <row r="23" spans="1:250" s="1" customFormat="1" x14ac:dyDescent="0.2">
      <c r="A23" s="3"/>
      <c r="B23" s="13" t="s">
        <v>283</v>
      </c>
      <c r="C23" s="15" t="s">
        <v>319</v>
      </c>
      <c r="D23" s="19">
        <v>1516.26</v>
      </c>
      <c r="E23" s="20">
        <v>27651.98</v>
      </c>
      <c r="F23" s="117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</row>
    <row r="24" spans="1:250" s="1" customFormat="1" ht="38.25" x14ac:dyDescent="0.2">
      <c r="A24" s="3"/>
      <c r="B24" s="13" t="s">
        <v>193</v>
      </c>
      <c r="C24" s="15" t="s">
        <v>309</v>
      </c>
      <c r="D24" s="19">
        <v>1237.6199999999999</v>
      </c>
      <c r="E24" s="20">
        <v>27444.29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</row>
    <row r="25" spans="1:250" s="1" customFormat="1" ht="25.5" x14ac:dyDescent="0.2">
      <c r="A25" s="3"/>
      <c r="B25" s="13" t="s">
        <v>111</v>
      </c>
      <c r="C25" s="15" t="s">
        <v>311</v>
      </c>
      <c r="D25" s="19">
        <v>441.75999999999988</v>
      </c>
      <c r="E25" s="20">
        <v>27412.48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</row>
    <row r="26" spans="1:250" s="1" customFormat="1" ht="25.5" x14ac:dyDescent="0.2">
      <c r="A26" s="3"/>
      <c r="B26" s="13" t="s">
        <v>270</v>
      </c>
      <c r="C26" s="15" t="s">
        <v>316</v>
      </c>
      <c r="D26" s="19">
        <v>7369.0235999999986</v>
      </c>
      <c r="E26" s="20">
        <v>27188.98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</row>
    <row r="27" spans="1:250" s="1" customFormat="1" ht="38.25" x14ac:dyDescent="0.2">
      <c r="A27" s="3"/>
      <c r="B27" s="13" t="s">
        <v>106</v>
      </c>
      <c r="C27" s="15" t="s">
        <v>309</v>
      </c>
      <c r="D27" s="19">
        <v>1201.4896000000001</v>
      </c>
      <c r="E27" s="20">
        <v>26643.1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</row>
    <row r="28" spans="1:250" s="1" customFormat="1" ht="38.25" x14ac:dyDescent="0.2">
      <c r="A28" s="3"/>
      <c r="B28" s="13" t="s">
        <v>224</v>
      </c>
      <c r="C28" s="15" t="s">
        <v>309</v>
      </c>
      <c r="D28" s="19">
        <v>1169.76</v>
      </c>
      <c r="E28" s="20">
        <v>25939.49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</row>
    <row r="29" spans="1:250" s="1" customFormat="1" ht="38.25" x14ac:dyDescent="0.2">
      <c r="A29" s="3"/>
      <c r="B29" s="13" t="s">
        <v>126</v>
      </c>
      <c r="C29" s="15" t="s">
        <v>309</v>
      </c>
      <c r="D29" s="19">
        <v>1073.0999999999999</v>
      </c>
      <c r="E29" s="20">
        <v>23796.05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</row>
    <row r="30" spans="1:250" s="1" customFormat="1" x14ac:dyDescent="0.2">
      <c r="A30" s="3"/>
      <c r="B30" s="13" t="s">
        <v>268</v>
      </c>
      <c r="C30" s="15" t="s">
        <v>314</v>
      </c>
      <c r="D30" s="19">
        <v>909.75599999999997</v>
      </c>
      <c r="E30" s="20">
        <v>22649.01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</row>
    <row r="31" spans="1:250" s="1" customFormat="1" ht="25.5" x14ac:dyDescent="0.2">
      <c r="A31" s="3"/>
      <c r="B31" s="13" t="s">
        <v>197</v>
      </c>
      <c r="C31" s="15" t="s">
        <v>311</v>
      </c>
      <c r="D31" s="19">
        <v>323</v>
      </c>
      <c r="E31" s="20">
        <v>20043.080000000002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</row>
    <row r="32" spans="1:250" s="1" customFormat="1" ht="25.5" x14ac:dyDescent="0.2">
      <c r="A32" s="3"/>
      <c r="B32" s="13" t="s">
        <v>239</v>
      </c>
      <c r="C32" s="15" t="s">
        <v>311</v>
      </c>
      <c r="D32" s="19">
        <v>271.8</v>
      </c>
      <c r="E32" s="20">
        <v>16865.97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</row>
    <row r="33" spans="1:250" s="1" customFormat="1" ht="25.5" x14ac:dyDescent="0.2">
      <c r="A33" s="3"/>
      <c r="B33" s="13" t="s">
        <v>130</v>
      </c>
      <c r="C33" s="15" t="s">
        <v>311</v>
      </c>
      <c r="D33" s="19">
        <v>224.15</v>
      </c>
      <c r="E33" s="20">
        <v>13909.15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</row>
    <row r="34" spans="1:250" s="1" customFormat="1" x14ac:dyDescent="0.2">
      <c r="A34" s="3"/>
      <c r="B34" s="13" t="s">
        <v>216</v>
      </c>
      <c r="C34" s="15" t="s">
        <v>37</v>
      </c>
      <c r="D34" s="19">
        <v>1237.6199999999999</v>
      </c>
      <c r="E34" s="20">
        <v>11746.46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</row>
    <row r="35" spans="1:250" s="1" customFormat="1" x14ac:dyDescent="0.2">
      <c r="A35" s="3"/>
      <c r="B35" s="13" t="s">
        <v>119</v>
      </c>
      <c r="C35" s="15" t="s">
        <v>37</v>
      </c>
      <c r="D35" s="19">
        <v>1201.4901</v>
      </c>
      <c r="E35" s="20">
        <v>11403.55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</row>
    <row r="36" spans="1:250" s="1" customFormat="1" x14ac:dyDescent="0.2">
      <c r="A36" s="3"/>
      <c r="B36" s="13" t="s">
        <v>235</v>
      </c>
      <c r="C36" s="15" t="s">
        <v>37</v>
      </c>
      <c r="D36" s="19">
        <v>1169.76</v>
      </c>
      <c r="E36" s="20">
        <v>11102.39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</row>
    <row r="37" spans="1:250" s="1" customFormat="1" ht="25.5" x14ac:dyDescent="0.2">
      <c r="A37" s="3"/>
      <c r="B37" s="13" t="s">
        <v>269</v>
      </c>
      <c r="C37" s="15" t="s">
        <v>315</v>
      </c>
      <c r="D37" s="19">
        <v>272.92679999999996</v>
      </c>
      <c r="E37" s="20">
        <v>10778.62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</row>
    <row r="38" spans="1:250" s="1" customFormat="1" x14ac:dyDescent="0.2">
      <c r="A38" s="3"/>
      <c r="B38" s="13" t="s">
        <v>138</v>
      </c>
      <c r="C38" s="15" t="s">
        <v>37</v>
      </c>
      <c r="D38" s="19">
        <v>1073.0999999999999</v>
      </c>
      <c r="E38" s="20">
        <v>10184.98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</row>
    <row r="39" spans="1:250" s="1" customFormat="1" x14ac:dyDescent="0.2">
      <c r="A39" s="3"/>
      <c r="B39" s="13" t="s">
        <v>222</v>
      </c>
      <c r="C39" s="15" t="s">
        <v>308</v>
      </c>
      <c r="D39" s="19">
        <v>18</v>
      </c>
      <c r="E39" s="20">
        <v>8674.66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</row>
    <row r="40" spans="1:250" s="1" customFormat="1" x14ac:dyDescent="0.2">
      <c r="A40" s="3"/>
      <c r="B40" s="13" t="s">
        <v>244</v>
      </c>
      <c r="C40" s="15" t="s">
        <v>308</v>
      </c>
      <c r="D40" s="19">
        <v>18</v>
      </c>
      <c r="E40" s="20">
        <v>8674.66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</row>
    <row r="41" spans="1:250" s="1" customFormat="1" ht="38.25" x14ac:dyDescent="0.2">
      <c r="A41" s="3"/>
      <c r="B41" s="13" t="s">
        <v>147</v>
      </c>
      <c r="C41" s="15" t="s">
        <v>309</v>
      </c>
      <c r="D41" s="19">
        <v>372.43</v>
      </c>
      <c r="E41" s="20">
        <v>8258.66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</row>
    <row r="42" spans="1:250" s="1" customFormat="1" ht="38.25" x14ac:dyDescent="0.2">
      <c r="A42" s="3"/>
      <c r="B42" s="13" t="s">
        <v>248</v>
      </c>
      <c r="C42" s="15" t="s">
        <v>309</v>
      </c>
      <c r="D42" s="19">
        <v>370.52</v>
      </c>
      <c r="E42" s="20">
        <v>8216.2999999999993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</row>
    <row r="43" spans="1:250" s="1" customFormat="1" x14ac:dyDescent="0.2">
      <c r="A43" s="3"/>
      <c r="B43" s="13" t="s">
        <v>281</v>
      </c>
      <c r="C43" s="15" t="s">
        <v>36</v>
      </c>
      <c r="D43" s="19">
        <v>2046.951</v>
      </c>
      <c r="E43" s="20">
        <v>7705.07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</row>
    <row r="44" spans="1:250" s="1" customFormat="1" ht="25.5" x14ac:dyDescent="0.2">
      <c r="A44" s="3"/>
      <c r="B44" s="13" t="s">
        <v>286</v>
      </c>
      <c r="C44" s="15" t="s">
        <v>40</v>
      </c>
      <c r="D44" s="19">
        <v>2046.9480000000001</v>
      </c>
      <c r="E44" s="20">
        <v>7705.06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</row>
    <row r="45" spans="1:250" s="1" customFormat="1" x14ac:dyDescent="0.2">
      <c r="A45" s="3"/>
      <c r="B45" s="13" t="s">
        <v>255</v>
      </c>
      <c r="C45" s="15" t="s">
        <v>37</v>
      </c>
      <c r="D45" s="19">
        <v>741.04</v>
      </c>
      <c r="E45" s="20">
        <v>7033.34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</row>
    <row r="46" spans="1:250" s="1" customFormat="1" ht="25.5" x14ac:dyDescent="0.2">
      <c r="A46" s="3"/>
      <c r="B46" s="13" t="s">
        <v>219</v>
      </c>
      <c r="C46" s="15" t="s">
        <v>40</v>
      </c>
      <c r="D46" s="19">
        <v>1670.787</v>
      </c>
      <c r="E46" s="20">
        <v>6289.12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</row>
    <row r="47" spans="1:250" s="1" customFormat="1" ht="25.5" x14ac:dyDescent="0.2">
      <c r="A47" s="3"/>
      <c r="B47" s="13" t="s">
        <v>151</v>
      </c>
      <c r="C47" s="15" t="s">
        <v>311</v>
      </c>
      <c r="D47" s="19">
        <v>100.45</v>
      </c>
      <c r="E47" s="20">
        <v>6233.21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</row>
    <row r="48" spans="1:250" s="1" customFormat="1" ht="25.5" x14ac:dyDescent="0.2">
      <c r="A48" s="3"/>
      <c r="B48" s="13" t="s">
        <v>122</v>
      </c>
      <c r="C48" s="15" t="s">
        <v>40</v>
      </c>
      <c r="D48" s="19">
        <v>1622.0115000000001</v>
      </c>
      <c r="E48" s="20">
        <v>6105.53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</row>
    <row r="49" spans="1:250" s="1" customFormat="1" ht="25.5" x14ac:dyDescent="0.2">
      <c r="A49" s="3"/>
      <c r="B49" s="13" t="s">
        <v>238</v>
      </c>
      <c r="C49" s="15" t="s">
        <v>40</v>
      </c>
      <c r="D49" s="19">
        <v>1579.1759999999999</v>
      </c>
      <c r="E49" s="20">
        <v>5944.29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</row>
    <row r="50" spans="1:250" s="1" customFormat="1" x14ac:dyDescent="0.2">
      <c r="A50" s="3"/>
      <c r="B50" s="13" t="s">
        <v>110</v>
      </c>
      <c r="C50" s="15" t="s">
        <v>310</v>
      </c>
      <c r="D50" s="19">
        <v>441.75999999999988</v>
      </c>
      <c r="E50" s="20">
        <v>5493.47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</row>
    <row r="51" spans="1:250" s="1" customFormat="1" ht="25.5" x14ac:dyDescent="0.2">
      <c r="A51" s="3"/>
      <c r="B51" s="13" t="s">
        <v>141</v>
      </c>
      <c r="C51" s="15" t="s">
        <v>40</v>
      </c>
      <c r="D51" s="19">
        <v>1448.6849999999999</v>
      </c>
      <c r="E51" s="20">
        <v>5453.1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</row>
    <row r="52" spans="1:250" s="1" customFormat="1" x14ac:dyDescent="0.2">
      <c r="A52" s="3"/>
      <c r="B52" s="13" t="s">
        <v>266</v>
      </c>
      <c r="C52" s="15" t="s">
        <v>25</v>
      </c>
      <c r="D52" s="19">
        <v>2349</v>
      </c>
      <c r="E52" s="20">
        <v>4785.79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</row>
    <row r="53" spans="1:250" s="1" customFormat="1" x14ac:dyDescent="0.2">
      <c r="A53" s="3"/>
      <c r="B53" s="13" t="s">
        <v>260</v>
      </c>
      <c r="C53" s="15" t="s">
        <v>25</v>
      </c>
      <c r="D53" s="19">
        <v>2210.89284</v>
      </c>
      <c r="E53" s="20">
        <v>4504.41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</row>
    <row r="54" spans="1:250" s="1" customFormat="1" x14ac:dyDescent="0.2">
      <c r="A54" s="3"/>
      <c r="B54" s="110" t="s">
        <v>196</v>
      </c>
      <c r="C54" s="15" t="s">
        <v>310</v>
      </c>
      <c r="D54" s="107">
        <v>323</v>
      </c>
      <c r="E54" s="20">
        <v>4016.64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</row>
    <row r="55" spans="1:250" s="1" customFormat="1" ht="25.5" x14ac:dyDescent="0.2">
      <c r="A55" s="3"/>
      <c r="B55" s="110" t="s">
        <v>263</v>
      </c>
      <c r="C55" s="15" t="s">
        <v>313</v>
      </c>
      <c r="D55" s="107">
        <v>147</v>
      </c>
      <c r="E55" s="20">
        <v>3626.8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</row>
    <row r="56" spans="1:250" s="1" customFormat="1" x14ac:dyDescent="0.2">
      <c r="A56" s="3"/>
      <c r="B56" s="110" t="s">
        <v>173</v>
      </c>
      <c r="C56" s="15" t="s">
        <v>37</v>
      </c>
      <c r="D56" s="107">
        <v>372.43</v>
      </c>
      <c r="E56" s="20">
        <v>3534.8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</row>
    <row r="57" spans="1:250" s="1" customFormat="1" x14ac:dyDescent="0.2">
      <c r="A57" s="3"/>
      <c r="B57" s="110" t="s">
        <v>228</v>
      </c>
      <c r="C57" s="15" t="s">
        <v>310</v>
      </c>
      <c r="D57" s="107">
        <v>271.8</v>
      </c>
      <c r="E57" s="20">
        <v>3379.95</v>
      </c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</row>
    <row r="58" spans="1:250" s="1" customFormat="1" x14ac:dyDescent="0.2">
      <c r="A58" s="3"/>
      <c r="B58" s="110" t="s">
        <v>242</v>
      </c>
      <c r="C58" s="15" t="s">
        <v>30</v>
      </c>
      <c r="D58" s="107">
        <v>225.79200000000006</v>
      </c>
      <c r="E58" s="20">
        <v>2858.31</v>
      </c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</row>
    <row r="59" spans="1:250" s="1" customFormat="1" x14ac:dyDescent="0.2">
      <c r="A59" s="3"/>
      <c r="B59" s="110" t="s">
        <v>129</v>
      </c>
      <c r="C59" s="15" t="s">
        <v>310</v>
      </c>
      <c r="D59" s="107">
        <v>224.15</v>
      </c>
      <c r="E59" s="20">
        <v>2787.4</v>
      </c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</row>
    <row r="60" spans="1:250" s="1" customFormat="1" ht="25.5" x14ac:dyDescent="0.2">
      <c r="A60" s="3"/>
      <c r="B60" s="110" t="s">
        <v>231</v>
      </c>
      <c r="C60" s="15" t="s">
        <v>42</v>
      </c>
      <c r="D60" s="107">
        <v>11</v>
      </c>
      <c r="E60" s="20">
        <v>2408.7800000000002</v>
      </c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</row>
    <row r="61" spans="1:250" s="1" customFormat="1" x14ac:dyDescent="0.2">
      <c r="A61" s="3"/>
      <c r="B61" s="110" t="s">
        <v>104</v>
      </c>
      <c r="C61" s="15" t="s">
        <v>308</v>
      </c>
      <c r="D61" s="107">
        <v>4.5</v>
      </c>
      <c r="E61" s="20">
        <v>2168.66</v>
      </c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</row>
    <row r="62" spans="1:250" s="1" customFormat="1" x14ac:dyDescent="0.2">
      <c r="A62" s="3"/>
      <c r="B62" s="110" t="s">
        <v>125</v>
      </c>
      <c r="C62" s="15" t="s">
        <v>308</v>
      </c>
      <c r="D62" s="107">
        <v>4.5</v>
      </c>
      <c r="E62" s="20">
        <v>2168.66</v>
      </c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</row>
    <row r="63" spans="1:250" s="1" customFormat="1" x14ac:dyDescent="0.2">
      <c r="A63" s="3"/>
      <c r="B63" s="110" t="s">
        <v>146</v>
      </c>
      <c r="C63" s="15" t="s">
        <v>308</v>
      </c>
      <c r="D63" s="107">
        <v>4.5</v>
      </c>
      <c r="E63" s="20">
        <v>2168.66</v>
      </c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</row>
    <row r="64" spans="1:250" s="1" customFormat="1" x14ac:dyDescent="0.2">
      <c r="A64" s="3"/>
      <c r="B64" s="110" t="s">
        <v>191</v>
      </c>
      <c r="C64" s="15" t="s">
        <v>308</v>
      </c>
      <c r="D64" s="107">
        <v>4.5</v>
      </c>
      <c r="E64" s="20">
        <v>2168.66</v>
      </c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</row>
    <row r="65" spans="1:250" s="1" customFormat="1" ht="25.5" x14ac:dyDescent="0.2">
      <c r="A65" s="3"/>
      <c r="B65" s="110" t="s">
        <v>265</v>
      </c>
      <c r="C65" s="15" t="s">
        <v>312</v>
      </c>
      <c r="D65" s="107">
        <v>87</v>
      </c>
      <c r="E65" s="20">
        <v>2051.36</v>
      </c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</row>
    <row r="66" spans="1:250" s="1" customFormat="1" x14ac:dyDescent="0.2">
      <c r="A66" s="3"/>
      <c r="B66" s="110" t="s">
        <v>133</v>
      </c>
      <c r="C66" s="15" t="s">
        <v>30</v>
      </c>
      <c r="D66" s="107">
        <v>161.28000000000003</v>
      </c>
      <c r="E66" s="20">
        <v>2041.65</v>
      </c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</row>
    <row r="67" spans="1:250" s="1" customFormat="1" ht="25.5" x14ac:dyDescent="0.2">
      <c r="A67" s="3"/>
      <c r="B67" s="110" t="s">
        <v>280</v>
      </c>
      <c r="C67" s="15" t="s">
        <v>35</v>
      </c>
      <c r="D67" s="107">
        <v>75.813000000000002</v>
      </c>
      <c r="E67" s="20">
        <v>1977.83</v>
      </c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</row>
    <row r="68" spans="1:250" s="1" customFormat="1" ht="25.5" x14ac:dyDescent="0.2">
      <c r="A68" s="3"/>
      <c r="B68" s="110" t="s">
        <v>285</v>
      </c>
      <c r="C68" s="15" t="s">
        <v>39</v>
      </c>
      <c r="D68" s="107">
        <v>75.813000000000002</v>
      </c>
      <c r="E68" s="20">
        <v>1977.83</v>
      </c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</row>
    <row r="69" spans="1:250" s="1" customFormat="1" x14ac:dyDescent="0.2">
      <c r="A69" s="3"/>
      <c r="B69" s="110" t="s">
        <v>114</v>
      </c>
      <c r="C69" s="15" t="s">
        <v>30</v>
      </c>
      <c r="D69" s="107">
        <v>152.32000000000002</v>
      </c>
      <c r="E69" s="20">
        <v>1928.22</v>
      </c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</row>
    <row r="70" spans="1:250" s="1" customFormat="1" ht="25.5" x14ac:dyDescent="0.2">
      <c r="A70" s="3"/>
      <c r="B70" s="110" t="s">
        <v>176</v>
      </c>
      <c r="C70" s="15" t="s">
        <v>40</v>
      </c>
      <c r="D70" s="107">
        <v>502.78050000000002</v>
      </c>
      <c r="E70" s="20">
        <v>1892.55</v>
      </c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</row>
    <row r="71" spans="1:250" s="1" customFormat="1" ht="25.5" x14ac:dyDescent="0.2">
      <c r="A71" s="3"/>
      <c r="B71" s="110" t="s">
        <v>258</v>
      </c>
      <c r="C71" s="15" t="s">
        <v>40</v>
      </c>
      <c r="D71" s="107">
        <v>500.202</v>
      </c>
      <c r="E71" s="20">
        <v>1882.84</v>
      </c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</row>
    <row r="72" spans="1:250" s="1" customFormat="1" x14ac:dyDescent="0.2">
      <c r="A72" s="3"/>
      <c r="B72" s="110" t="s">
        <v>246</v>
      </c>
      <c r="C72" s="15" t="s">
        <v>310</v>
      </c>
      <c r="D72" s="107">
        <v>147</v>
      </c>
      <c r="E72" s="20">
        <v>1828.01</v>
      </c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</row>
    <row r="73" spans="1:250" s="1" customFormat="1" ht="25.5" x14ac:dyDescent="0.2">
      <c r="A73" s="3"/>
      <c r="B73" s="110" t="s">
        <v>218</v>
      </c>
      <c r="C73" s="15" t="s">
        <v>39</v>
      </c>
      <c r="D73" s="107">
        <v>61.881</v>
      </c>
      <c r="E73" s="20">
        <v>1614.37</v>
      </c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</row>
    <row r="74" spans="1:250" s="1" customFormat="1" ht="25.5" x14ac:dyDescent="0.2">
      <c r="A74" s="3"/>
      <c r="B74" s="110" t="s">
        <v>121</v>
      </c>
      <c r="C74" s="15" t="s">
        <v>39</v>
      </c>
      <c r="D74" s="107">
        <v>60.0745</v>
      </c>
      <c r="E74" s="20">
        <v>1567.24</v>
      </c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</row>
    <row r="75" spans="1:250" s="1" customFormat="1" ht="25.5" x14ac:dyDescent="0.2">
      <c r="A75" s="3"/>
      <c r="B75" s="110" t="s">
        <v>237</v>
      </c>
      <c r="C75" s="15" t="s">
        <v>39</v>
      </c>
      <c r="D75" s="107">
        <v>58.488</v>
      </c>
      <c r="E75" s="20">
        <v>1525.85</v>
      </c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</row>
    <row r="76" spans="1:250" s="1" customFormat="1" ht="25.5" x14ac:dyDescent="0.2">
      <c r="A76" s="3"/>
      <c r="B76" s="110" t="s">
        <v>140</v>
      </c>
      <c r="C76" s="15" t="s">
        <v>39</v>
      </c>
      <c r="D76" s="107">
        <v>53.655000000000001</v>
      </c>
      <c r="E76" s="20">
        <v>1399.77</v>
      </c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</row>
    <row r="77" spans="1:250" s="1" customFormat="1" ht="25.5" x14ac:dyDescent="0.2">
      <c r="A77" s="3"/>
      <c r="B77" s="110" t="s">
        <v>124</v>
      </c>
      <c r="C77" s="15" t="s">
        <v>42</v>
      </c>
      <c r="D77" s="107">
        <v>6</v>
      </c>
      <c r="E77" s="20">
        <v>1313.88</v>
      </c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</row>
    <row r="78" spans="1:250" s="1" customFormat="1" x14ac:dyDescent="0.2">
      <c r="A78" s="3"/>
      <c r="B78" s="110" t="s">
        <v>215</v>
      </c>
      <c r="C78" s="15" t="s">
        <v>36</v>
      </c>
      <c r="D78" s="107">
        <v>334.1574</v>
      </c>
      <c r="E78" s="20">
        <v>1257.82</v>
      </c>
      <c r="F78" s="117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</row>
    <row r="79" spans="1:250" s="1" customFormat="1" x14ac:dyDescent="0.2">
      <c r="A79" s="3"/>
      <c r="B79" s="110" t="s">
        <v>150</v>
      </c>
      <c r="C79" s="15" t="s">
        <v>310</v>
      </c>
      <c r="D79" s="107">
        <v>100.45</v>
      </c>
      <c r="E79" s="20">
        <v>1249.1400000000001</v>
      </c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</row>
    <row r="80" spans="1:250" s="1" customFormat="1" x14ac:dyDescent="0.2">
      <c r="A80" s="3"/>
      <c r="B80" s="110" t="s">
        <v>118</v>
      </c>
      <c r="C80" s="15" t="s">
        <v>36</v>
      </c>
      <c r="D80" s="107">
        <v>324.40230000000003</v>
      </c>
      <c r="E80" s="20">
        <v>1221.1099999999999</v>
      </c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</row>
    <row r="81" spans="1:250" s="1" customFormat="1" x14ac:dyDescent="0.2">
      <c r="A81" s="3"/>
      <c r="B81" s="110" t="s">
        <v>234</v>
      </c>
      <c r="C81" s="15" t="s">
        <v>36</v>
      </c>
      <c r="D81" s="107">
        <v>315.83520000000004</v>
      </c>
      <c r="E81" s="20">
        <v>1188.8599999999999</v>
      </c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</row>
    <row r="82" spans="1:250" s="1" customFormat="1" ht="25.5" x14ac:dyDescent="0.2">
      <c r="A82" s="3"/>
      <c r="B82" s="110" t="s">
        <v>213</v>
      </c>
      <c r="C82" s="15" t="s">
        <v>42</v>
      </c>
      <c r="D82" s="107">
        <v>5</v>
      </c>
      <c r="E82" s="20">
        <v>1094.9000000000001</v>
      </c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</row>
    <row r="83" spans="1:250" s="1" customFormat="1" x14ac:dyDescent="0.2">
      <c r="A83" s="3"/>
      <c r="B83" s="110" t="s">
        <v>137</v>
      </c>
      <c r="C83" s="15" t="s">
        <v>36</v>
      </c>
      <c r="D83" s="107">
        <v>289.73700000000002</v>
      </c>
      <c r="E83" s="20">
        <v>1090.6199999999999</v>
      </c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</row>
    <row r="84" spans="1:250" s="1" customFormat="1" ht="25.5" x14ac:dyDescent="0.2">
      <c r="A84" s="3"/>
      <c r="B84" s="110" t="s">
        <v>143</v>
      </c>
      <c r="C84" s="15" t="s">
        <v>42</v>
      </c>
      <c r="D84" s="107">
        <v>4</v>
      </c>
      <c r="E84" s="20">
        <v>875.92</v>
      </c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</row>
    <row r="85" spans="1:250" s="1" customFormat="1" ht="25.5" x14ac:dyDescent="0.2">
      <c r="A85" s="3"/>
      <c r="B85" s="110" t="s">
        <v>225</v>
      </c>
      <c r="C85" s="15" t="s">
        <v>24</v>
      </c>
      <c r="D85" s="107">
        <v>25.200000000000003</v>
      </c>
      <c r="E85" s="20">
        <v>846.83</v>
      </c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</row>
    <row r="86" spans="1:250" s="1" customFormat="1" x14ac:dyDescent="0.2">
      <c r="A86" s="3"/>
      <c r="B86" s="110" t="s">
        <v>208</v>
      </c>
      <c r="C86" s="15" t="s">
        <v>30</v>
      </c>
      <c r="D86" s="107">
        <v>62.720000000000006</v>
      </c>
      <c r="E86" s="20">
        <v>793.97</v>
      </c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</row>
    <row r="87" spans="1:250" s="1" customFormat="1" ht="25.5" x14ac:dyDescent="0.2">
      <c r="A87" s="3"/>
      <c r="B87" s="110" t="s">
        <v>252</v>
      </c>
      <c r="C87" s="15" t="s">
        <v>42</v>
      </c>
      <c r="D87" s="107">
        <v>3</v>
      </c>
      <c r="E87" s="20">
        <v>656.94</v>
      </c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</row>
    <row r="88" spans="1:250" s="1" customFormat="1" ht="25.5" x14ac:dyDescent="0.2">
      <c r="A88" s="3"/>
      <c r="B88" s="110" t="s">
        <v>127</v>
      </c>
      <c r="C88" s="15" t="s">
        <v>24</v>
      </c>
      <c r="D88" s="107">
        <v>18</v>
      </c>
      <c r="E88" s="20">
        <v>604.88</v>
      </c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</row>
    <row r="89" spans="1:250" s="1" customFormat="1" ht="25.5" x14ac:dyDescent="0.2">
      <c r="A89" s="3"/>
      <c r="B89" s="110" t="s">
        <v>107</v>
      </c>
      <c r="C89" s="15" t="s">
        <v>24</v>
      </c>
      <c r="D89" s="107">
        <v>16.99999</v>
      </c>
      <c r="E89" s="20">
        <v>571.27</v>
      </c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</row>
    <row r="90" spans="1:250" s="1" customFormat="1" ht="25.5" x14ac:dyDescent="0.2">
      <c r="A90" s="3"/>
      <c r="B90" s="110" t="s">
        <v>259</v>
      </c>
      <c r="C90" s="15" t="s">
        <v>24</v>
      </c>
      <c r="D90" s="107">
        <v>16.8</v>
      </c>
      <c r="E90" s="20">
        <v>564.54999999999995</v>
      </c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</row>
    <row r="91" spans="1:250" s="1" customFormat="1" ht="25.5" x14ac:dyDescent="0.2">
      <c r="A91" s="3"/>
      <c r="B91" s="110" t="s">
        <v>175</v>
      </c>
      <c r="C91" s="15" t="s">
        <v>39</v>
      </c>
      <c r="D91" s="107">
        <v>18.621500000000001</v>
      </c>
      <c r="E91" s="20">
        <v>485.8</v>
      </c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</row>
    <row r="92" spans="1:250" s="1" customFormat="1" ht="25.5" x14ac:dyDescent="0.2">
      <c r="A92" s="3"/>
      <c r="B92" s="110" t="s">
        <v>257</v>
      </c>
      <c r="C92" s="15" t="s">
        <v>39</v>
      </c>
      <c r="D92" s="107">
        <v>18.526</v>
      </c>
      <c r="E92" s="20">
        <v>483.31</v>
      </c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</row>
    <row r="93" spans="1:250" s="1" customFormat="1" x14ac:dyDescent="0.2">
      <c r="A93" s="3"/>
      <c r="B93" s="110" t="s">
        <v>172</v>
      </c>
      <c r="C93" s="15" t="s">
        <v>36</v>
      </c>
      <c r="D93" s="107">
        <v>100.55610000000001</v>
      </c>
      <c r="E93" s="20">
        <v>378.51</v>
      </c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</row>
    <row r="94" spans="1:250" s="1" customFormat="1" x14ac:dyDescent="0.2">
      <c r="A94" s="3"/>
      <c r="B94" s="110" t="s">
        <v>254</v>
      </c>
      <c r="C94" s="15" t="s">
        <v>36</v>
      </c>
      <c r="D94" s="107">
        <v>100.04040000000001</v>
      </c>
      <c r="E94" s="20">
        <v>376.57</v>
      </c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</row>
    <row r="95" spans="1:250" s="1" customFormat="1" ht="25.5" x14ac:dyDescent="0.2">
      <c r="A95" s="3"/>
      <c r="B95" s="110" t="s">
        <v>214</v>
      </c>
      <c r="C95" s="15" t="s">
        <v>35</v>
      </c>
      <c r="D95" s="107">
        <v>12.376200000000001</v>
      </c>
      <c r="E95" s="20">
        <v>322.87</v>
      </c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</row>
    <row r="96" spans="1:250" s="1" customFormat="1" ht="25.5" x14ac:dyDescent="0.2">
      <c r="A96" s="3"/>
      <c r="B96" s="110" t="s">
        <v>117</v>
      </c>
      <c r="C96" s="15" t="s">
        <v>35</v>
      </c>
      <c r="D96" s="107">
        <v>12.014900000000001</v>
      </c>
      <c r="E96" s="20">
        <v>313.45</v>
      </c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</row>
    <row r="97" spans="1:250" s="1" customFormat="1" x14ac:dyDescent="0.2">
      <c r="A97" s="3"/>
      <c r="B97" s="110" t="s">
        <v>226</v>
      </c>
      <c r="C97" s="15" t="s">
        <v>25</v>
      </c>
      <c r="D97" s="107">
        <v>150.36840000000004</v>
      </c>
      <c r="E97" s="20">
        <v>306.36</v>
      </c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</row>
    <row r="98" spans="1:250" s="1" customFormat="1" ht="25.5" x14ac:dyDescent="0.2">
      <c r="A98" s="3"/>
      <c r="B98" s="110" t="s">
        <v>233</v>
      </c>
      <c r="C98" s="15" t="s">
        <v>35</v>
      </c>
      <c r="D98" s="107">
        <v>11.697600000000001</v>
      </c>
      <c r="E98" s="20">
        <v>305.17</v>
      </c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</row>
    <row r="99" spans="1:250" s="1" customFormat="1" ht="25.5" x14ac:dyDescent="0.2">
      <c r="A99" s="3"/>
      <c r="B99" s="110" t="s">
        <v>136</v>
      </c>
      <c r="C99" s="15" t="s">
        <v>35</v>
      </c>
      <c r="D99" s="107">
        <v>10.731000000000002</v>
      </c>
      <c r="E99" s="20">
        <v>279.95</v>
      </c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</row>
    <row r="100" spans="1:250" s="1" customFormat="1" ht="25.5" x14ac:dyDescent="0.2">
      <c r="A100" s="3"/>
      <c r="B100" s="110" t="s">
        <v>148</v>
      </c>
      <c r="C100" s="15" t="s">
        <v>24</v>
      </c>
      <c r="D100" s="107">
        <v>7</v>
      </c>
      <c r="E100" s="20">
        <v>235.23</v>
      </c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</row>
    <row r="101" spans="1:250" s="1" customFormat="1" ht="25.5" x14ac:dyDescent="0.2">
      <c r="A101" s="3"/>
      <c r="B101" s="110" t="s">
        <v>213</v>
      </c>
      <c r="C101" s="15" t="s">
        <v>42</v>
      </c>
      <c r="D101" s="107">
        <v>1</v>
      </c>
      <c r="E101" s="20">
        <v>218.98</v>
      </c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</row>
    <row r="102" spans="1:250" s="1" customFormat="1" x14ac:dyDescent="0.2">
      <c r="A102" s="3"/>
      <c r="B102" s="110" t="s">
        <v>128</v>
      </c>
      <c r="C102" s="15" t="s">
        <v>25</v>
      </c>
      <c r="D102" s="107">
        <v>107.40600000000001</v>
      </c>
      <c r="E102" s="20">
        <v>218.83</v>
      </c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</row>
    <row r="103" spans="1:250" s="1" customFormat="1" x14ac:dyDescent="0.2">
      <c r="A103" s="3"/>
      <c r="B103" s="110" t="s">
        <v>108</v>
      </c>
      <c r="C103" s="15" t="s">
        <v>25</v>
      </c>
      <c r="D103" s="107">
        <v>101.43810000000001</v>
      </c>
      <c r="E103" s="20">
        <v>206.67</v>
      </c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</row>
    <row r="104" spans="1:250" s="1" customFormat="1" ht="25.5" x14ac:dyDescent="0.2">
      <c r="A104" s="3"/>
      <c r="B104" s="110" t="s">
        <v>171</v>
      </c>
      <c r="C104" s="15" t="s">
        <v>35</v>
      </c>
      <c r="D104" s="107">
        <v>3.7243000000000004</v>
      </c>
      <c r="E104" s="20">
        <v>97.16</v>
      </c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</row>
    <row r="105" spans="1:250" s="1" customFormat="1" ht="25.5" x14ac:dyDescent="0.2">
      <c r="A105" s="3"/>
      <c r="B105" s="110" t="s">
        <v>253</v>
      </c>
      <c r="C105" s="15" t="s">
        <v>35</v>
      </c>
      <c r="D105" s="107">
        <v>3.7052</v>
      </c>
      <c r="E105" s="20">
        <v>96.66</v>
      </c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</row>
    <row r="106" spans="1:250" s="1" customFormat="1" x14ac:dyDescent="0.2">
      <c r="A106" s="3"/>
      <c r="B106" s="110" t="s">
        <v>149</v>
      </c>
      <c r="C106" s="15" t="s">
        <v>25</v>
      </c>
      <c r="D106" s="107">
        <v>41.769000000000013</v>
      </c>
      <c r="E106" s="20">
        <v>85.1</v>
      </c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</row>
    <row r="107" spans="1:250" ht="14.25" x14ac:dyDescent="0.2">
      <c r="B107" s="58"/>
      <c r="D107" s="6"/>
    </row>
    <row r="108" spans="1:250" ht="14.25" x14ac:dyDescent="0.2">
      <c r="B108" s="58"/>
      <c r="D108" s="6"/>
    </row>
    <row r="109" spans="1:250" ht="14.25" x14ac:dyDescent="0.2">
      <c r="B109" s="58"/>
      <c r="D109" s="6"/>
    </row>
    <row r="110" spans="1:250" ht="24.75" customHeight="1" x14ac:dyDescent="0.2">
      <c r="B110" s="57"/>
      <c r="D110" s="6"/>
    </row>
    <row r="111" spans="1:250" x14ac:dyDescent="0.2">
      <c r="C111" s="226"/>
      <c r="D111" s="6"/>
      <c r="E111" s="26"/>
    </row>
    <row r="112" spans="1:250" x14ac:dyDescent="0.2">
      <c r="C112" s="226"/>
      <c r="D112" s="6"/>
    </row>
    <row r="113" spans="3:4" x14ac:dyDescent="0.2">
      <c r="C113" s="226"/>
      <c r="D113" s="6"/>
    </row>
    <row r="114" spans="3:4" x14ac:dyDescent="0.2">
      <c r="C114" s="226"/>
      <c r="D114" s="6"/>
    </row>
    <row r="115" spans="3:4" x14ac:dyDescent="0.2">
      <c r="C115" s="227"/>
      <c r="D115" s="6"/>
    </row>
    <row r="116" spans="3:4" x14ac:dyDescent="0.2">
      <c r="C116" s="227"/>
      <c r="D116" s="6"/>
    </row>
    <row r="117" spans="3:4" x14ac:dyDescent="0.2">
      <c r="C117" s="228"/>
      <c r="D117" s="6"/>
    </row>
    <row r="118" spans="3:4" x14ac:dyDescent="0.2">
      <c r="C118" s="226"/>
    </row>
    <row r="119" spans="3:4" x14ac:dyDescent="0.2">
      <c r="C119" s="226"/>
    </row>
    <row r="120" spans="3:4" x14ac:dyDescent="0.2">
      <c r="C120" s="226"/>
    </row>
    <row r="121" spans="3:4" x14ac:dyDescent="0.2">
      <c r="C121" s="226"/>
    </row>
  </sheetData>
  <autoFilter ref="B13:E106" xr:uid="{9E9CAC40-6C5F-4A38-9D88-06586FF13723}">
    <sortState xmlns:xlrd2="http://schemas.microsoft.com/office/spreadsheetml/2017/richdata2" ref="B14:E106">
      <sortCondition descending="1" ref="E13:E106"/>
    </sortState>
  </autoFilter>
  <printOptions horizontalCentered="1"/>
  <pageMargins left="0.43" right="0.12" top="0.12" bottom="0.12" header="0.31" footer="0.31"/>
  <pageSetup paperSize="9" scale="6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W234"/>
  <sheetViews>
    <sheetView showGridLines="0" tabSelected="1" topLeftCell="A193" zoomScaleNormal="100" workbookViewId="0">
      <selection activeCell="K212" sqref="K212"/>
    </sheetView>
  </sheetViews>
  <sheetFormatPr defaultRowHeight="12.75" x14ac:dyDescent="0.2"/>
  <cols>
    <col min="1" max="1" width="9.140625" style="3"/>
    <col min="2" max="3" width="10.7109375" style="4" customWidth="1"/>
    <col min="4" max="4" width="12" style="5" hidden="1" customWidth="1"/>
    <col min="5" max="5" width="10.7109375" style="5" customWidth="1"/>
    <col min="6" max="6" width="60.7109375" style="5" customWidth="1"/>
    <col min="7" max="7" width="10.7109375" style="4" customWidth="1"/>
    <col min="8" max="8" width="10.7109375" style="6" customWidth="1"/>
    <col min="9" max="9" width="10.42578125" style="4" bestFit="1" customWidth="1"/>
    <col min="10" max="10" width="10.140625" style="4" bestFit="1" customWidth="1"/>
    <col min="11" max="11" width="10.7109375" style="4" customWidth="1"/>
    <col min="12" max="12" width="14.5703125" style="4" customWidth="1"/>
    <col min="13" max="13" width="11.7109375" style="3" bestFit="1" customWidth="1"/>
    <col min="14" max="14" width="10.140625" style="3" bestFit="1" customWidth="1"/>
    <col min="15" max="16" width="12.5703125" style="3" bestFit="1" customWidth="1"/>
    <col min="17" max="16384" width="9.140625" style="3"/>
  </cols>
  <sheetData>
    <row r="2" spans="1:12" x14ac:dyDescent="0.2">
      <c r="G2" s="6"/>
      <c r="H2" s="4"/>
    </row>
    <row r="3" spans="1:12" x14ac:dyDescent="0.2">
      <c r="F3" s="7" t="s">
        <v>43</v>
      </c>
      <c r="G3" s="16"/>
      <c r="H3" s="16"/>
      <c r="I3" s="16"/>
      <c r="J3" s="16"/>
      <c r="K3" s="16"/>
      <c r="L3" s="16"/>
    </row>
    <row r="4" spans="1:12" x14ac:dyDescent="0.2">
      <c r="F4" s="7" t="s">
        <v>11</v>
      </c>
      <c r="G4" s="16"/>
      <c r="H4" s="16"/>
      <c r="I4" s="16"/>
      <c r="J4" s="16"/>
      <c r="K4" s="16"/>
      <c r="L4" s="16"/>
    </row>
    <row r="5" spans="1:12" x14ac:dyDescent="0.2">
      <c r="F5" s="7" t="s">
        <v>10</v>
      </c>
      <c r="G5" s="16"/>
      <c r="H5" s="16"/>
      <c r="I5" s="16"/>
      <c r="J5" s="16"/>
      <c r="K5" s="16"/>
      <c r="L5" s="16"/>
    </row>
    <row r="6" spans="1:12" x14ac:dyDescent="0.2">
      <c r="G6" s="6"/>
      <c r="H6" s="4"/>
    </row>
    <row r="7" spans="1:12" x14ac:dyDescent="0.2">
      <c r="F7" s="3"/>
      <c r="G7" s="6"/>
      <c r="H7" s="4"/>
    </row>
    <row r="8" spans="1:12" x14ac:dyDescent="0.2">
      <c r="F8" s="3"/>
      <c r="G8" s="6"/>
      <c r="H8" s="4"/>
    </row>
    <row r="9" spans="1:12" ht="38.25" x14ac:dyDescent="0.2">
      <c r="D9" s="25"/>
      <c r="E9" s="25" t="s">
        <v>44</v>
      </c>
      <c r="F9" s="5" t="s">
        <v>287</v>
      </c>
      <c r="G9" s="6"/>
      <c r="H9" s="4"/>
      <c r="I9" s="25"/>
      <c r="J9" s="49"/>
      <c r="K9" s="25"/>
      <c r="L9" s="50"/>
    </row>
    <row r="10" spans="1:12" x14ac:dyDescent="0.2">
      <c r="D10" s="25"/>
      <c r="E10" s="25" t="s">
        <v>45</v>
      </c>
      <c r="F10" s="3" t="s">
        <v>305</v>
      </c>
      <c r="G10" s="6"/>
      <c r="H10" s="4"/>
      <c r="I10" s="25"/>
      <c r="J10" s="49"/>
      <c r="K10" s="25"/>
      <c r="L10" s="50"/>
    </row>
    <row r="11" spans="1:12" x14ac:dyDescent="0.2">
      <c r="D11" s="51"/>
      <c r="E11" s="51" t="s">
        <v>46</v>
      </c>
      <c r="F11" s="52">
        <v>0.24229999999999999</v>
      </c>
      <c r="G11" s="6"/>
      <c r="H11" s="4"/>
      <c r="I11" s="25"/>
      <c r="J11" s="49"/>
      <c r="K11" s="25"/>
      <c r="L11" s="50"/>
    </row>
    <row r="12" spans="1:12" customFormat="1" x14ac:dyDescent="0.2">
      <c r="B12" s="4"/>
      <c r="C12" s="4"/>
      <c r="D12" s="5"/>
      <c r="E12" s="5"/>
      <c r="F12" s="5"/>
      <c r="G12" s="6"/>
      <c r="H12" s="4"/>
      <c r="I12" s="25"/>
      <c r="J12" s="49"/>
      <c r="K12" s="51"/>
      <c r="L12" s="53"/>
    </row>
    <row r="13" spans="1:12" s="1" customFormat="1" ht="25.5" x14ac:dyDescent="0.2">
      <c r="B13" s="8" t="s">
        <v>47</v>
      </c>
      <c r="C13" s="68" t="s">
        <v>73</v>
      </c>
      <c r="D13" s="9" t="s">
        <v>12</v>
      </c>
      <c r="E13" s="9"/>
      <c r="F13" s="9" t="s">
        <v>13</v>
      </c>
      <c r="G13" s="17" t="s">
        <v>15</v>
      </c>
      <c r="H13" s="9" t="s">
        <v>14</v>
      </c>
      <c r="I13" s="17" t="s">
        <v>16</v>
      </c>
      <c r="J13" s="17" t="s">
        <v>17</v>
      </c>
      <c r="K13" s="9" t="s">
        <v>178</v>
      </c>
      <c r="L13" s="18" t="s">
        <v>179</v>
      </c>
    </row>
    <row r="14" spans="1:12" x14ac:dyDescent="0.2">
      <c r="A14" s="1"/>
      <c r="B14" s="10">
        <v>1</v>
      </c>
      <c r="C14" s="11"/>
      <c r="D14" s="11"/>
      <c r="E14" s="105"/>
      <c r="F14" s="12" t="str">
        <f>ORÇ!C11</f>
        <v>RUA ALFREDO REGNER</v>
      </c>
      <c r="G14" s="19"/>
      <c r="H14" s="14"/>
      <c r="I14" s="19"/>
      <c r="J14" s="19"/>
      <c r="K14" s="19"/>
      <c r="L14" s="20"/>
    </row>
    <row r="15" spans="1:12" x14ac:dyDescent="0.2">
      <c r="A15" s="1"/>
      <c r="B15" s="10" t="s">
        <v>48</v>
      </c>
      <c r="C15" s="11"/>
      <c r="D15" s="11"/>
      <c r="E15" s="105"/>
      <c r="F15" s="12" t="s">
        <v>49</v>
      </c>
      <c r="G15" s="19"/>
      <c r="H15" s="14"/>
      <c r="I15" s="19"/>
      <c r="J15" s="19"/>
      <c r="K15" s="19"/>
      <c r="L15" s="20"/>
    </row>
    <row r="16" spans="1:12" x14ac:dyDescent="0.2">
      <c r="B16" s="13" t="s">
        <v>104</v>
      </c>
      <c r="C16" s="14" t="s">
        <v>74</v>
      </c>
      <c r="D16" s="14">
        <f>ORÇ!B13</f>
        <v>101603</v>
      </c>
      <c r="E16" s="182">
        <f>VLOOKUP(D16,[3]INFRA!$A$1:$F$859,2,0)</f>
        <v>10016003</v>
      </c>
      <c r="F16" s="15" t="str">
        <f>VLOOKUP(D16,[2]INFRA!$A$1:$E$847,2,0)</f>
        <v>PLACA DE OBRA EM CHAPA DE AÇO GALVANIZADO</v>
      </c>
      <c r="G16" s="19">
        <f>VLOOKUP(D16,ORÇ!$B$12:$I$67,8,0)</f>
        <v>4.5</v>
      </c>
      <c r="H16" s="21" t="str">
        <f>VLOOKUP(D16,[2]INFRA!$A$1:$E$847,3,0)</f>
        <v>M2</v>
      </c>
      <c r="I16" s="19">
        <f>VLOOKUP(E16,[4]INFRA!$A$1:$D$935,4,0)</f>
        <v>391.58</v>
      </c>
      <c r="J16" s="19">
        <f>ROUND(I16*G16,2)</f>
        <v>1762.11</v>
      </c>
      <c r="K16" s="19">
        <f>I16*(1+$F$11)</f>
        <v>486.45983399999994</v>
      </c>
      <c r="L16" s="20">
        <f>ROUND(G16*K16,2)</f>
        <v>2189.0700000000002</v>
      </c>
    </row>
    <row r="17" spans="1:257" x14ac:dyDescent="0.2">
      <c r="B17" s="13"/>
      <c r="C17" s="14"/>
      <c r="D17" s="14"/>
      <c r="E17" s="108"/>
      <c r="F17" s="15"/>
      <c r="G17" s="19"/>
      <c r="H17" s="21"/>
      <c r="I17" s="19"/>
      <c r="J17" s="19"/>
      <c r="K17" s="22" t="s">
        <v>18</v>
      </c>
      <c r="L17" s="23">
        <f>SUM(L16:L16)</f>
        <v>2189.0700000000002</v>
      </c>
      <c r="M17" s="117">
        <f>L17+L46+L75+L104</f>
        <v>8756.2800000000007</v>
      </c>
      <c r="N17" s="117">
        <f>[5]Planilha!$K$17</f>
        <v>8827.16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</row>
    <row r="18" spans="1:257" s="1" customFormat="1" x14ac:dyDescent="0.2">
      <c r="A18" s="2"/>
      <c r="B18" s="10" t="s">
        <v>105</v>
      </c>
      <c r="C18" s="54"/>
      <c r="D18" s="54"/>
      <c r="E18" s="115"/>
      <c r="F18" s="12" t="s">
        <v>50</v>
      </c>
      <c r="G18" s="22"/>
      <c r="H18" s="55"/>
      <c r="I18" s="22"/>
      <c r="J18" s="22"/>
      <c r="K18" s="22"/>
      <c r="L18" s="23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56"/>
      <c r="FU18" s="56"/>
      <c r="FV18" s="56"/>
      <c r="FW18" s="56"/>
      <c r="FX18" s="56"/>
      <c r="FY18" s="56"/>
      <c r="FZ18" s="56"/>
      <c r="GA18" s="56"/>
      <c r="GB18" s="56"/>
      <c r="GC18" s="56"/>
      <c r="GD18" s="56"/>
      <c r="GE18" s="56"/>
      <c r="GF18" s="56"/>
      <c r="GG18" s="56"/>
      <c r="GH18" s="56"/>
      <c r="GI18" s="56"/>
      <c r="GJ18" s="56"/>
      <c r="GK18" s="56"/>
      <c r="GL18" s="56"/>
      <c r="GM18" s="56"/>
      <c r="GN18" s="56"/>
      <c r="GO18" s="56"/>
      <c r="GP18" s="56"/>
      <c r="GQ18" s="56"/>
      <c r="GR18" s="56"/>
      <c r="GS18" s="56"/>
      <c r="GT18" s="56"/>
      <c r="GU18" s="56"/>
      <c r="GV18" s="56"/>
      <c r="GW18" s="56"/>
      <c r="GX18" s="56"/>
      <c r="GY18" s="56"/>
      <c r="GZ18" s="56"/>
      <c r="HA18" s="56"/>
      <c r="HB18" s="56"/>
      <c r="HC18" s="56"/>
      <c r="HD18" s="56"/>
      <c r="HE18" s="56"/>
      <c r="HF18" s="56"/>
      <c r="HG18" s="56"/>
      <c r="HH18" s="56"/>
      <c r="HI18" s="56"/>
      <c r="HJ18" s="56"/>
      <c r="HK18" s="56"/>
      <c r="HL18" s="56"/>
      <c r="HM18" s="56"/>
      <c r="HN18" s="56"/>
      <c r="HO18" s="56"/>
      <c r="HP18" s="56"/>
      <c r="HQ18" s="56"/>
      <c r="HR18" s="56"/>
      <c r="HS18" s="56"/>
      <c r="HT18" s="56"/>
      <c r="HU18" s="56"/>
      <c r="HV18" s="56"/>
      <c r="HW18" s="56"/>
      <c r="HX18" s="56"/>
      <c r="HY18" s="56"/>
      <c r="HZ18" s="56"/>
      <c r="IA18" s="56"/>
      <c r="IB18" s="56"/>
      <c r="IC18" s="56"/>
      <c r="ID18" s="56"/>
      <c r="IE18" s="56"/>
      <c r="IF18" s="56"/>
      <c r="IG18" s="56"/>
      <c r="IH18" s="56"/>
      <c r="II18" s="56"/>
      <c r="IJ18" s="56"/>
      <c r="IK18" s="56"/>
      <c r="IL18" s="56"/>
      <c r="IM18" s="56"/>
      <c r="IN18" s="56"/>
      <c r="IO18" s="56"/>
      <c r="IP18" s="56"/>
      <c r="IQ18" s="56"/>
      <c r="IR18" s="56"/>
      <c r="IS18" s="56"/>
      <c r="IT18" s="56"/>
      <c r="IU18" s="56"/>
      <c r="IV18" s="56"/>
      <c r="IW18" s="56"/>
    </row>
    <row r="19" spans="1:257" s="1" customFormat="1" ht="38.25" x14ac:dyDescent="0.2">
      <c r="A19" s="3"/>
      <c r="B19" s="13" t="s">
        <v>106</v>
      </c>
      <c r="C19" s="14" t="s">
        <v>74</v>
      </c>
      <c r="D19" s="14">
        <f>ORÇ!B17</f>
        <v>90300</v>
      </c>
      <c r="E19" s="182">
        <f>VLOOKUP(D19,[3]INFRA!$A$1:$F$859,2,0)</f>
        <v>9003000</v>
      </c>
      <c r="F19" s="15" t="str">
        <f>VLOOKUP(D19,[2]INFRA!$A$1:$E$847,2,0)</f>
        <v>FRESAGEM DE PAVIMENTO ASFÁLTICO COM ESPESSURA ATÉ 5CM, EM VIAS EXPRESSAS, INCLUSIVE REMOÇÃO DO MATERIAL FRESADO ATÉ 10KM E VARRIÇÃO</v>
      </c>
      <c r="G19" s="19">
        <f>VLOOKUP(D19,ORÇ!$B$12:$I$67,8,0)-0.0004</f>
        <v>1201.4896000000001</v>
      </c>
      <c r="H19" s="21" t="str">
        <f>VLOOKUP(D19,[2]INFRA!$A$1:$E$847,3,0)</f>
        <v>M2</v>
      </c>
      <c r="I19" s="19">
        <f>VLOOKUP(E19,[4]INFRA!$A$1:$D$935,4,0)</f>
        <v>17.77</v>
      </c>
      <c r="J19" s="19">
        <f t="shared" ref="J19:J21" si="0">ROUND(I19*G19,2)</f>
        <v>21350.47</v>
      </c>
      <c r="K19" s="19">
        <f>I19*(1+$F$11)</f>
        <v>22.075671</v>
      </c>
      <c r="L19" s="20">
        <f t="shared" ref="L19:L21" si="1">ROUND(G19*K19,2)</f>
        <v>26523.69</v>
      </c>
      <c r="M19" s="24"/>
      <c r="N19" s="117"/>
      <c r="O19" s="177"/>
      <c r="P19" s="177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</row>
    <row r="20" spans="1:257" s="1" customFormat="1" ht="25.5" x14ac:dyDescent="0.2">
      <c r="A20" s="3"/>
      <c r="B20" s="13" t="s">
        <v>107</v>
      </c>
      <c r="C20" s="14" t="s">
        <v>74</v>
      </c>
      <c r="D20" s="14">
        <f>ORÇ!B20</f>
        <v>50300</v>
      </c>
      <c r="E20" s="182">
        <f>VLOOKUP(D20,[3]INFRA!$A$1:$F$859,2,0)</f>
        <v>5003000</v>
      </c>
      <c r="F20" s="15" t="str">
        <f>VLOOKUP(D20,[2]INFRA!$A$1:$E$847,2,0)</f>
        <v>DEMOLIÇÃO DE PAVIMENTO DE CONCRETO, SARJETA OU SARJETÃO, INCLUI CARGA EM CAMINHÃO</v>
      </c>
      <c r="G20" s="19">
        <f>VLOOKUP(D20,ORÇ!$B$12:$I$67,8,0)-0.00001</f>
        <v>16.99999</v>
      </c>
      <c r="H20" s="21" t="str">
        <f>VLOOKUP(D20,[2]INFRA!$A$1:$E$847,3,0)</f>
        <v>M2</v>
      </c>
      <c r="I20" s="19">
        <f>VLOOKUP(E20,[4]INFRA!$A$1:$D$935,4,0)</f>
        <v>27.67</v>
      </c>
      <c r="J20" s="19">
        <f t="shared" si="0"/>
        <v>470.39</v>
      </c>
      <c r="K20" s="19">
        <f>I20*(1+$F$11)</f>
        <v>34.374441000000004</v>
      </c>
      <c r="L20" s="20">
        <f t="shared" si="1"/>
        <v>584.37</v>
      </c>
      <c r="M20" s="24"/>
      <c r="N20" s="117"/>
      <c r="O20" s="177"/>
      <c r="P20" s="177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</row>
    <row r="21" spans="1:257" s="1" customFormat="1" x14ac:dyDescent="0.2">
      <c r="A21" s="3"/>
      <c r="B21" s="13" t="s">
        <v>108</v>
      </c>
      <c r="C21" s="14" t="s">
        <v>74</v>
      </c>
      <c r="D21" s="14">
        <f>ORÇ!B23</f>
        <v>88600</v>
      </c>
      <c r="E21" s="182">
        <f>VLOOKUP(D21,[3]INFRA!$A$1:$F$859,2,0)</f>
        <v>8086000</v>
      </c>
      <c r="F21" s="15" t="str">
        <f>VLOOKUP(D21,[2]INFRA!$A$1:$E$847,2,0)</f>
        <v>REMOÇÃO DE ENTULHO ALÉM DO PRIMEIRO KM</v>
      </c>
      <c r="G21" s="19">
        <f>VLOOKUP(D21,ORÇ!$B$12:$I$67,8,0)-0.0009</f>
        <v>101.43810000000001</v>
      </c>
      <c r="H21" s="21" t="str">
        <f>VLOOKUP(D21,[2]INFRA!$A$1:$E$847,3,0)</f>
        <v>M3XKM</v>
      </c>
      <c r="I21" s="19">
        <f>VLOOKUP(E21,[4]INFRA!$A$1:$D$935,4,0)</f>
        <v>1.65</v>
      </c>
      <c r="J21" s="19">
        <f t="shared" si="0"/>
        <v>167.37</v>
      </c>
      <c r="K21" s="19">
        <f>I21*(1+$F$11)</f>
        <v>2.049795</v>
      </c>
      <c r="L21" s="20">
        <f t="shared" si="1"/>
        <v>207.93</v>
      </c>
      <c r="M21" s="24"/>
      <c r="N21" s="117"/>
      <c r="O21" s="177"/>
      <c r="P21" s="177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</row>
    <row r="22" spans="1:257" s="1" customFormat="1" x14ac:dyDescent="0.2">
      <c r="A22" s="3"/>
      <c r="B22" s="13"/>
      <c r="C22" s="14"/>
      <c r="D22" s="14"/>
      <c r="E22" s="108"/>
      <c r="F22" s="15"/>
      <c r="G22" s="19"/>
      <c r="H22" s="21"/>
      <c r="I22" s="19"/>
      <c r="J22" s="19"/>
      <c r="K22" s="22" t="s">
        <v>18</v>
      </c>
      <c r="L22" s="23">
        <f>SUM(L19:L21)</f>
        <v>27315.989999999998</v>
      </c>
      <c r="M22" s="117">
        <f>L22+L51+L80+L107</f>
        <v>87713.459999999992</v>
      </c>
      <c r="N22" s="117">
        <f>[5]Planilha!$K$22</f>
        <v>84934.79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</row>
    <row r="23" spans="1:257" s="1" customFormat="1" x14ac:dyDescent="0.2">
      <c r="A23" s="2"/>
      <c r="B23" s="10" t="s">
        <v>109</v>
      </c>
      <c r="C23" s="54"/>
      <c r="D23" s="54"/>
      <c r="E23" s="115"/>
      <c r="F23" s="12" t="s">
        <v>54</v>
      </c>
      <c r="G23" s="22"/>
      <c r="H23" s="55"/>
      <c r="I23" s="22"/>
      <c r="J23" s="22"/>
      <c r="K23" s="22"/>
      <c r="L23" s="23"/>
      <c r="M23" s="56"/>
      <c r="N23" s="117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6"/>
      <c r="DT23" s="56"/>
      <c r="DU23" s="56"/>
      <c r="DV23" s="56"/>
      <c r="DW23" s="56"/>
      <c r="DX23" s="56"/>
      <c r="DY23" s="56"/>
      <c r="DZ23" s="56"/>
      <c r="EA23" s="56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56"/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6"/>
      <c r="FA23" s="56"/>
      <c r="FB23" s="56"/>
      <c r="FC23" s="56"/>
      <c r="FD23" s="56"/>
      <c r="FE23" s="56"/>
      <c r="FF23" s="56"/>
      <c r="FG23" s="56"/>
      <c r="FH23" s="56"/>
      <c r="FI23" s="56"/>
      <c r="FJ23" s="56"/>
      <c r="FK23" s="56"/>
      <c r="FL23" s="56"/>
      <c r="FM23" s="56"/>
      <c r="FN23" s="56"/>
      <c r="FO23" s="56"/>
      <c r="FP23" s="56"/>
      <c r="FQ23" s="56"/>
      <c r="FR23" s="56"/>
      <c r="FS23" s="56"/>
      <c r="FT23" s="56"/>
      <c r="FU23" s="56"/>
      <c r="FV23" s="56"/>
      <c r="FW23" s="56"/>
      <c r="FX23" s="56"/>
      <c r="FY23" s="56"/>
      <c r="FZ23" s="56"/>
      <c r="GA23" s="56"/>
      <c r="GB23" s="56"/>
      <c r="GC23" s="56"/>
      <c r="GD23" s="56"/>
      <c r="GE23" s="56"/>
      <c r="GF23" s="56"/>
      <c r="GG23" s="56"/>
      <c r="GH23" s="56"/>
      <c r="GI23" s="56"/>
      <c r="GJ23" s="56"/>
      <c r="GK23" s="56"/>
      <c r="GL23" s="56"/>
      <c r="GM23" s="56"/>
      <c r="GN23" s="56"/>
      <c r="GO23" s="56"/>
      <c r="GP23" s="56"/>
      <c r="GQ23" s="56"/>
      <c r="GR23" s="56"/>
      <c r="GS23" s="56"/>
      <c r="GT23" s="56"/>
      <c r="GU23" s="56"/>
      <c r="GV23" s="56"/>
      <c r="GW23" s="56"/>
      <c r="GX23" s="56"/>
      <c r="GY23" s="56"/>
      <c r="GZ23" s="56"/>
      <c r="HA23" s="56"/>
      <c r="HB23" s="56"/>
      <c r="HC23" s="56"/>
      <c r="HD23" s="56"/>
      <c r="HE23" s="56"/>
      <c r="HF23" s="56"/>
      <c r="HG23" s="56"/>
      <c r="HH23" s="56"/>
      <c r="HI23" s="56"/>
      <c r="HJ23" s="56"/>
      <c r="HK23" s="56"/>
      <c r="HL23" s="56"/>
      <c r="HM23" s="56"/>
      <c r="HN23" s="56"/>
      <c r="HO23" s="56"/>
      <c r="HP23" s="56"/>
      <c r="HQ23" s="56"/>
      <c r="HR23" s="56"/>
      <c r="HS23" s="56"/>
      <c r="HT23" s="56"/>
      <c r="HU23" s="56"/>
      <c r="HV23" s="56"/>
      <c r="HW23" s="56"/>
      <c r="HX23" s="56"/>
      <c r="HY23" s="56"/>
      <c r="HZ23" s="56"/>
      <c r="IA23" s="56"/>
      <c r="IB23" s="56"/>
      <c r="IC23" s="56"/>
      <c r="ID23" s="56"/>
      <c r="IE23" s="56"/>
      <c r="IF23" s="56"/>
      <c r="IG23" s="56"/>
      <c r="IH23" s="56"/>
      <c r="II23" s="56"/>
      <c r="IJ23" s="56"/>
      <c r="IK23" s="56"/>
      <c r="IL23" s="56"/>
      <c r="IM23" s="56"/>
      <c r="IN23" s="56"/>
      <c r="IO23" s="56"/>
      <c r="IP23" s="56"/>
      <c r="IQ23" s="56"/>
      <c r="IR23" s="56"/>
      <c r="IS23" s="56"/>
      <c r="IT23" s="56"/>
      <c r="IU23" s="56"/>
      <c r="IV23" s="56"/>
      <c r="IW23" s="56"/>
    </row>
    <row r="24" spans="1:257" s="1" customFormat="1" x14ac:dyDescent="0.2">
      <c r="A24" s="3"/>
      <c r="B24" s="13" t="s">
        <v>110</v>
      </c>
      <c r="C24" s="14" t="s">
        <v>74</v>
      </c>
      <c r="D24" s="14">
        <f>ORÇ!B27</f>
        <v>50100</v>
      </c>
      <c r="E24" s="182">
        <f>VLOOKUP(D24,[3]INFRA!$A$1:$F$859,2,0)</f>
        <v>5001000</v>
      </c>
      <c r="F24" s="15" t="str">
        <f>VLOOKUP(D24,[2]INFRA!$A$1:$E$847,2,0)</f>
        <v>ARRANCAMENTO DE GUIAS, INCLUI CARGA EM CAMINHÃO</v>
      </c>
      <c r="G24" s="19">
        <f>VLOOKUP(D24,ORÇ!$B$12:$I$67,8,0)</f>
        <v>441.75999999999988</v>
      </c>
      <c r="H24" s="21" t="str">
        <f>VLOOKUP(D24,[2]INFRA!$A$1:$E$847,3,0)</f>
        <v>M</v>
      </c>
      <c r="I24" s="19">
        <f>VLOOKUP(E24,[4]INFRA!$A$1:$D$935,4,0)</f>
        <v>10.44</v>
      </c>
      <c r="J24" s="19">
        <f t="shared" ref="J24:J28" si="2">ROUND(I24*G24,2)</f>
        <v>4611.97</v>
      </c>
      <c r="K24" s="19">
        <f t="shared" ref="K24:K28" si="3">I24*(1+$F$11)</f>
        <v>12.969612</v>
      </c>
      <c r="L24" s="20">
        <f t="shared" ref="L24:L28" si="4">ROUND(G24*K24,2)</f>
        <v>5729.46</v>
      </c>
      <c r="M24" s="117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</row>
    <row r="25" spans="1:257" s="1" customFormat="1" ht="25.5" x14ac:dyDescent="0.2">
      <c r="A25" s="3"/>
      <c r="B25" s="13" t="s">
        <v>111</v>
      </c>
      <c r="C25" s="14" t="s">
        <v>74</v>
      </c>
      <c r="D25" s="14">
        <f>ORÇ!B30</f>
        <v>51402</v>
      </c>
      <c r="E25" s="182">
        <f>VLOOKUP(D25,[3]INFRA!$A$1:$F$859,2,0)</f>
        <v>5014002</v>
      </c>
      <c r="F25" s="15" t="str">
        <f>VLOOKUP(D25,[2]INFRA!$A$1:$E$847,2,0)</f>
        <v>FORNECIMENTO E ASSENTAMENTO DE GUIAS TIPO PMSP 100, INCLUSIVE ENCOSTAMENTO DE TERRA - FCK=25,0MPA</v>
      </c>
      <c r="G25" s="19">
        <f>VLOOKUP(D25,ORÇ!$B$12:$I$67,8,0)</f>
        <v>441.75999999999988</v>
      </c>
      <c r="H25" s="21" t="str">
        <f>VLOOKUP(D25,[2]INFRA!$A$1:$E$847,3,0)</f>
        <v>M</v>
      </c>
      <c r="I25" s="19">
        <f>VLOOKUP(E25,[4]INFRA!$A$1:$D$935,4,0)</f>
        <v>50.25</v>
      </c>
      <c r="J25" s="19">
        <f t="shared" si="2"/>
        <v>22198.44</v>
      </c>
      <c r="K25" s="19">
        <f t="shared" si="3"/>
        <v>62.425574999999995</v>
      </c>
      <c r="L25" s="20">
        <f t="shared" si="4"/>
        <v>27577.119999999999</v>
      </c>
      <c r="M25" s="117"/>
      <c r="N25" s="56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</row>
    <row r="26" spans="1:257" s="1" customFormat="1" ht="25.5" x14ac:dyDescent="0.2">
      <c r="A26" s="3"/>
      <c r="B26" s="229" t="s">
        <v>112</v>
      </c>
      <c r="C26" s="232" t="s">
        <v>74</v>
      </c>
      <c r="D26" s="14">
        <f>ORÇ!B33</f>
        <v>51300</v>
      </c>
      <c r="E26" s="219">
        <f>VLOOKUP(D26,[3]INFRA!$A$1:$F$859,2,0)</f>
        <v>5013000</v>
      </c>
      <c r="F26" s="220" t="str">
        <f>VLOOKUP(D26,[2]INFRA!$A$1:$E$847,2,0)</f>
        <v>BASE DE CONCRETO FCK=15,00MPA PARA GUIAS, SARJETAS OU SARJETÕES</v>
      </c>
      <c r="G26" s="223">
        <f>VLOOKUP(D26,ORÇ!$B$12:$I$67,8,0)+0.00001</f>
        <v>33.506729999999997</v>
      </c>
      <c r="H26" s="225" t="str">
        <f>VLOOKUP(D26,[2]INFRA!$A$1:$E$847,3,0)</f>
        <v>M3</v>
      </c>
      <c r="I26" s="223">
        <f>VLOOKUP(E26,[4]INFRA!$A$1:$D$935,4,0)</f>
        <v>498.12</v>
      </c>
      <c r="J26" s="223">
        <f t="shared" si="2"/>
        <v>16690.37</v>
      </c>
      <c r="K26" s="223">
        <f t="shared" si="3"/>
        <v>618.81447600000001</v>
      </c>
      <c r="L26" s="224">
        <f t="shared" si="4"/>
        <v>20734.45</v>
      </c>
      <c r="M26" s="117"/>
      <c r="N26" s="117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</row>
    <row r="27" spans="1:257" s="1" customFormat="1" ht="25.5" x14ac:dyDescent="0.2">
      <c r="A27" s="3"/>
      <c r="B27" s="229" t="s">
        <v>113</v>
      </c>
      <c r="C27" s="232" t="s">
        <v>74</v>
      </c>
      <c r="D27" s="14">
        <f>ORÇ!B36</f>
        <v>51901</v>
      </c>
      <c r="E27" s="219">
        <f>VLOOKUP(D27,[3]INFRA!$A$1:$F$859,2,0)</f>
        <v>5019001</v>
      </c>
      <c r="F27" s="220" t="str">
        <f>VLOOKUP(D27,[2]INFRA!$A$1:$E$847,2,0)</f>
        <v>CONSTRUÇÃO DE SARJETA OU SARJETÃO DE CONCRETO - FCK=25,0MPA</v>
      </c>
      <c r="G27" s="223">
        <f>VLOOKUP(D27,ORÇ!$B$12:$I$67,8,0)</f>
        <v>24.094479999999997</v>
      </c>
      <c r="H27" s="225" t="str">
        <f>VLOOKUP(D27,[2]INFRA!$A$1:$E$847,3,0)</f>
        <v>M3</v>
      </c>
      <c r="I27" s="223">
        <f>VLOOKUP(E27,[4]INFRA!$A$1:$D$935,4,0)</f>
        <v>632.77</v>
      </c>
      <c r="J27" s="223">
        <f t="shared" si="2"/>
        <v>15246.26</v>
      </c>
      <c r="K27" s="223">
        <f t="shared" si="3"/>
        <v>786.09017099999994</v>
      </c>
      <c r="L27" s="224">
        <f t="shared" si="4"/>
        <v>18940.43</v>
      </c>
      <c r="M27" s="117"/>
      <c r="N27" s="11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</row>
    <row r="28" spans="1:257" s="1" customFormat="1" x14ac:dyDescent="0.2">
      <c r="A28" s="3"/>
      <c r="B28" s="13" t="s">
        <v>114</v>
      </c>
      <c r="C28" s="14" t="s">
        <v>74</v>
      </c>
      <c r="D28" s="14">
        <f>ORÇ!B39</f>
        <v>82300</v>
      </c>
      <c r="E28" s="182">
        <f>VLOOKUP(D28,[3]INFRA!$A$1:$F$859,2,0)</f>
        <v>8023000</v>
      </c>
      <c r="F28" s="15" t="str">
        <f>VLOOKUP(D28,[2]INFRA!$A$1:$E$847,2,0)</f>
        <v>FORNECIMENTO E APLICAÇÃO DE TELA DE AÇO</v>
      </c>
      <c r="G28" s="19">
        <f>VLOOKUP(D28,ORÇ!$B$12:$I$67,8,0)</f>
        <v>152.32000000000002</v>
      </c>
      <c r="H28" s="21" t="str">
        <f>VLOOKUP(D28,[2]INFRA!$A$1:$E$847,3,0)</f>
        <v>KG</v>
      </c>
      <c r="I28" s="19">
        <f>VLOOKUP(E28,[4]INFRA!$A$1:$D$935,4,0)</f>
        <v>10.09</v>
      </c>
      <c r="J28" s="19">
        <f t="shared" si="2"/>
        <v>1536.91</v>
      </c>
      <c r="K28" s="19">
        <f t="shared" si="3"/>
        <v>12.534806999999999</v>
      </c>
      <c r="L28" s="20">
        <f t="shared" si="4"/>
        <v>1909.3</v>
      </c>
      <c r="M28" s="117"/>
      <c r="N28" s="117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</row>
    <row r="29" spans="1:257" s="1" customFormat="1" x14ac:dyDescent="0.2">
      <c r="A29" s="3"/>
      <c r="B29" s="13"/>
      <c r="C29" s="14"/>
      <c r="D29" s="14"/>
      <c r="E29" s="108"/>
      <c r="F29" s="15"/>
      <c r="G29" s="19"/>
      <c r="H29" s="21"/>
      <c r="I29" s="19"/>
      <c r="J29" s="19"/>
      <c r="K29" s="22" t="s">
        <v>18</v>
      </c>
      <c r="L29" s="23">
        <f>SUM(L24:L28)</f>
        <v>74890.759999999995</v>
      </c>
      <c r="M29" s="117">
        <f>L29+L58+L87+L113</f>
        <v>184701.43</v>
      </c>
      <c r="N29" s="117">
        <f>[5]Planilha!$K$29</f>
        <v>183946.47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</row>
    <row r="30" spans="1:257" s="1" customFormat="1" x14ac:dyDescent="0.2">
      <c r="A30" s="2"/>
      <c r="B30" s="10" t="s">
        <v>115</v>
      </c>
      <c r="C30" s="54"/>
      <c r="D30" s="54"/>
      <c r="E30" s="115"/>
      <c r="F30" s="12" t="s">
        <v>58</v>
      </c>
      <c r="G30" s="22"/>
      <c r="H30" s="55"/>
      <c r="I30" s="22"/>
      <c r="J30" s="22"/>
      <c r="K30" s="22"/>
      <c r="L30" s="23"/>
      <c r="M30" s="56"/>
      <c r="N30" s="117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/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/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/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  <c r="FF30" s="56"/>
      <c r="FG30" s="56"/>
      <c r="FH30" s="56"/>
      <c r="FI30" s="56"/>
      <c r="FJ30" s="56"/>
      <c r="FK30" s="56"/>
      <c r="FL30" s="56"/>
      <c r="FM30" s="56"/>
      <c r="FN30" s="56"/>
      <c r="FO30" s="56"/>
      <c r="FP30" s="56"/>
      <c r="FQ30" s="56"/>
      <c r="FR30" s="56"/>
      <c r="FS30" s="56"/>
      <c r="FT30" s="56"/>
      <c r="FU30" s="56"/>
      <c r="FV30" s="56"/>
      <c r="FW30" s="56"/>
      <c r="FX30" s="56"/>
      <c r="FY30" s="56"/>
      <c r="FZ30" s="56"/>
      <c r="GA30" s="56"/>
      <c r="GB30" s="56"/>
      <c r="GC30" s="56"/>
      <c r="GD30" s="56"/>
      <c r="GE30" s="56"/>
      <c r="GF30" s="56"/>
      <c r="GG30" s="56"/>
      <c r="GH30" s="56"/>
      <c r="GI30" s="56"/>
      <c r="GJ30" s="56"/>
      <c r="GK30" s="56"/>
      <c r="GL30" s="56"/>
      <c r="GM30" s="56"/>
      <c r="GN30" s="56"/>
      <c r="GO30" s="56"/>
      <c r="GP30" s="56"/>
      <c r="GQ30" s="56"/>
      <c r="GR30" s="56"/>
      <c r="GS30" s="56"/>
      <c r="GT30" s="56"/>
      <c r="GU30" s="56"/>
      <c r="GV30" s="56"/>
      <c r="GW30" s="56"/>
      <c r="GX30" s="56"/>
      <c r="GY30" s="56"/>
      <c r="GZ30" s="56"/>
      <c r="HA30" s="56"/>
      <c r="HB30" s="56"/>
      <c r="HC30" s="56"/>
      <c r="HD30" s="56"/>
      <c r="HE30" s="56"/>
      <c r="HF30" s="56"/>
      <c r="HG30" s="56"/>
      <c r="HH30" s="56"/>
      <c r="HI30" s="56"/>
      <c r="HJ30" s="56"/>
      <c r="HK30" s="56"/>
      <c r="HL30" s="56"/>
      <c r="HM30" s="56"/>
      <c r="HN30" s="56"/>
      <c r="HO30" s="56"/>
      <c r="HP30" s="56"/>
      <c r="HQ30" s="56"/>
      <c r="HR30" s="56"/>
      <c r="HS30" s="56"/>
      <c r="HT30" s="56"/>
      <c r="HU30" s="56"/>
      <c r="HV30" s="56"/>
      <c r="HW30" s="56"/>
      <c r="HX30" s="56"/>
      <c r="HY30" s="56"/>
      <c r="HZ30" s="56"/>
      <c r="IA30" s="56"/>
      <c r="IB30" s="56"/>
      <c r="IC30" s="56"/>
      <c r="ID30" s="56"/>
      <c r="IE30" s="56"/>
      <c r="IF30" s="56"/>
      <c r="IG30" s="56"/>
      <c r="IH30" s="56"/>
      <c r="II30" s="56"/>
      <c r="IJ30" s="56"/>
      <c r="IK30" s="56"/>
      <c r="IL30" s="56"/>
      <c r="IM30" s="56"/>
      <c r="IN30" s="56"/>
      <c r="IO30" s="56"/>
      <c r="IP30" s="56"/>
      <c r="IQ30" s="56"/>
      <c r="IR30" s="56"/>
      <c r="IS30" s="56"/>
      <c r="IT30" s="56"/>
      <c r="IU30" s="56"/>
      <c r="IV30" s="56"/>
      <c r="IW30" s="56"/>
    </row>
    <row r="31" spans="1:257" s="1" customFormat="1" x14ac:dyDescent="0.2">
      <c r="A31" s="3"/>
      <c r="B31" s="229" t="s">
        <v>116</v>
      </c>
      <c r="C31" s="232" t="s">
        <v>74</v>
      </c>
      <c r="D31" s="14">
        <f>ORÇ!B43</f>
        <v>52502</v>
      </c>
      <c r="E31" s="219">
        <f>VLOOKUP(D31,[3]INFRA!$A$1:$F$859,2,0)</f>
        <v>5025002</v>
      </c>
      <c r="F31" s="220" t="str">
        <f>VLOOKUP(D31,[2]INFRA!$A$1:$E$847,2,0)</f>
        <v>BASE DE BINDER DENSO (SEM TRANSPORTE)</v>
      </c>
      <c r="G31" s="223">
        <f>VLOOKUP(D31,ORÇ!$B$12:$I$67,8,0)</f>
        <v>12.014900000000001</v>
      </c>
      <c r="H31" s="225" t="str">
        <f>VLOOKUP(D31,[2]INFRA!$A$1:$E$847,3,0)</f>
        <v>M3</v>
      </c>
      <c r="I31" s="223">
        <f>VLOOKUP(E31,[4]INFRA!$A$1:$D$935,4,0)</f>
        <v>1238.18</v>
      </c>
      <c r="J31" s="223">
        <f t="shared" ref="J31:J37" si="5">ROUND(I31*G31,2)</f>
        <v>14876.61</v>
      </c>
      <c r="K31" s="223">
        <f t="shared" ref="K31:K37" si="6">I31*(1+$F$11)</f>
        <v>1538.191014</v>
      </c>
      <c r="L31" s="224">
        <f t="shared" ref="L31:L37" si="7">ROUND(G31*K31,2)</f>
        <v>18481.21</v>
      </c>
      <c r="M31" s="117"/>
      <c r="N31" s="117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</row>
    <row r="32" spans="1:257" s="1" customFormat="1" ht="25.5" x14ac:dyDescent="0.2">
      <c r="A32" s="3"/>
      <c r="B32" s="13" t="s">
        <v>117</v>
      </c>
      <c r="C32" s="14" t="s">
        <v>74</v>
      </c>
      <c r="D32" s="14">
        <f>ORÇ!B46</f>
        <v>57901</v>
      </c>
      <c r="E32" s="182">
        <f>VLOOKUP(D32,[3]INFRA!$A$1:$F$859,2,0)</f>
        <v>5079001</v>
      </c>
      <c r="F32" s="15" t="str">
        <f>VLOOKUP(D32,[2]INFRA!$A$1:$E$847,2,0)</f>
        <v>CARGA, DESCARGA E TRANSPORTE DE BINDER ATÉ A DISTÂNCIA MÉDIA DE IDA E VOLTA DE 1KM</v>
      </c>
      <c r="G32" s="19">
        <f>VLOOKUP(D32,ORÇ!$B$12:$I$67,8,0)</f>
        <v>12.014900000000001</v>
      </c>
      <c r="H32" s="21" t="str">
        <f>VLOOKUP(D32,[2]INFRA!$A$1:$E$847,3,0)</f>
        <v>M3</v>
      </c>
      <c r="I32" s="19">
        <f>VLOOKUP(E32,[4]INFRA!$A$1:$D$935,4,0)</f>
        <v>21.12</v>
      </c>
      <c r="J32" s="19">
        <f t="shared" si="5"/>
        <v>253.75</v>
      </c>
      <c r="K32" s="19">
        <f t="shared" si="6"/>
        <v>26.237376000000001</v>
      </c>
      <c r="L32" s="20">
        <f t="shared" si="7"/>
        <v>315.24</v>
      </c>
      <c r="M32" s="117"/>
      <c r="N32" s="117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</row>
    <row r="33" spans="1:257" s="1" customFormat="1" x14ac:dyDescent="0.2">
      <c r="A33" s="3"/>
      <c r="B33" s="13" t="s">
        <v>118</v>
      </c>
      <c r="C33" s="14" t="s">
        <v>74</v>
      </c>
      <c r="D33" s="14">
        <f>ORÇ!B49</f>
        <v>57907</v>
      </c>
      <c r="E33" s="182">
        <f>VLOOKUP(D33,[3]INFRA!$A$1:$F$859,2,0)</f>
        <v>5079007</v>
      </c>
      <c r="F33" s="15" t="str">
        <f>VLOOKUP(D33,[2]INFRA!$A$1:$E$847,2,0)</f>
        <v>TRANSPORTE DE BINDER ALÉM DO PRIMEIRO KM</v>
      </c>
      <c r="G33" s="19">
        <f>VLOOKUP(D33,ORÇ!$B$12:$I$67,8,0)</f>
        <v>324.40230000000003</v>
      </c>
      <c r="H33" s="21" t="str">
        <f>VLOOKUP(D33,[2]INFRA!$A$1:$E$847,3,0)</f>
        <v>M3XKM</v>
      </c>
      <c r="I33" s="19">
        <f>VLOOKUP(E33,[4]INFRA!$A$1:$D$935,4,0)</f>
        <v>3.06</v>
      </c>
      <c r="J33" s="19">
        <f t="shared" si="5"/>
        <v>992.67</v>
      </c>
      <c r="K33" s="19">
        <f t="shared" si="6"/>
        <v>3.8014380000000001</v>
      </c>
      <c r="L33" s="20">
        <f t="shared" si="7"/>
        <v>1233.2</v>
      </c>
      <c r="M33" s="117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</row>
    <row r="34" spans="1:257" s="1" customFormat="1" x14ac:dyDescent="0.2">
      <c r="A34" s="3"/>
      <c r="B34" s="13" t="s">
        <v>119</v>
      </c>
      <c r="C34" s="14" t="s">
        <v>74</v>
      </c>
      <c r="D34" s="14">
        <f>ORÇ!B52</f>
        <v>52600</v>
      </c>
      <c r="E34" s="182">
        <f>VLOOKUP(D34,[3]INFRA!$A$1:$F$859,2,0)</f>
        <v>5026000</v>
      </c>
      <c r="F34" s="15" t="str">
        <f>VLOOKUP(D34,[2]INFRA!$A$1:$E$847,2,0)</f>
        <v>IMPRIMAÇÃO BETUMINOSA LIGANTE</v>
      </c>
      <c r="G34" s="19">
        <f>VLOOKUP(D34,ORÇ!$B$12:$I$67,8,0)+0.0001</f>
        <v>1201.4901</v>
      </c>
      <c r="H34" s="21" t="str">
        <f>VLOOKUP(D34,[2]INFRA!$A$1:$E$847,3,0)</f>
        <v>M2</v>
      </c>
      <c r="I34" s="19">
        <f>VLOOKUP(E34,[4]INFRA!$A$1:$D$935,4,0)</f>
        <v>6.48</v>
      </c>
      <c r="J34" s="19">
        <f t="shared" si="5"/>
        <v>7785.66</v>
      </c>
      <c r="K34" s="19">
        <f t="shared" si="6"/>
        <v>8.050104000000001</v>
      </c>
      <c r="L34" s="20">
        <f t="shared" si="7"/>
        <v>9672.1200000000008</v>
      </c>
      <c r="M34" s="117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</row>
    <row r="35" spans="1:257" s="1" customFormat="1" x14ac:dyDescent="0.2">
      <c r="A35" s="3"/>
      <c r="B35" s="229" t="s">
        <v>120</v>
      </c>
      <c r="C35" s="232" t="s">
        <v>74</v>
      </c>
      <c r="D35" s="14">
        <f>ORÇ!B55</f>
        <v>52800</v>
      </c>
      <c r="E35" s="219">
        <f>VLOOKUP(D35,[3]INFRA!$A$1:$F$859,2,0)</f>
        <v>5028000</v>
      </c>
      <c r="F35" s="220" t="str">
        <f>VLOOKUP(D35,[2]INFRA!$A$1:$E$847,2,0)</f>
        <v>REVESTIMENTO DE CONCRETO ASFÁLTICO (SEM TRANSPORTE)</v>
      </c>
      <c r="G35" s="223">
        <f>VLOOKUP(D35,ORÇ!$B$12:$I$67,8,0)-0.00001</f>
        <v>60.074489999999997</v>
      </c>
      <c r="H35" s="225" t="str">
        <f>VLOOKUP(D35,[2]INFRA!$A$1:$E$847,3,0)</f>
        <v>M3</v>
      </c>
      <c r="I35" s="223">
        <f>VLOOKUP(E35,[4]INFRA!$A$1:$D$935,4,0)</f>
        <v>1475.72</v>
      </c>
      <c r="J35" s="223">
        <f t="shared" si="5"/>
        <v>88653.13</v>
      </c>
      <c r="K35" s="223">
        <f t="shared" si="6"/>
        <v>1833.2869559999999</v>
      </c>
      <c r="L35" s="224">
        <f t="shared" si="7"/>
        <v>110133.78</v>
      </c>
      <c r="M35" s="117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</row>
    <row r="36" spans="1:257" s="1" customFormat="1" ht="25.5" x14ac:dyDescent="0.2">
      <c r="A36" s="3"/>
      <c r="B36" s="13" t="s">
        <v>121</v>
      </c>
      <c r="C36" s="14" t="s">
        <v>74</v>
      </c>
      <c r="D36" s="14">
        <f>ORÇ!B58</f>
        <v>57801</v>
      </c>
      <c r="E36" s="182">
        <f>VLOOKUP(D36,[3]INFRA!$A$1:$F$859,2,0)</f>
        <v>5078001</v>
      </c>
      <c r="F36" s="15" t="str">
        <f>VLOOKUP(D36,[2]INFRA!$A$1:$E$847,2,0)</f>
        <v>CARGA, DESCARGA E TRANSPORTE DE CONCRETO ASFÁLTICO ATÉ A DISTÂNCIA MÉDIA DE IDA E VOLTA DE 1KM</v>
      </c>
      <c r="G36" s="19">
        <f>VLOOKUP(D36,ORÇ!$B$12:$I$67,8,0)</f>
        <v>60.0745</v>
      </c>
      <c r="H36" s="21" t="str">
        <f>VLOOKUP(D36,[2]INFRA!$A$1:$E$847,3,0)</f>
        <v>M3</v>
      </c>
      <c r="I36" s="19">
        <f>VLOOKUP(E36,[4]INFRA!$A$1:$D$935,4,0)</f>
        <v>21.12</v>
      </c>
      <c r="J36" s="19">
        <f t="shared" si="5"/>
        <v>1268.77</v>
      </c>
      <c r="K36" s="19">
        <f t="shared" si="6"/>
        <v>26.237376000000001</v>
      </c>
      <c r="L36" s="20">
        <f t="shared" si="7"/>
        <v>1576.2</v>
      </c>
      <c r="M36" s="117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</row>
    <row r="37" spans="1:257" s="1" customFormat="1" ht="25.5" x14ac:dyDescent="0.2">
      <c r="A37" s="3"/>
      <c r="B37" s="13" t="s">
        <v>122</v>
      </c>
      <c r="C37" s="14" t="s">
        <v>74</v>
      </c>
      <c r="D37" s="14">
        <f>ORÇ!B61</f>
        <v>57807</v>
      </c>
      <c r="E37" s="182">
        <f>VLOOKUP(D37,[3]INFRA!$A$1:$F$859,2,0)</f>
        <v>5078007</v>
      </c>
      <c r="F37" s="15" t="str">
        <f>VLOOKUP(D37,[2]INFRA!$A$1:$E$847,2,0)</f>
        <v>TRANSPORTE DE CONCRETO ASFÁLTICO ALÉM DO PRIMEIRO KM</v>
      </c>
      <c r="G37" s="19">
        <f>VLOOKUP(D37,ORÇ!$B$12:$I$67,8,0)</f>
        <v>1622.0115000000001</v>
      </c>
      <c r="H37" s="21" t="str">
        <f>VLOOKUP(D37,[2]INFRA!$A$1:$E$847,3,0)</f>
        <v>M3XKM</v>
      </c>
      <c r="I37" s="19">
        <f>VLOOKUP(E37,[4]INFRA!$A$1:$D$935,4,0)</f>
        <v>3.06</v>
      </c>
      <c r="J37" s="19">
        <f t="shared" si="5"/>
        <v>4963.3599999999997</v>
      </c>
      <c r="K37" s="19">
        <f t="shared" si="6"/>
        <v>3.8014380000000001</v>
      </c>
      <c r="L37" s="20">
        <f t="shared" si="7"/>
        <v>6165.98</v>
      </c>
      <c r="M37" s="11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</row>
    <row r="38" spans="1:257" s="1" customFormat="1" x14ac:dyDescent="0.2">
      <c r="A38" s="3"/>
      <c r="B38" s="13"/>
      <c r="C38" s="14"/>
      <c r="D38" s="14"/>
      <c r="E38" s="108"/>
      <c r="F38" s="15"/>
      <c r="G38" s="19"/>
      <c r="H38" s="21"/>
      <c r="I38" s="19"/>
      <c r="J38" s="19"/>
      <c r="K38" s="22" t="s">
        <v>18</v>
      </c>
      <c r="L38" s="23">
        <f>SUM(L31:L37)</f>
        <v>147577.73000000001</v>
      </c>
      <c r="M38" s="117">
        <f>L38+L96+L122+L67</f>
        <v>477146.20000000007</v>
      </c>
      <c r="N38" s="24">
        <f>[5]Planilha!$K$38</f>
        <v>454410.47000000009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</row>
    <row r="39" spans="1:257" s="1" customFormat="1" x14ac:dyDescent="0.2">
      <c r="A39" s="2"/>
      <c r="B39" s="10" t="s">
        <v>123</v>
      </c>
      <c r="C39" s="54"/>
      <c r="D39" s="54"/>
      <c r="E39" s="115"/>
      <c r="F39" s="12" t="s">
        <v>59</v>
      </c>
      <c r="G39" s="22"/>
      <c r="H39" s="55"/>
      <c r="I39" s="22"/>
      <c r="J39" s="22"/>
      <c r="K39" s="22"/>
      <c r="L39" s="23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/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56"/>
      <c r="DT39" s="56"/>
      <c r="DU39" s="56"/>
      <c r="DV39" s="56"/>
      <c r="DW39" s="56"/>
      <c r="DX39" s="56"/>
      <c r="DY39" s="56"/>
      <c r="DZ39" s="56"/>
      <c r="EA39" s="56"/>
      <c r="EB39" s="56"/>
      <c r="EC39" s="56"/>
      <c r="ED39" s="56"/>
      <c r="EE39" s="56"/>
      <c r="EF39" s="56"/>
      <c r="EG39" s="56"/>
      <c r="EH39" s="56"/>
      <c r="EI39" s="56"/>
      <c r="EJ39" s="56"/>
      <c r="EK39" s="56"/>
      <c r="EL39" s="56"/>
      <c r="EM39" s="56"/>
      <c r="EN39" s="56"/>
      <c r="EO39" s="56"/>
      <c r="EP39" s="56"/>
      <c r="EQ39" s="56"/>
      <c r="ER39" s="56"/>
      <c r="ES39" s="56"/>
      <c r="ET39" s="56"/>
      <c r="EU39" s="56"/>
      <c r="EV39" s="56"/>
      <c r="EW39" s="56"/>
      <c r="EX39" s="56"/>
      <c r="EY39" s="56"/>
      <c r="EZ39" s="56"/>
      <c r="FA39" s="56"/>
      <c r="FB39" s="56"/>
      <c r="FC39" s="56"/>
      <c r="FD39" s="56"/>
      <c r="FE39" s="56"/>
      <c r="FF39" s="56"/>
      <c r="FG39" s="56"/>
      <c r="FH39" s="56"/>
      <c r="FI39" s="56"/>
      <c r="FJ39" s="56"/>
      <c r="FK39" s="56"/>
      <c r="FL39" s="56"/>
      <c r="FM39" s="56"/>
      <c r="FN39" s="56"/>
      <c r="FO39" s="56"/>
      <c r="FP39" s="56"/>
      <c r="FQ39" s="56"/>
      <c r="FR39" s="56"/>
      <c r="FS39" s="56"/>
      <c r="FT39" s="56"/>
      <c r="FU39" s="56"/>
      <c r="FV39" s="56"/>
      <c r="FW39" s="56"/>
      <c r="FX39" s="56"/>
      <c r="FY39" s="56"/>
      <c r="FZ39" s="56"/>
      <c r="GA39" s="56"/>
      <c r="GB39" s="56"/>
      <c r="GC39" s="56"/>
      <c r="GD39" s="56"/>
      <c r="GE39" s="56"/>
      <c r="GF39" s="56"/>
      <c r="GG39" s="56"/>
      <c r="GH39" s="56"/>
      <c r="GI39" s="56"/>
      <c r="GJ39" s="56"/>
      <c r="GK39" s="56"/>
      <c r="GL39" s="56"/>
      <c r="GM39" s="56"/>
      <c r="GN39" s="56"/>
      <c r="GO39" s="56"/>
      <c r="GP39" s="56"/>
      <c r="GQ39" s="56"/>
      <c r="GR39" s="56"/>
      <c r="GS39" s="56"/>
      <c r="GT39" s="56"/>
      <c r="GU39" s="56"/>
      <c r="GV39" s="56"/>
      <c r="GW39" s="56"/>
      <c r="GX39" s="56"/>
      <c r="GY39" s="56"/>
      <c r="GZ39" s="56"/>
      <c r="HA39" s="56"/>
      <c r="HB39" s="56"/>
      <c r="HC39" s="56"/>
      <c r="HD39" s="56"/>
      <c r="HE39" s="56"/>
      <c r="HF39" s="56"/>
      <c r="HG39" s="56"/>
      <c r="HH39" s="56"/>
      <c r="HI39" s="56"/>
      <c r="HJ39" s="56"/>
      <c r="HK39" s="56"/>
      <c r="HL39" s="56"/>
      <c r="HM39" s="56"/>
      <c r="HN39" s="56"/>
      <c r="HO39" s="56"/>
      <c r="HP39" s="56"/>
      <c r="HQ39" s="56"/>
      <c r="HR39" s="56"/>
      <c r="HS39" s="56"/>
      <c r="HT39" s="56"/>
      <c r="HU39" s="56"/>
      <c r="HV39" s="56"/>
      <c r="HW39" s="56"/>
      <c r="HX39" s="56"/>
      <c r="HY39" s="56"/>
      <c r="HZ39" s="56"/>
      <c r="IA39" s="56"/>
      <c r="IB39" s="56"/>
      <c r="IC39" s="56"/>
      <c r="ID39" s="56"/>
      <c r="IE39" s="56"/>
      <c r="IF39" s="56"/>
      <c r="IG39" s="56"/>
      <c r="IH39" s="56"/>
      <c r="II39" s="56"/>
      <c r="IJ39" s="56"/>
      <c r="IK39" s="56"/>
      <c r="IL39" s="56"/>
      <c r="IM39" s="56"/>
      <c r="IN39" s="56"/>
      <c r="IO39" s="56"/>
      <c r="IP39" s="56"/>
      <c r="IQ39" s="56"/>
      <c r="IR39" s="56"/>
      <c r="IS39" s="56"/>
      <c r="IT39" s="56"/>
      <c r="IU39" s="56"/>
      <c r="IV39" s="56"/>
      <c r="IW39" s="56"/>
    </row>
    <row r="40" spans="1:257" s="1" customFormat="1" ht="25.5" x14ac:dyDescent="0.2">
      <c r="A40" s="3"/>
      <c r="B40" s="13" t="s">
        <v>124</v>
      </c>
      <c r="C40" s="14" t="s">
        <v>74</v>
      </c>
      <c r="D40" s="14">
        <f>ORÇ!B65</f>
        <v>62100</v>
      </c>
      <c r="E40" s="182">
        <f>VLOOKUP(D40,[3]INFRA!$A$1:$F$859,2,0)</f>
        <v>6021000</v>
      </c>
      <c r="F40" s="15" t="str">
        <f>VLOOKUP(D40,[2]INFRA!$A$1:$E$847,2,0)</f>
        <v>LEVANTAMENTO OU REBAIXAMENTO DE TAMPÃO DE POÇO DE VISITA</v>
      </c>
      <c r="G40" s="19">
        <f>VLOOKUP(D40,ORÇ!$B$12:$I$67,8,0)</f>
        <v>6</v>
      </c>
      <c r="H40" s="21" t="str">
        <f>VLOOKUP(D40,[2]INFRA!$A$1:$E$847,3,0)</f>
        <v>UN</v>
      </c>
      <c r="I40" s="19">
        <f>VLOOKUP(E40,[4]INFRA!$A$1:$D$935,4,0)</f>
        <v>186.6</v>
      </c>
      <c r="J40" s="19">
        <f>ROUND(I40*G40,2)</f>
        <v>1119.5999999999999</v>
      </c>
      <c r="K40" s="19">
        <f>I40*(1+$F$11)</f>
        <v>231.81317999999999</v>
      </c>
      <c r="L40" s="20">
        <f>ROUND(G40*K40,2)</f>
        <v>1390.88</v>
      </c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</row>
    <row r="41" spans="1:257" s="1" customFormat="1" x14ac:dyDescent="0.2">
      <c r="A41" s="3"/>
      <c r="B41" s="13"/>
      <c r="C41" s="14"/>
      <c r="D41" s="14"/>
      <c r="E41" s="108"/>
      <c r="F41" s="15"/>
      <c r="G41" s="19"/>
      <c r="H41" s="21"/>
      <c r="I41" s="19"/>
      <c r="J41" s="19"/>
      <c r="K41" s="22" t="s">
        <v>18</v>
      </c>
      <c r="L41" s="23">
        <f>SUM(L39:L40)</f>
        <v>1390.88</v>
      </c>
      <c r="M41" s="117">
        <f>L41+L70+L99+L125</f>
        <v>3709.01</v>
      </c>
      <c r="N41" s="117">
        <f>[5]Planilha!$K$41</f>
        <v>3432.92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</row>
    <row r="42" spans="1:257" s="1" customFormat="1" x14ac:dyDescent="0.2">
      <c r="A42" s="3"/>
      <c r="B42" s="319" t="s">
        <v>205</v>
      </c>
      <c r="C42" s="320"/>
      <c r="D42" s="320"/>
      <c r="E42" s="320"/>
      <c r="F42" s="320"/>
      <c r="G42" s="320"/>
      <c r="H42" s="320"/>
      <c r="I42" s="320"/>
      <c r="J42" s="320"/>
      <c r="K42" s="321"/>
      <c r="L42" s="23">
        <f>SUM(L14:L41)/2</f>
        <v>253364.43</v>
      </c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</row>
    <row r="43" spans="1:257" s="1" customFormat="1" x14ac:dyDescent="0.2">
      <c r="A43" s="3"/>
      <c r="B43" s="10">
        <v>2</v>
      </c>
      <c r="C43" s="11"/>
      <c r="D43" s="11"/>
      <c r="E43" s="105"/>
      <c r="F43" s="12" t="str">
        <f>ORÇ!C68</f>
        <v>RUA BORBA GATO</v>
      </c>
      <c r="G43" s="19"/>
      <c r="H43" s="14"/>
      <c r="I43" s="19"/>
      <c r="J43" s="19"/>
      <c r="K43" s="19"/>
      <c r="L43" s="20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</row>
    <row r="44" spans="1:257" s="1" customFormat="1" x14ac:dyDescent="0.2">
      <c r="A44" s="3"/>
      <c r="B44" s="10" t="s">
        <v>51</v>
      </c>
      <c r="C44" s="11"/>
      <c r="D44" s="11"/>
      <c r="E44" s="105"/>
      <c r="F44" s="12" t="s">
        <v>49</v>
      </c>
      <c r="G44" s="19"/>
      <c r="H44" s="14"/>
      <c r="I44" s="19"/>
      <c r="J44" s="19"/>
      <c r="K44" s="19"/>
      <c r="L44" s="20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</row>
    <row r="45" spans="1:257" s="1" customFormat="1" x14ac:dyDescent="0.2">
      <c r="A45" s="3"/>
      <c r="B45" s="13" t="s">
        <v>125</v>
      </c>
      <c r="C45" s="14" t="s">
        <v>74</v>
      </c>
      <c r="D45" s="14">
        <v>101603</v>
      </c>
      <c r="E45" s="182">
        <f>VLOOKUP(D45,[3]INFRA!$A$1:$F$859,2,0)</f>
        <v>10016003</v>
      </c>
      <c r="F45" s="15" t="str">
        <f>VLOOKUP(D45,[2]INFRA!$A$1:$E$847,2,0)</f>
        <v>PLACA DE OBRA EM CHAPA DE AÇO GALVANIZADO</v>
      </c>
      <c r="G45" s="19">
        <f>VLOOKUP(D45,ORÇ!$B$68:$I$123,8,0)</f>
        <v>4.5</v>
      </c>
      <c r="H45" s="21" t="str">
        <f>VLOOKUP(D45,[2]INFRA!$A$1:$E$847,3,0)</f>
        <v>M2</v>
      </c>
      <c r="I45" s="19">
        <f>VLOOKUP(E45,[4]INFRA!$A$1:$D$935,4,0)</f>
        <v>391.58</v>
      </c>
      <c r="J45" s="19">
        <f>ROUND(I45*G45,2)</f>
        <v>1762.11</v>
      </c>
      <c r="K45" s="19">
        <f>I45*(1+$F$11)</f>
        <v>486.45983399999994</v>
      </c>
      <c r="L45" s="20">
        <f>ROUND(G45*K45,2)</f>
        <v>2189.0700000000002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</row>
    <row r="46" spans="1:257" s="1" customFormat="1" x14ac:dyDescent="0.2">
      <c r="A46" s="3"/>
      <c r="B46" s="13"/>
      <c r="C46" s="14"/>
      <c r="D46" s="14"/>
      <c r="E46" s="108"/>
      <c r="F46" s="15"/>
      <c r="G46" s="19"/>
      <c r="H46" s="21"/>
      <c r="I46" s="19"/>
      <c r="J46" s="19"/>
      <c r="K46" s="22" t="s">
        <v>18</v>
      </c>
      <c r="L46" s="23">
        <f>SUM(L45:L45)</f>
        <v>2189.0700000000002</v>
      </c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</row>
    <row r="47" spans="1:257" s="1" customFormat="1" x14ac:dyDescent="0.2">
      <c r="A47" s="3"/>
      <c r="B47" s="10" t="s">
        <v>52</v>
      </c>
      <c r="C47" s="54"/>
      <c r="D47" s="54"/>
      <c r="E47" s="115"/>
      <c r="F47" s="12" t="s">
        <v>50</v>
      </c>
      <c r="G47" s="22"/>
      <c r="H47" s="55"/>
      <c r="I47" s="22"/>
      <c r="J47" s="22"/>
      <c r="K47" s="22"/>
      <c r="L47" s="23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</row>
    <row r="48" spans="1:257" s="1" customFormat="1" ht="38.25" x14ac:dyDescent="0.2">
      <c r="A48" s="3"/>
      <c r="B48" s="13" t="s">
        <v>126</v>
      </c>
      <c r="C48" s="14" t="s">
        <v>74</v>
      </c>
      <c r="D48" s="14">
        <v>90300</v>
      </c>
      <c r="E48" s="182">
        <f>VLOOKUP(D48,[3]INFRA!$A$1:$F$859,2,0)</f>
        <v>9003000</v>
      </c>
      <c r="F48" s="15" t="str">
        <f>VLOOKUP(D48,[2]INFRA!$A$1:$E$847,2,0)</f>
        <v>FRESAGEM DE PAVIMENTO ASFÁLTICO COM ESPESSURA ATÉ 5CM, EM VIAS EXPRESSAS, INCLUSIVE REMOÇÃO DO MATERIAL FRESADO ATÉ 10KM E VARRIÇÃO</v>
      </c>
      <c r="G48" s="19">
        <f>VLOOKUP(D48,ORÇ!$B$68:$I$123,8,0)</f>
        <v>1073.0999999999999</v>
      </c>
      <c r="H48" s="21" t="str">
        <f>VLOOKUP(D48,[2]INFRA!$A$1:$E$847,3,0)</f>
        <v>M2</v>
      </c>
      <c r="I48" s="19">
        <f>VLOOKUP(E48,[4]INFRA!$A$1:$D$935,4,0)</f>
        <v>17.77</v>
      </c>
      <c r="J48" s="19">
        <f t="shared" ref="J48:J50" si="8">ROUND(I48*G48,2)</f>
        <v>19068.990000000002</v>
      </c>
      <c r="K48" s="19">
        <f>I48*(1+$F$11)</f>
        <v>22.075671</v>
      </c>
      <c r="L48" s="20">
        <f t="shared" ref="L48:L50" si="9">ROUND(G48*K48,2)</f>
        <v>23689.4</v>
      </c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</row>
    <row r="49" spans="1:257" s="1" customFormat="1" ht="25.5" x14ac:dyDescent="0.2">
      <c r="A49" s="3"/>
      <c r="B49" s="13" t="s">
        <v>127</v>
      </c>
      <c r="C49" s="14" t="s">
        <v>74</v>
      </c>
      <c r="D49" s="14">
        <v>50300</v>
      </c>
      <c r="E49" s="182">
        <f>VLOOKUP(D49,[3]INFRA!$A$1:$F$859,2,0)</f>
        <v>5003000</v>
      </c>
      <c r="F49" s="15" t="str">
        <f>VLOOKUP(D49,[2]INFRA!$A$1:$E$847,2,0)</f>
        <v>DEMOLIÇÃO DE PAVIMENTO DE CONCRETO, SARJETA OU SARJETÃO, INCLUI CARGA EM CAMINHÃO</v>
      </c>
      <c r="G49" s="19">
        <f>VLOOKUP(D49,ORÇ!$B$68:$I$123,8,0)</f>
        <v>18</v>
      </c>
      <c r="H49" s="21" t="str">
        <f>VLOOKUP(D49,[2]INFRA!$A$1:$E$847,3,0)</f>
        <v>M2</v>
      </c>
      <c r="I49" s="19">
        <f>VLOOKUP(E49,[4]INFRA!$A$1:$D$935,4,0)</f>
        <v>27.67</v>
      </c>
      <c r="J49" s="19">
        <f t="shared" si="8"/>
        <v>498.06</v>
      </c>
      <c r="K49" s="19">
        <f>I49*(1+$F$11)</f>
        <v>34.374441000000004</v>
      </c>
      <c r="L49" s="20">
        <f t="shared" si="9"/>
        <v>618.74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</row>
    <row r="50" spans="1:257" s="1" customFormat="1" x14ac:dyDescent="0.2">
      <c r="A50" s="3"/>
      <c r="B50" s="13" t="s">
        <v>128</v>
      </c>
      <c r="C50" s="14" t="s">
        <v>74</v>
      </c>
      <c r="D50" s="14">
        <v>88600</v>
      </c>
      <c r="E50" s="182">
        <f>VLOOKUP(D50,[3]INFRA!$A$1:$F$859,2,0)</f>
        <v>8086000</v>
      </c>
      <c r="F50" s="15" t="str">
        <f>VLOOKUP(D50,[2]INFRA!$A$1:$E$847,2,0)</f>
        <v>REMOÇÃO DE ENTULHO ALÉM DO PRIMEIRO KM</v>
      </c>
      <c r="G50" s="19">
        <f>VLOOKUP(D50,ORÇ!$B$68:$I$123,8,0)</f>
        <v>107.40600000000001</v>
      </c>
      <c r="H50" s="21" t="str">
        <f>VLOOKUP(D50,[2]INFRA!$A$1:$E$847,3,0)</f>
        <v>M3XKM</v>
      </c>
      <c r="I50" s="19">
        <f>VLOOKUP(E50,[4]INFRA!$A$1:$D$935,4,0)</f>
        <v>1.65</v>
      </c>
      <c r="J50" s="19">
        <f t="shared" si="8"/>
        <v>177.22</v>
      </c>
      <c r="K50" s="19">
        <f>I50*(1+$F$11)</f>
        <v>2.049795</v>
      </c>
      <c r="L50" s="20">
        <f t="shared" si="9"/>
        <v>220.16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</row>
    <row r="51" spans="1:257" s="1" customFormat="1" x14ac:dyDescent="0.2">
      <c r="A51" s="3"/>
      <c r="B51" s="13"/>
      <c r="C51" s="14"/>
      <c r="D51" s="14"/>
      <c r="E51" s="108"/>
      <c r="F51" s="15"/>
      <c r="G51" s="19"/>
      <c r="H51" s="21"/>
      <c r="I51" s="19"/>
      <c r="J51" s="19"/>
      <c r="K51" s="22" t="s">
        <v>18</v>
      </c>
      <c r="L51" s="23">
        <f>SUM(L48:L50)</f>
        <v>24528.300000000003</v>
      </c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</row>
    <row r="52" spans="1:257" s="1" customFormat="1" x14ac:dyDescent="0.2">
      <c r="A52" s="3"/>
      <c r="B52" s="10" t="s">
        <v>53</v>
      </c>
      <c r="C52" s="54"/>
      <c r="D52" s="54"/>
      <c r="E52" s="115"/>
      <c r="F52" s="12" t="s">
        <v>54</v>
      </c>
      <c r="G52" s="22"/>
      <c r="H52" s="55"/>
      <c r="I52" s="22"/>
      <c r="J52" s="22"/>
      <c r="K52" s="22"/>
      <c r="L52" s="23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</row>
    <row r="53" spans="1:257" s="1" customFormat="1" x14ac:dyDescent="0.2">
      <c r="A53" s="3"/>
      <c r="B53" s="13" t="s">
        <v>129</v>
      </c>
      <c r="C53" s="14" t="s">
        <v>74</v>
      </c>
      <c r="D53" s="14">
        <v>50100</v>
      </c>
      <c r="E53" s="182">
        <f>VLOOKUP(D53,[3]INFRA!$A$1:$F$859,2,0)</f>
        <v>5001000</v>
      </c>
      <c r="F53" s="15" t="str">
        <f>VLOOKUP(D53,[2]INFRA!$A$1:$E$847,2,0)</f>
        <v>ARRANCAMENTO DE GUIAS, INCLUI CARGA EM CAMINHÃO</v>
      </c>
      <c r="G53" s="19">
        <f>VLOOKUP(D53,ORÇ!$B$68:$I$123,8,0)</f>
        <v>224.15</v>
      </c>
      <c r="H53" s="21" t="str">
        <f>VLOOKUP(D53,[2]INFRA!$A$1:$E$847,3,0)</f>
        <v>M</v>
      </c>
      <c r="I53" s="19">
        <f>VLOOKUP(E53,[4]INFRA!$A$1:$D$935,4,0)</f>
        <v>10.44</v>
      </c>
      <c r="J53" s="19">
        <f t="shared" ref="J53:J57" si="10">ROUND(I53*G53,2)</f>
        <v>2340.13</v>
      </c>
      <c r="K53" s="19">
        <f t="shared" ref="K53:K57" si="11">I53*(1+$F$11)</f>
        <v>12.969612</v>
      </c>
      <c r="L53" s="20">
        <f t="shared" ref="L53:L57" si="12">ROUND(G53*K53,2)</f>
        <v>2907.14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</row>
    <row r="54" spans="1:257" s="1" customFormat="1" ht="25.5" x14ac:dyDescent="0.2">
      <c r="A54" s="3"/>
      <c r="B54" s="13" t="s">
        <v>130</v>
      </c>
      <c r="C54" s="14" t="s">
        <v>74</v>
      </c>
      <c r="D54" s="14">
        <v>51402</v>
      </c>
      <c r="E54" s="182">
        <f>VLOOKUP(D54,[3]INFRA!$A$1:$F$859,2,0)</f>
        <v>5014002</v>
      </c>
      <c r="F54" s="15" t="str">
        <f>VLOOKUP(D54,[2]INFRA!$A$1:$E$847,2,0)</f>
        <v>FORNECIMENTO E ASSENTAMENTO DE GUIAS TIPO PMSP 100, INCLUSIVE ENCOSTAMENTO DE TERRA - FCK=25,0MPA</v>
      </c>
      <c r="G54" s="19">
        <f>VLOOKUP(D54,ORÇ!$B$68:$I$123,8,0)</f>
        <v>224.15</v>
      </c>
      <c r="H54" s="21" t="str">
        <f>VLOOKUP(D54,[2]INFRA!$A$1:$E$847,3,0)</f>
        <v>M</v>
      </c>
      <c r="I54" s="19">
        <f>VLOOKUP(E54,[4]INFRA!$A$1:$D$935,4,0)</f>
        <v>50.25</v>
      </c>
      <c r="J54" s="19">
        <f t="shared" si="10"/>
        <v>11263.54</v>
      </c>
      <c r="K54" s="19">
        <f t="shared" si="11"/>
        <v>62.425574999999995</v>
      </c>
      <c r="L54" s="20">
        <f t="shared" si="12"/>
        <v>13992.69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</row>
    <row r="55" spans="1:257" s="1" customFormat="1" ht="25.5" x14ac:dyDescent="0.2">
      <c r="A55" s="3"/>
      <c r="B55" s="229" t="s">
        <v>131</v>
      </c>
      <c r="C55" s="232" t="s">
        <v>74</v>
      </c>
      <c r="D55" s="14">
        <v>51300</v>
      </c>
      <c r="E55" s="219">
        <f>VLOOKUP(D55,[3]INFRA!$A$1:$F$859,2,0)</f>
        <v>5013000</v>
      </c>
      <c r="F55" s="220" t="str">
        <f>VLOOKUP(D55,[2]INFRA!$A$1:$E$847,2,0)</f>
        <v>BASE DE CONCRETO FCK=15,00MPA PARA GUIAS, SARJETAS OU SARJETÕES</v>
      </c>
      <c r="G55" s="223">
        <f>VLOOKUP(D55,ORÇ!$B$68:$I$123,8,0)</f>
        <v>17.938800000000004</v>
      </c>
      <c r="H55" s="225" t="str">
        <f>VLOOKUP(D55,[2]INFRA!$A$1:$E$847,3,0)</f>
        <v>M3</v>
      </c>
      <c r="I55" s="223">
        <f>VLOOKUP(E55,[4]INFRA!$A$1:$D$935,4,0)</f>
        <v>498.12</v>
      </c>
      <c r="J55" s="223">
        <f t="shared" si="10"/>
        <v>8935.68</v>
      </c>
      <c r="K55" s="223">
        <f t="shared" si="11"/>
        <v>618.81447600000001</v>
      </c>
      <c r="L55" s="224">
        <f t="shared" si="12"/>
        <v>11100.79</v>
      </c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</row>
    <row r="56" spans="1:257" s="1" customFormat="1" ht="25.5" x14ac:dyDescent="0.2">
      <c r="A56" s="3"/>
      <c r="B56" s="229" t="s">
        <v>132</v>
      </c>
      <c r="C56" s="232" t="s">
        <v>74</v>
      </c>
      <c r="D56" s="14">
        <v>51901</v>
      </c>
      <c r="E56" s="219">
        <f>VLOOKUP(D56,[3]INFRA!$A$1:$F$859,2,0)</f>
        <v>5019001</v>
      </c>
      <c r="F56" s="220" t="str">
        <f>VLOOKUP(D56,[2]INFRA!$A$1:$E$847,2,0)</f>
        <v>CONSTRUÇÃO DE SARJETA OU SARJETÃO DE CONCRETO - FCK=25,0MPA</v>
      </c>
      <c r="G56" s="223">
        <f>VLOOKUP(D56,ORÇ!$B$68:$I$123,8,0)</f>
        <v>13.819200000000002</v>
      </c>
      <c r="H56" s="225" t="str">
        <f>VLOOKUP(D56,[2]INFRA!$A$1:$E$847,3,0)</f>
        <v>M3</v>
      </c>
      <c r="I56" s="223">
        <f>VLOOKUP(E56,[4]INFRA!$A$1:$D$935,4,0)</f>
        <v>632.77</v>
      </c>
      <c r="J56" s="223">
        <f t="shared" si="10"/>
        <v>8744.3799999999992</v>
      </c>
      <c r="K56" s="223">
        <f t="shared" si="11"/>
        <v>786.09017099999994</v>
      </c>
      <c r="L56" s="224">
        <f t="shared" si="12"/>
        <v>10863.14</v>
      </c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</row>
    <row r="57" spans="1:257" s="1" customFormat="1" x14ac:dyDescent="0.2">
      <c r="A57" s="3"/>
      <c r="B57" s="13" t="s">
        <v>133</v>
      </c>
      <c r="C57" s="14" t="s">
        <v>74</v>
      </c>
      <c r="D57" s="14">
        <v>82300</v>
      </c>
      <c r="E57" s="182">
        <f>VLOOKUP(D57,[3]INFRA!$A$1:$F$859,2,0)</f>
        <v>8023000</v>
      </c>
      <c r="F57" s="15" t="str">
        <f>VLOOKUP(D57,[2]INFRA!$A$1:$E$847,2,0)</f>
        <v>FORNECIMENTO E APLICAÇÃO DE TELA DE AÇO</v>
      </c>
      <c r="G57" s="19">
        <f>VLOOKUP(D57,ORÇ!$B$68:$I$123,8,0)</f>
        <v>161.28000000000003</v>
      </c>
      <c r="H57" s="21" t="str">
        <f>VLOOKUP(D57,[2]INFRA!$A$1:$E$847,3,0)</f>
        <v>KG</v>
      </c>
      <c r="I57" s="19">
        <f>VLOOKUP(E57,[4]INFRA!$A$1:$D$935,4,0)</f>
        <v>10.09</v>
      </c>
      <c r="J57" s="19">
        <f t="shared" si="10"/>
        <v>1627.32</v>
      </c>
      <c r="K57" s="19">
        <f t="shared" si="11"/>
        <v>12.534806999999999</v>
      </c>
      <c r="L57" s="20">
        <f t="shared" si="12"/>
        <v>2021.61</v>
      </c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</row>
    <row r="58" spans="1:257" s="1" customFormat="1" x14ac:dyDescent="0.2">
      <c r="A58" s="3"/>
      <c r="B58" s="13"/>
      <c r="C58" s="14"/>
      <c r="D58" s="14"/>
      <c r="E58" s="108"/>
      <c r="F58" s="15"/>
      <c r="G58" s="19"/>
      <c r="H58" s="21"/>
      <c r="I58" s="19"/>
      <c r="J58" s="19"/>
      <c r="K58" s="22" t="s">
        <v>18</v>
      </c>
      <c r="L58" s="23">
        <f>SUM(L53:L57)</f>
        <v>40885.370000000003</v>
      </c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</row>
    <row r="59" spans="1:257" s="1" customFormat="1" x14ac:dyDescent="0.2">
      <c r="A59" s="3"/>
      <c r="B59" s="10" t="s">
        <v>134</v>
      </c>
      <c r="C59" s="54"/>
      <c r="D59" s="54"/>
      <c r="E59" s="115"/>
      <c r="F59" s="12" t="s">
        <v>58</v>
      </c>
      <c r="G59" s="22"/>
      <c r="H59" s="55"/>
      <c r="I59" s="22"/>
      <c r="J59" s="22"/>
      <c r="K59" s="22"/>
      <c r="L59" s="23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</row>
    <row r="60" spans="1:257" s="1" customFormat="1" x14ac:dyDescent="0.2">
      <c r="A60" s="3"/>
      <c r="B60" s="229" t="s">
        <v>135</v>
      </c>
      <c r="C60" s="232" t="s">
        <v>74</v>
      </c>
      <c r="D60" s="14">
        <v>52502</v>
      </c>
      <c r="E60" s="219">
        <f>VLOOKUP(D60,[3]INFRA!$A$1:$F$859,2,0)</f>
        <v>5025002</v>
      </c>
      <c r="F60" s="220" t="str">
        <f>VLOOKUP(D60,[2]INFRA!$A$1:$E$847,2,0)</f>
        <v>BASE DE BINDER DENSO (SEM TRANSPORTE)</v>
      </c>
      <c r="G60" s="223">
        <f>VLOOKUP(D60,ORÇ!$B$68:$I$123,8,0)</f>
        <v>10.731000000000002</v>
      </c>
      <c r="H60" s="225" t="str">
        <f>VLOOKUP(D60,[2]INFRA!$A$1:$E$847,3,0)</f>
        <v>M3</v>
      </c>
      <c r="I60" s="223">
        <f>VLOOKUP(E60,[4]INFRA!$A$1:$D$935,4,0)</f>
        <v>1238.18</v>
      </c>
      <c r="J60" s="223">
        <f t="shared" ref="J60:J66" si="13">ROUND(I60*G60,2)</f>
        <v>13286.91</v>
      </c>
      <c r="K60" s="223">
        <f t="shared" ref="K60:K66" si="14">I60*(1+$F$11)</f>
        <v>1538.191014</v>
      </c>
      <c r="L60" s="224">
        <f t="shared" ref="L60:L66" si="15">ROUND(G60*K60,2)</f>
        <v>16506.330000000002</v>
      </c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</row>
    <row r="61" spans="1:257" s="1" customFormat="1" ht="25.5" x14ac:dyDescent="0.2">
      <c r="A61" s="3"/>
      <c r="B61" s="13" t="s">
        <v>136</v>
      </c>
      <c r="C61" s="14" t="s">
        <v>74</v>
      </c>
      <c r="D61" s="14">
        <v>57901</v>
      </c>
      <c r="E61" s="182">
        <f>VLOOKUP(D61,[3]INFRA!$A$1:$F$859,2,0)</f>
        <v>5079001</v>
      </c>
      <c r="F61" s="15" t="str">
        <f>VLOOKUP(D61,[2]INFRA!$A$1:$E$847,2,0)</f>
        <v>CARGA, DESCARGA E TRANSPORTE DE BINDER ATÉ A DISTÂNCIA MÉDIA DE IDA E VOLTA DE 1KM</v>
      </c>
      <c r="G61" s="19">
        <f>VLOOKUP(D61,ORÇ!$B$68:$I$123,8,0)</f>
        <v>10.731000000000002</v>
      </c>
      <c r="H61" s="21" t="str">
        <f>VLOOKUP(D61,[2]INFRA!$A$1:$E$847,3,0)</f>
        <v>M3</v>
      </c>
      <c r="I61" s="19">
        <f>VLOOKUP(E61,[4]INFRA!$A$1:$D$935,4,0)</f>
        <v>21.12</v>
      </c>
      <c r="J61" s="19">
        <f t="shared" si="13"/>
        <v>226.64</v>
      </c>
      <c r="K61" s="19">
        <f t="shared" si="14"/>
        <v>26.237376000000001</v>
      </c>
      <c r="L61" s="20">
        <f t="shared" si="15"/>
        <v>281.55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</row>
    <row r="62" spans="1:257" s="1" customFormat="1" x14ac:dyDescent="0.2">
      <c r="A62" s="3"/>
      <c r="B62" s="13" t="s">
        <v>137</v>
      </c>
      <c r="C62" s="14" t="s">
        <v>74</v>
      </c>
      <c r="D62" s="14">
        <v>57907</v>
      </c>
      <c r="E62" s="182">
        <f>VLOOKUP(D62,[3]INFRA!$A$1:$F$859,2,0)</f>
        <v>5079007</v>
      </c>
      <c r="F62" s="15" t="str">
        <f>VLOOKUP(D62,[2]INFRA!$A$1:$E$847,2,0)</f>
        <v>TRANSPORTE DE BINDER ALÉM DO PRIMEIRO KM</v>
      </c>
      <c r="G62" s="19">
        <f>VLOOKUP(D62,ORÇ!$B$68:$I$123,8,0)</f>
        <v>289.73700000000002</v>
      </c>
      <c r="H62" s="21" t="str">
        <f>VLOOKUP(D62,[2]INFRA!$A$1:$E$847,3,0)</f>
        <v>M3XKM</v>
      </c>
      <c r="I62" s="19">
        <f>VLOOKUP(E62,[4]INFRA!$A$1:$D$935,4,0)</f>
        <v>3.06</v>
      </c>
      <c r="J62" s="19">
        <f t="shared" si="13"/>
        <v>886.6</v>
      </c>
      <c r="K62" s="19">
        <f t="shared" si="14"/>
        <v>3.8014380000000001</v>
      </c>
      <c r="L62" s="20">
        <f t="shared" si="15"/>
        <v>1101.42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</row>
    <row r="63" spans="1:257" s="1" customFormat="1" x14ac:dyDescent="0.2">
      <c r="A63" s="3"/>
      <c r="B63" s="13" t="s">
        <v>138</v>
      </c>
      <c r="C63" s="14" t="s">
        <v>74</v>
      </c>
      <c r="D63" s="14">
        <v>52600</v>
      </c>
      <c r="E63" s="182">
        <f>VLOOKUP(D63,[3]INFRA!$A$1:$F$859,2,0)</f>
        <v>5026000</v>
      </c>
      <c r="F63" s="15" t="str">
        <f>VLOOKUP(D63,[2]INFRA!$A$1:$E$847,2,0)</f>
        <v>IMPRIMAÇÃO BETUMINOSA LIGANTE</v>
      </c>
      <c r="G63" s="19">
        <f>VLOOKUP(D63,ORÇ!$B$68:$I$123,8,0)</f>
        <v>1073.0999999999999</v>
      </c>
      <c r="H63" s="21" t="str">
        <f>VLOOKUP(D63,[2]INFRA!$A$1:$E$847,3,0)</f>
        <v>M2</v>
      </c>
      <c r="I63" s="19">
        <f>VLOOKUP(E63,[4]INFRA!$A$1:$D$935,4,0)</f>
        <v>6.48</v>
      </c>
      <c r="J63" s="19">
        <f t="shared" si="13"/>
        <v>6953.69</v>
      </c>
      <c r="K63" s="19">
        <f t="shared" si="14"/>
        <v>8.050104000000001</v>
      </c>
      <c r="L63" s="20">
        <f t="shared" si="15"/>
        <v>8638.57</v>
      </c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</row>
    <row r="64" spans="1:257" s="1" customFormat="1" x14ac:dyDescent="0.2">
      <c r="A64" s="3"/>
      <c r="B64" s="229" t="s">
        <v>139</v>
      </c>
      <c r="C64" s="232" t="s">
        <v>74</v>
      </c>
      <c r="D64" s="14">
        <v>52800</v>
      </c>
      <c r="E64" s="219">
        <f>VLOOKUP(D64,[3]INFRA!$A$1:$F$859,2,0)</f>
        <v>5028000</v>
      </c>
      <c r="F64" s="220" t="str">
        <f>VLOOKUP(D64,[2]INFRA!$A$1:$E$847,2,0)</f>
        <v>REVESTIMENTO DE CONCRETO ASFÁLTICO (SEM TRANSPORTE)</v>
      </c>
      <c r="G64" s="223">
        <f>VLOOKUP(D64,ORÇ!$B$68:$I$123,8,0)</f>
        <v>53.655000000000001</v>
      </c>
      <c r="H64" s="225" t="str">
        <f>VLOOKUP(D64,[2]INFRA!$A$1:$E$847,3,0)</f>
        <v>M3</v>
      </c>
      <c r="I64" s="223">
        <f>VLOOKUP(E64,[4]INFRA!$A$1:$D$935,4,0)</f>
        <v>1475.72</v>
      </c>
      <c r="J64" s="223">
        <f t="shared" si="13"/>
        <v>79179.759999999995</v>
      </c>
      <c r="K64" s="223">
        <f t="shared" si="14"/>
        <v>1833.2869559999999</v>
      </c>
      <c r="L64" s="224">
        <f t="shared" si="15"/>
        <v>98365.01</v>
      </c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</row>
    <row r="65" spans="1:257" s="1" customFormat="1" ht="25.5" x14ac:dyDescent="0.2">
      <c r="A65" s="3"/>
      <c r="B65" s="13" t="s">
        <v>140</v>
      </c>
      <c r="C65" s="14" t="s">
        <v>74</v>
      </c>
      <c r="D65" s="14">
        <v>57801</v>
      </c>
      <c r="E65" s="182">
        <f>VLOOKUP(D65,[3]INFRA!$A$1:$F$859,2,0)</f>
        <v>5078001</v>
      </c>
      <c r="F65" s="15" t="str">
        <f>VLOOKUP(D65,[2]INFRA!$A$1:$E$847,2,0)</f>
        <v>CARGA, DESCARGA E TRANSPORTE DE CONCRETO ASFÁLTICO ATÉ A DISTÂNCIA MÉDIA DE IDA E VOLTA DE 1KM</v>
      </c>
      <c r="G65" s="19">
        <f>VLOOKUP(D65,ORÇ!$B$68:$I$123,8,0)</f>
        <v>53.655000000000001</v>
      </c>
      <c r="H65" s="21" t="str">
        <f>VLOOKUP(D65,[2]INFRA!$A$1:$E$847,3,0)</f>
        <v>M3</v>
      </c>
      <c r="I65" s="19">
        <f>VLOOKUP(E65,[4]INFRA!$A$1:$D$935,4,0)</f>
        <v>21.12</v>
      </c>
      <c r="J65" s="19">
        <f t="shared" si="13"/>
        <v>1133.19</v>
      </c>
      <c r="K65" s="19">
        <f t="shared" si="14"/>
        <v>26.237376000000001</v>
      </c>
      <c r="L65" s="20">
        <f t="shared" si="15"/>
        <v>1407.77</v>
      </c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</row>
    <row r="66" spans="1:257" s="1" customFormat="1" ht="25.5" x14ac:dyDescent="0.2">
      <c r="A66" s="3"/>
      <c r="B66" s="13" t="s">
        <v>141</v>
      </c>
      <c r="C66" s="14" t="s">
        <v>74</v>
      </c>
      <c r="D66" s="14">
        <v>57807</v>
      </c>
      <c r="E66" s="182">
        <f>VLOOKUP(D66,[3]INFRA!$A$1:$F$859,2,0)</f>
        <v>5078007</v>
      </c>
      <c r="F66" s="15" t="str">
        <f>VLOOKUP(D66,[2]INFRA!$A$1:$E$847,2,0)</f>
        <v>TRANSPORTE DE CONCRETO ASFÁLTICO ALÉM DO PRIMEIRO KM</v>
      </c>
      <c r="G66" s="19">
        <f>VLOOKUP(D66,ORÇ!$B$68:$I$123,8,0)</f>
        <v>1448.6849999999999</v>
      </c>
      <c r="H66" s="21" t="str">
        <f>VLOOKUP(D66,[2]INFRA!$A$1:$E$847,3,0)</f>
        <v>M3XKM</v>
      </c>
      <c r="I66" s="19">
        <f>VLOOKUP(E66,[4]INFRA!$A$1:$D$935,4,0)</f>
        <v>3.06</v>
      </c>
      <c r="J66" s="19">
        <f t="shared" si="13"/>
        <v>4432.9799999999996</v>
      </c>
      <c r="K66" s="19">
        <f t="shared" si="14"/>
        <v>3.8014380000000001</v>
      </c>
      <c r="L66" s="20">
        <f t="shared" si="15"/>
        <v>5507.09</v>
      </c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</row>
    <row r="67" spans="1:257" s="1" customFormat="1" x14ac:dyDescent="0.2">
      <c r="A67" s="3"/>
      <c r="B67" s="13"/>
      <c r="C67" s="14"/>
      <c r="D67" s="14"/>
      <c r="E67" s="108"/>
      <c r="F67" s="15"/>
      <c r="G67" s="19"/>
      <c r="H67" s="21"/>
      <c r="I67" s="19"/>
      <c r="J67" s="19"/>
      <c r="K67" s="22" t="s">
        <v>18</v>
      </c>
      <c r="L67" s="23">
        <f>SUM(L60:L66)</f>
        <v>131807.74000000002</v>
      </c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</row>
    <row r="68" spans="1:257" s="1" customFormat="1" x14ac:dyDescent="0.2">
      <c r="A68" s="3"/>
      <c r="B68" s="10" t="s">
        <v>142</v>
      </c>
      <c r="C68" s="54"/>
      <c r="D68" s="54"/>
      <c r="E68" s="115"/>
      <c r="F68" s="12" t="s">
        <v>59</v>
      </c>
      <c r="G68" s="22"/>
      <c r="H68" s="55"/>
      <c r="I68" s="22"/>
      <c r="J68" s="22"/>
      <c r="K68" s="22"/>
      <c r="L68" s="23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</row>
    <row r="69" spans="1:257" s="1" customFormat="1" ht="25.5" x14ac:dyDescent="0.2">
      <c r="A69" s="3"/>
      <c r="B69" s="13" t="s">
        <v>143</v>
      </c>
      <c r="C69" s="14" t="s">
        <v>74</v>
      </c>
      <c r="D69" s="14">
        <v>62100</v>
      </c>
      <c r="E69" s="182">
        <f>VLOOKUP(D69,[3]INFRA!$A$1:$F$859,2,0)</f>
        <v>6021000</v>
      </c>
      <c r="F69" s="15" t="str">
        <f>VLOOKUP(D69,[2]INFRA!$A$1:$E$847,2,0)</f>
        <v>LEVANTAMENTO OU REBAIXAMENTO DE TAMPÃO DE POÇO DE VISITA</v>
      </c>
      <c r="G69" s="19">
        <f>VLOOKUP(D69,ORÇ!$B$68:$I$123,8,0)</f>
        <v>4</v>
      </c>
      <c r="H69" s="21" t="str">
        <f>VLOOKUP(D69,[2]INFRA!$A$1:$E$847,3,0)</f>
        <v>UN</v>
      </c>
      <c r="I69" s="19">
        <f>VLOOKUP(E69,[4]INFRA!$A$1:$D$935,4,0)</f>
        <v>186.6</v>
      </c>
      <c r="J69" s="19">
        <f>ROUND(I69*G69,2)</f>
        <v>746.4</v>
      </c>
      <c r="K69" s="19">
        <f>I69*(1+$F$11)</f>
        <v>231.81317999999999</v>
      </c>
      <c r="L69" s="20">
        <f>ROUND(G69*K69,2)</f>
        <v>927.25</v>
      </c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</row>
    <row r="70" spans="1:257" s="1" customFormat="1" x14ac:dyDescent="0.2">
      <c r="A70" s="3"/>
      <c r="B70" s="13"/>
      <c r="C70" s="14"/>
      <c r="D70" s="14"/>
      <c r="E70" s="108"/>
      <c r="F70" s="15"/>
      <c r="G70" s="19"/>
      <c r="H70" s="21"/>
      <c r="I70" s="19"/>
      <c r="J70" s="19"/>
      <c r="K70" s="22" t="s">
        <v>18</v>
      </c>
      <c r="L70" s="23">
        <f>SUM(L68:L69)</f>
        <v>927.25</v>
      </c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</row>
    <row r="71" spans="1:257" s="1" customFormat="1" x14ac:dyDescent="0.2">
      <c r="A71" s="3"/>
      <c r="B71" s="319" t="s">
        <v>206</v>
      </c>
      <c r="C71" s="320"/>
      <c r="D71" s="320"/>
      <c r="E71" s="320"/>
      <c r="F71" s="320"/>
      <c r="G71" s="320"/>
      <c r="H71" s="320"/>
      <c r="I71" s="320"/>
      <c r="J71" s="320"/>
      <c r="K71" s="321"/>
      <c r="L71" s="23">
        <f>SUM(L43:L70)/2</f>
        <v>200337.72999999998</v>
      </c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</row>
    <row r="72" spans="1:257" s="1" customFormat="1" x14ac:dyDescent="0.2">
      <c r="A72" s="3"/>
      <c r="B72" s="10">
        <v>3</v>
      </c>
      <c r="C72" s="11"/>
      <c r="D72" s="11"/>
      <c r="E72" s="105"/>
      <c r="F72" s="12" t="str">
        <f>ORÇ!C124</f>
        <v>RUA MARCELO GARCIA</v>
      </c>
      <c r="G72" s="19"/>
      <c r="H72" s="14"/>
      <c r="I72" s="19"/>
      <c r="J72" s="19"/>
      <c r="K72" s="19"/>
      <c r="L72" s="20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</row>
    <row r="73" spans="1:257" s="1" customFormat="1" x14ac:dyDescent="0.2">
      <c r="A73" s="3"/>
      <c r="B73" s="10" t="s">
        <v>55</v>
      </c>
      <c r="C73" s="11"/>
      <c r="D73" s="11"/>
      <c r="E73" s="105"/>
      <c r="F73" s="12" t="s">
        <v>49</v>
      </c>
      <c r="G73" s="19"/>
      <c r="H73" s="14"/>
      <c r="I73" s="19"/>
      <c r="J73" s="19"/>
      <c r="K73" s="19"/>
      <c r="L73" s="20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</row>
    <row r="74" spans="1:257" s="1" customFormat="1" x14ac:dyDescent="0.2">
      <c r="A74" s="3"/>
      <c r="B74" s="13" t="s">
        <v>146</v>
      </c>
      <c r="C74" s="14" t="s">
        <v>74</v>
      </c>
      <c r="D74" s="14">
        <v>101603</v>
      </c>
      <c r="E74" s="182">
        <f>VLOOKUP(D74,[3]INFRA!$A$1:$F$859,2,0)</f>
        <v>10016003</v>
      </c>
      <c r="F74" s="15" t="str">
        <f>VLOOKUP(D74,[2]INFRA!$A$1:$E$847,2,0)</f>
        <v>PLACA DE OBRA EM CHAPA DE AÇO GALVANIZADO</v>
      </c>
      <c r="G74" s="19">
        <f>VLOOKUP(D74,ORÇ!$B$124:$I$176,8,0)</f>
        <v>4.5</v>
      </c>
      <c r="H74" s="21" t="str">
        <f>VLOOKUP(D74,[2]INFRA!$A$1:$E$847,3,0)</f>
        <v>M2</v>
      </c>
      <c r="I74" s="19">
        <f>VLOOKUP(E74,[4]INFRA!$A$1:$D$935,4,0)</f>
        <v>391.58</v>
      </c>
      <c r="J74" s="19">
        <f>ROUND(I74*G74,2)</f>
        <v>1762.11</v>
      </c>
      <c r="K74" s="19">
        <f>I74*(1+$F$11)</f>
        <v>486.45983399999994</v>
      </c>
      <c r="L74" s="20">
        <f>ROUND(G74*K74,2)</f>
        <v>2189.0700000000002</v>
      </c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</row>
    <row r="75" spans="1:257" s="1" customFormat="1" x14ac:dyDescent="0.2">
      <c r="A75" s="3"/>
      <c r="B75" s="13"/>
      <c r="C75" s="14"/>
      <c r="D75" s="14"/>
      <c r="E75" s="108"/>
      <c r="F75" s="15"/>
      <c r="G75" s="19"/>
      <c r="H75" s="21"/>
      <c r="I75" s="19"/>
      <c r="J75" s="19"/>
      <c r="K75" s="22" t="s">
        <v>18</v>
      </c>
      <c r="L75" s="23">
        <f>SUM(L74:L74)</f>
        <v>2189.0700000000002</v>
      </c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</row>
    <row r="76" spans="1:257" s="1" customFormat="1" x14ac:dyDescent="0.2">
      <c r="A76" s="3"/>
      <c r="B76" s="10" t="s">
        <v>56</v>
      </c>
      <c r="C76" s="54"/>
      <c r="D76" s="54"/>
      <c r="E76" s="115"/>
      <c r="F76" s="12" t="s">
        <v>50</v>
      </c>
      <c r="G76" s="22"/>
      <c r="H76" s="55"/>
      <c r="I76" s="22"/>
      <c r="J76" s="22"/>
      <c r="K76" s="22"/>
      <c r="L76" s="23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</row>
    <row r="77" spans="1:257" s="1" customFormat="1" ht="38.25" x14ac:dyDescent="0.2">
      <c r="A77" s="3"/>
      <c r="B77" s="13" t="s">
        <v>147</v>
      </c>
      <c r="C77" s="14" t="s">
        <v>74</v>
      </c>
      <c r="D77" s="14">
        <v>90300</v>
      </c>
      <c r="E77" s="182">
        <f>VLOOKUP(D77,[3]INFRA!$A$1:$F$859,2,0)</f>
        <v>9003000</v>
      </c>
      <c r="F77" s="15" t="str">
        <f>VLOOKUP(D77,[2]INFRA!$A$1:$E$847,2,0)</f>
        <v>FRESAGEM DE PAVIMENTO ASFÁLTICO COM ESPESSURA ATÉ 5CM, EM VIAS EXPRESSAS, INCLUSIVE REMOÇÃO DO MATERIAL FRESADO ATÉ 10KM E VARRIÇÃO</v>
      </c>
      <c r="G77" s="19">
        <f>VLOOKUP(D77,ORÇ!$B$124:$I$178,8,0)</f>
        <v>372.43</v>
      </c>
      <c r="H77" s="21" t="str">
        <f>VLOOKUP(D77,[2]INFRA!$A$1:$E$847,3,0)</f>
        <v>M2</v>
      </c>
      <c r="I77" s="19">
        <f>VLOOKUP(E77,[4]INFRA!$A$1:$D$935,4,0)</f>
        <v>17.77</v>
      </c>
      <c r="J77" s="19">
        <f t="shared" ref="J77:J79" si="16">ROUND(I77*G77,2)</f>
        <v>6618.08</v>
      </c>
      <c r="K77" s="19">
        <f>I77*(1+$F$11)</f>
        <v>22.075671</v>
      </c>
      <c r="L77" s="20">
        <f t="shared" ref="L77:L79" si="17">ROUND(G77*K77,2)</f>
        <v>8221.64</v>
      </c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</row>
    <row r="78" spans="1:257" s="1" customFormat="1" ht="25.5" x14ac:dyDescent="0.2">
      <c r="A78" s="3"/>
      <c r="B78" s="13" t="s">
        <v>148</v>
      </c>
      <c r="C78" s="14" t="s">
        <v>74</v>
      </c>
      <c r="D78" s="14">
        <v>50300</v>
      </c>
      <c r="E78" s="182">
        <f>VLOOKUP(D78,[3]INFRA!$A$1:$F$859,2,0)</f>
        <v>5003000</v>
      </c>
      <c r="F78" s="15" t="str">
        <f>VLOOKUP(D78,[2]INFRA!$A$1:$E$847,2,0)</f>
        <v>DEMOLIÇÃO DE PAVIMENTO DE CONCRETO, SARJETA OU SARJETÃO, INCLUI CARGA EM CAMINHÃO</v>
      </c>
      <c r="G78" s="19">
        <f>VLOOKUP(D78,ORÇ!$B$124:$I$178,8,0)</f>
        <v>7</v>
      </c>
      <c r="H78" s="21" t="str">
        <f>VLOOKUP(D78,[2]INFRA!$A$1:$E$847,3,0)</f>
        <v>M2</v>
      </c>
      <c r="I78" s="19">
        <f>VLOOKUP(E78,[4]INFRA!$A$1:$D$935,4,0)</f>
        <v>27.67</v>
      </c>
      <c r="J78" s="19">
        <f t="shared" si="16"/>
        <v>193.69</v>
      </c>
      <c r="K78" s="19">
        <f>I78*(1+$F$11)</f>
        <v>34.374441000000004</v>
      </c>
      <c r="L78" s="20">
        <f t="shared" si="17"/>
        <v>240.62</v>
      </c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</row>
    <row r="79" spans="1:257" s="1" customFormat="1" x14ac:dyDescent="0.2">
      <c r="A79" s="3"/>
      <c r="B79" s="13" t="s">
        <v>149</v>
      </c>
      <c r="C79" s="14" t="s">
        <v>74</v>
      </c>
      <c r="D79" s="14">
        <v>88600</v>
      </c>
      <c r="E79" s="182">
        <f>VLOOKUP(D79,[3]INFRA!$A$1:$F$859,2,0)</f>
        <v>8086000</v>
      </c>
      <c r="F79" s="15" t="str">
        <f>VLOOKUP(D79,[2]INFRA!$A$1:$E$847,2,0)</f>
        <v>REMOÇÃO DE ENTULHO ALÉM DO PRIMEIRO KM</v>
      </c>
      <c r="G79" s="19">
        <f>VLOOKUP(D79,ORÇ!$B$124:$I$178,8,0)</f>
        <v>41.769000000000013</v>
      </c>
      <c r="H79" s="21" t="str">
        <f>VLOOKUP(D79,[2]INFRA!$A$1:$E$847,3,0)</f>
        <v>M3XKM</v>
      </c>
      <c r="I79" s="19">
        <f>VLOOKUP(E79,[4]INFRA!$A$1:$D$935,4,0)</f>
        <v>1.65</v>
      </c>
      <c r="J79" s="19">
        <f t="shared" si="16"/>
        <v>68.92</v>
      </c>
      <c r="K79" s="19">
        <f>I79*(1+$F$11)</f>
        <v>2.049795</v>
      </c>
      <c r="L79" s="20">
        <f t="shared" si="17"/>
        <v>85.62</v>
      </c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</row>
    <row r="80" spans="1:257" s="1" customFormat="1" x14ac:dyDescent="0.2">
      <c r="A80" s="3"/>
      <c r="B80" s="13"/>
      <c r="C80" s="14"/>
      <c r="D80" s="14"/>
      <c r="E80" s="108"/>
      <c r="F80" s="15"/>
      <c r="G80" s="19"/>
      <c r="H80" s="21"/>
      <c r="I80" s="19"/>
      <c r="J80" s="19"/>
      <c r="K80" s="22" t="s">
        <v>18</v>
      </c>
      <c r="L80" s="23">
        <f>SUM(L77:L79)</f>
        <v>8547.880000000001</v>
      </c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</row>
    <row r="81" spans="1:257" s="1" customFormat="1" x14ac:dyDescent="0.2">
      <c r="A81" s="3"/>
      <c r="B81" s="10" t="s">
        <v>57</v>
      </c>
      <c r="C81" s="54"/>
      <c r="D81" s="54"/>
      <c r="E81" s="115"/>
      <c r="F81" s="12" t="s">
        <v>54</v>
      </c>
      <c r="G81" s="22"/>
      <c r="H81" s="55"/>
      <c r="I81" s="22"/>
      <c r="J81" s="22"/>
      <c r="K81" s="22"/>
      <c r="L81" s="23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</row>
    <row r="82" spans="1:257" s="1" customFormat="1" x14ac:dyDescent="0.2">
      <c r="A82" s="3"/>
      <c r="B82" s="13" t="s">
        <v>150</v>
      </c>
      <c r="C82" s="14" t="s">
        <v>74</v>
      </c>
      <c r="D82" s="14">
        <v>50100</v>
      </c>
      <c r="E82" s="182">
        <f>VLOOKUP(D82,[3]INFRA!$A$1:$F$859,2,0)</f>
        <v>5001000</v>
      </c>
      <c r="F82" s="15" t="str">
        <f>VLOOKUP(D82,[2]INFRA!$A$1:$E$847,2,0)</f>
        <v>ARRANCAMENTO DE GUIAS, INCLUI CARGA EM CAMINHÃO</v>
      </c>
      <c r="G82" s="19">
        <f>VLOOKUP(D82,ORÇ!$B$124:$I$178,8,0)</f>
        <v>100.45</v>
      </c>
      <c r="H82" s="21" t="str">
        <f>VLOOKUP(D82,[2]INFRA!$A$1:$E$847,3,0)</f>
        <v>M</v>
      </c>
      <c r="I82" s="19">
        <f>VLOOKUP(E82,[4]INFRA!$A$1:$D$935,4,0)</f>
        <v>10.44</v>
      </c>
      <c r="J82" s="19">
        <f t="shared" ref="J82:J86" si="18">ROUND(I82*G82,2)</f>
        <v>1048.7</v>
      </c>
      <c r="K82" s="19">
        <f t="shared" ref="K82:K86" si="19">I82*(1+$F$11)</f>
        <v>12.969612</v>
      </c>
      <c r="L82" s="20">
        <f t="shared" ref="L82:L86" si="20">ROUND(G82*K82,2)</f>
        <v>1302.8</v>
      </c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</row>
    <row r="83" spans="1:257" s="1" customFormat="1" ht="25.5" x14ac:dyDescent="0.2">
      <c r="A83" s="3"/>
      <c r="B83" s="13" t="s">
        <v>151</v>
      </c>
      <c r="C83" s="14" t="s">
        <v>74</v>
      </c>
      <c r="D83" s="14">
        <v>51402</v>
      </c>
      <c r="E83" s="182">
        <f>VLOOKUP(D83,[3]INFRA!$A$1:$F$859,2,0)</f>
        <v>5014002</v>
      </c>
      <c r="F83" s="15" t="str">
        <f>VLOOKUP(D83,[2]INFRA!$A$1:$E$847,2,0)</f>
        <v>FORNECIMENTO E ASSENTAMENTO DE GUIAS TIPO PMSP 100, INCLUSIVE ENCOSTAMENTO DE TERRA - FCK=25,0MPA</v>
      </c>
      <c r="G83" s="19">
        <f>VLOOKUP(D83,ORÇ!$B$124:$I$178,8,0)</f>
        <v>100.45</v>
      </c>
      <c r="H83" s="21" t="str">
        <f>VLOOKUP(D83,[2]INFRA!$A$1:$E$847,3,0)</f>
        <v>M</v>
      </c>
      <c r="I83" s="19">
        <f>VLOOKUP(E83,[4]INFRA!$A$1:$D$935,4,0)</f>
        <v>50.25</v>
      </c>
      <c r="J83" s="19">
        <f t="shared" si="18"/>
        <v>5047.6099999999997</v>
      </c>
      <c r="K83" s="19">
        <f t="shared" si="19"/>
        <v>62.425574999999995</v>
      </c>
      <c r="L83" s="20">
        <f t="shared" si="20"/>
        <v>6270.65</v>
      </c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</row>
    <row r="84" spans="1:257" s="1" customFormat="1" ht="25.5" x14ac:dyDescent="0.2">
      <c r="A84" s="3"/>
      <c r="B84" s="229" t="s">
        <v>152</v>
      </c>
      <c r="C84" s="232" t="s">
        <v>74</v>
      </c>
      <c r="D84" s="14">
        <v>51300</v>
      </c>
      <c r="E84" s="219">
        <f>VLOOKUP(D84,[3]INFRA!$A$1:$F$859,2,0)</f>
        <v>5013000</v>
      </c>
      <c r="F84" s="220" t="str">
        <f>VLOOKUP(D84,[2]INFRA!$A$1:$E$847,2,0)</f>
        <v>BASE DE CONCRETO FCK=15,00MPA PARA GUIAS, SARJETAS OU SARJETÕES</v>
      </c>
      <c r="G84" s="223">
        <f>VLOOKUP(D84,ORÇ!$B$124:$I$178,8,0)</f>
        <v>7.9324000000000003</v>
      </c>
      <c r="H84" s="225" t="str">
        <f>VLOOKUP(D84,[2]INFRA!$A$1:$E$847,3,0)</f>
        <v>M3</v>
      </c>
      <c r="I84" s="223">
        <f>VLOOKUP(E84,[4]INFRA!$A$1:$D$935,4,0)</f>
        <v>498.12</v>
      </c>
      <c r="J84" s="223">
        <f t="shared" si="18"/>
        <v>3951.29</v>
      </c>
      <c r="K84" s="223">
        <f t="shared" si="19"/>
        <v>618.81447600000001</v>
      </c>
      <c r="L84" s="224">
        <f t="shared" si="20"/>
        <v>4908.68</v>
      </c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</row>
    <row r="85" spans="1:257" s="1" customFormat="1" ht="25.5" x14ac:dyDescent="0.2">
      <c r="A85" s="3"/>
      <c r="B85" s="229" t="s">
        <v>207</v>
      </c>
      <c r="C85" s="232" t="s">
        <v>74</v>
      </c>
      <c r="D85" s="14">
        <v>51901</v>
      </c>
      <c r="E85" s="219">
        <f>VLOOKUP(D85,[3]INFRA!$A$1:$F$859,2,0)</f>
        <v>5019001</v>
      </c>
      <c r="F85" s="220" t="str">
        <f>VLOOKUP(D85,[2]INFRA!$A$1:$E$847,2,0)</f>
        <v>CONSTRUÇÃO DE SARJETA OU SARJETÃO DE CONCRETO - FCK=25,0MPA</v>
      </c>
      <c r="G85" s="223">
        <f>VLOOKUP(D85,ORÇ!$B$124:$I$178,8,0)</f>
        <v>6.0115999999999996</v>
      </c>
      <c r="H85" s="225" t="str">
        <f>VLOOKUP(D85,[2]INFRA!$A$1:$E$847,3,0)</f>
        <v>M3</v>
      </c>
      <c r="I85" s="223">
        <f>VLOOKUP(E85,[4]INFRA!$A$1:$D$935,4,0)</f>
        <v>632.77</v>
      </c>
      <c r="J85" s="223">
        <f t="shared" si="18"/>
        <v>3803.96</v>
      </c>
      <c r="K85" s="223">
        <f t="shared" si="19"/>
        <v>786.09017099999994</v>
      </c>
      <c r="L85" s="224">
        <f t="shared" si="20"/>
        <v>4725.66</v>
      </c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</row>
    <row r="86" spans="1:257" s="1" customFormat="1" x14ac:dyDescent="0.2">
      <c r="A86" s="3"/>
      <c r="B86" s="13" t="s">
        <v>208</v>
      </c>
      <c r="C86" s="14" t="s">
        <v>74</v>
      </c>
      <c r="D86" s="14">
        <v>82300</v>
      </c>
      <c r="E86" s="182">
        <f>VLOOKUP(D86,[3]INFRA!$A$1:$F$859,2,0)</f>
        <v>8023000</v>
      </c>
      <c r="F86" s="15" t="str">
        <f>VLOOKUP(D86,[2]INFRA!$A$1:$E$847,2,0)</f>
        <v>FORNECIMENTO E APLICAÇÃO DE TELA DE AÇO</v>
      </c>
      <c r="G86" s="19">
        <f>VLOOKUP(D86,ORÇ!$B$124:$I$178,8,0)</f>
        <v>62.720000000000006</v>
      </c>
      <c r="H86" s="21" t="str">
        <f>VLOOKUP(D86,[2]INFRA!$A$1:$E$847,3,0)</f>
        <v>KG</v>
      </c>
      <c r="I86" s="19">
        <f>VLOOKUP(E86,[4]INFRA!$A$1:$D$935,4,0)</f>
        <v>10.09</v>
      </c>
      <c r="J86" s="19">
        <f t="shared" si="18"/>
        <v>632.84</v>
      </c>
      <c r="K86" s="19">
        <f t="shared" si="19"/>
        <v>12.534806999999999</v>
      </c>
      <c r="L86" s="20">
        <f t="shared" si="20"/>
        <v>786.18</v>
      </c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</row>
    <row r="87" spans="1:257" s="1" customFormat="1" x14ac:dyDescent="0.2">
      <c r="A87" s="3"/>
      <c r="B87" s="13"/>
      <c r="C87" s="14"/>
      <c r="D87" s="14"/>
      <c r="E87" s="108"/>
      <c r="F87" s="15"/>
      <c r="G87" s="19"/>
      <c r="H87" s="21"/>
      <c r="I87" s="19"/>
      <c r="J87" s="19"/>
      <c r="K87" s="22" t="s">
        <v>18</v>
      </c>
      <c r="L87" s="23">
        <f>SUM(L82:L86)</f>
        <v>17993.97</v>
      </c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</row>
    <row r="88" spans="1:257" s="1" customFormat="1" x14ac:dyDescent="0.2">
      <c r="A88" s="3"/>
      <c r="B88" s="10" t="s">
        <v>169</v>
      </c>
      <c r="C88" s="54"/>
      <c r="D88" s="54"/>
      <c r="E88" s="115"/>
      <c r="F88" s="12" t="s">
        <v>58</v>
      </c>
      <c r="G88" s="22"/>
      <c r="H88" s="55"/>
      <c r="I88" s="22"/>
      <c r="J88" s="22"/>
      <c r="K88" s="22"/>
      <c r="L88" s="23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</row>
    <row r="89" spans="1:257" s="1" customFormat="1" x14ac:dyDescent="0.2">
      <c r="A89" s="3"/>
      <c r="B89" s="229" t="s">
        <v>170</v>
      </c>
      <c r="C89" s="232" t="s">
        <v>74</v>
      </c>
      <c r="D89" s="14">
        <v>52502</v>
      </c>
      <c r="E89" s="219">
        <f>VLOOKUP(D89,[3]INFRA!$A$1:$F$859,2,0)</f>
        <v>5025002</v>
      </c>
      <c r="F89" s="220" t="str">
        <f>VLOOKUP(D89,[2]INFRA!$A$1:$E$847,2,0)</f>
        <v>BASE DE BINDER DENSO (SEM TRANSPORTE)</v>
      </c>
      <c r="G89" s="223">
        <f>VLOOKUP(D89,ORÇ!$B$124:$I$178,8,0)</f>
        <v>3.7243000000000004</v>
      </c>
      <c r="H89" s="225" t="str">
        <f>VLOOKUP(D89,[2]INFRA!$A$1:$E$847,3,0)</f>
        <v>M3</v>
      </c>
      <c r="I89" s="223">
        <f>VLOOKUP(E89,[4]INFRA!$A$1:$D$935,4,0)</f>
        <v>1238.18</v>
      </c>
      <c r="J89" s="223">
        <f t="shared" ref="J89:J95" si="21">ROUND(I89*G89,2)</f>
        <v>4611.3500000000004</v>
      </c>
      <c r="K89" s="223">
        <f t="shared" ref="K89:K95" si="22">I89*(1+$F$11)</f>
        <v>1538.191014</v>
      </c>
      <c r="L89" s="224">
        <f t="shared" ref="L89:L95" si="23">ROUND(G89*K89,2)</f>
        <v>5728.68</v>
      </c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</row>
    <row r="90" spans="1:257" s="1" customFormat="1" ht="25.5" x14ac:dyDescent="0.2">
      <c r="A90" s="3"/>
      <c r="B90" s="13" t="s">
        <v>171</v>
      </c>
      <c r="C90" s="14" t="s">
        <v>74</v>
      </c>
      <c r="D90" s="14">
        <v>57901</v>
      </c>
      <c r="E90" s="182">
        <f>VLOOKUP(D90,[3]INFRA!$A$1:$F$859,2,0)</f>
        <v>5079001</v>
      </c>
      <c r="F90" s="15" t="str">
        <f>VLOOKUP(D90,[2]INFRA!$A$1:$E$847,2,0)</f>
        <v>CARGA, DESCARGA E TRANSPORTE DE BINDER ATÉ A DISTÂNCIA MÉDIA DE IDA E VOLTA DE 1KM</v>
      </c>
      <c r="G90" s="19">
        <f>VLOOKUP(D90,ORÇ!$B$124:$I$178,8,0)</f>
        <v>3.7243000000000004</v>
      </c>
      <c r="H90" s="21" t="str">
        <f>VLOOKUP(D90,[2]INFRA!$A$1:$E$847,3,0)</f>
        <v>M3</v>
      </c>
      <c r="I90" s="19">
        <f>VLOOKUP(E90,[4]INFRA!$A$1:$D$935,4,0)</f>
        <v>21.12</v>
      </c>
      <c r="J90" s="19">
        <f t="shared" si="21"/>
        <v>78.66</v>
      </c>
      <c r="K90" s="19">
        <f t="shared" si="22"/>
        <v>26.237376000000001</v>
      </c>
      <c r="L90" s="20">
        <f t="shared" si="23"/>
        <v>97.72</v>
      </c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</row>
    <row r="91" spans="1:257" s="1" customFormat="1" x14ac:dyDescent="0.2">
      <c r="A91" s="3"/>
      <c r="B91" s="13" t="s">
        <v>172</v>
      </c>
      <c r="C91" s="14" t="s">
        <v>74</v>
      </c>
      <c r="D91" s="14">
        <v>57907</v>
      </c>
      <c r="E91" s="182">
        <f>VLOOKUP(D91,[3]INFRA!$A$1:$F$859,2,0)</f>
        <v>5079007</v>
      </c>
      <c r="F91" s="15" t="str">
        <f>VLOOKUP(D91,[2]INFRA!$A$1:$E$847,2,0)</f>
        <v>TRANSPORTE DE BINDER ALÉM DO PRIMEIRO KM</v>
      </c>
      <c r="G91" s="19">
        <f>VLOOKUP(D91,ORÇ!$B$124:$I$178,8,0)</f>
        <v>100.55610000000001</v>
      </c>
      <c r="H91" s="21" t="str">
        <f>VLOOKUP(D91,[2]INFRA!$A$1:$E$847,3,0)</f>
        <v>M3XKM</v>
      </c>
      <c r="I91" s="19">
        <f>VLOOKUP(E91,[4]INFRA!$A$1:$D$935,4,0)</f>
        <v>3.06</v>
      </c>
      <c r="J91" s="19">
        <f t="shared" si="21"/>
        <v>307.7</v>
      </c>
      <c r="K91" s="19">
        <f t="shared" si="22"/>
        <v>3.8014380000000001</v>
      </c>
      <c r="L91" s="20">
        <f t="shared" si="23"/>
        <v>382.26</v>
      </c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</row>
    <row r="92" spans="1:257" s="1" customFormat="1" x14ac:dyDescent="0.2">
      <c r="A92" s="3"/>
      <c r="B92" s="13" t="s">
        <v>173</v>
      </c>
      <c r="C92" s="14" t="s">
        <v>74</v>
      </c>
      <c r="D92" s="14">
        <v>52600</v>
      </c>
      <c r="E92" s="182">
        <f>VLOOKUP(D92,[3]INFRA!$A$1:$F$859,2,0)</f>
        <v>5026000</v>
      </c>
      <c r="F92" s="15" t="str">
        <f>VLOOKUP(D92,[2]INFRA!$A$1:$E$847,2,0)</f>
        <v>IMPRIMAÇÃO BETUMINOSA LIGANTE</v>
      </c>
      <c r="G92" s="19">
        <f>VLOOKUP(D92,ORÇ!$B$124:$I$178,8,0)</f>
        <v>372.43</v>
      </c>
      <c r="H92" s="21" t="str">
        <f>VLOOKUP(D92,[2]INFRA!$A$1:$E$847,3,0)</f>
        <v>M2</v>
      </c>
      <c r="I92" s="19">
        <f>VLOOKUP(E92,[4]INFRA!$A$1:$D$935,4,0)</f>
        <v>6.48</v>
      </c>
      <c r="J92" s="19">
        <f t="shared" si="21"/>
        <v>2413.35</v>
      </c>
      <c r="K92" s="19">
        <f t="shared" si="22"/>
        <v>8.050104000000001</v>
      </c>
      <c r="L92" s="20">
        <f t="shared" si="23"/>
        <v>2998.1</v>
      </c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</row>
    <row r="93" spans="1:257" s="1" customFormat="1" x14ac:dyDescent="0.2">
      <c r="A93" s="3"/>
      <c r="B93" s="229" t="s">
        <v>174</v>
      </c>
      <c r="C93" s="232" t="s">
        <v>74</v>
      </c>
      <c r="D93" s="14">
        <v>52800</v>
      </c>
      <c r="E93" s="219">
        <f>VLOOKUP(D93,[3]INFRA!$A$1:$F$859,2,0)</f>
        <v>5028000</v>
      </c>
      <c r="F93" s="220" t="str">
        <f>VLOOKUP(D93,[2]INFRA!$A$1:$E$847,2,0)</f>
        <v>REVESTIMENTO DE CONCRETO ASFÁLTICO (SEM TRANSPORTE)</v>
      </c>
      <c r="G93" s="223">
        <f>VLOOKUP(D93,ORÇ!$B$124:$I$178,8,0)</f>
        <v>18.621500000000001</v>
      </c>
      <c r="H93" s="225" t="str">
        <f>VLOOKUP(D93,[2]INFRA!$A$1:$E$847,3,0)</f>
        <v>M3</v>
      </c>
      <c r="I93" s="223">
        <f>VLOOKUP(E93,[4]INFRA!$A$1:$D$935,4,0)</f>
        <v>1475.72</v>
      </c>
      <c r="J93" s="223">
        <f t="shared" si="21"/>
        <v>27480.12</v>
      </c>
      <c r="K93" s="223">
        <f t="shared" si="22"/>
        <v>1833.2869559999999</v>
      </c>
      <c r="L93" s="224">
        <f t="shared" si="23"/>
        <v>34138.550000000003</v>
      </c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</row>
    <row r="94" spans="1:257" s="1" customFormat="1" ht="25.5" x14ac:dyDescent="0.2">
      <c r="A94" s="3"/>
      <c r="B94" s="13" t="s">
        <v>175</v>
      </c>
      <c r="C94" s="14" t="s">
        <v>74</v>
      </c>
      <c r="D94" s="14">
        <v>57801</v>
      </c>
      <c r="E94" s="182">
        <f>VLOOKUP(D94,[3]INFRA!$A$1:$F$859,2,0)</f>
        <v>5078001</v>
      </c>
      <c r="F94" s="15" t="str">
        <f>VLOOKUP(D94,[2]INFRA!$A$1:$E$847,2,0)</f>
        <v>CARGA, DESCARGA E TRANSPORTE DE CONCRETO ASFÁLTICO ATÉ A DISTÂNCIA MÉDIA DE IDA E VOLTA DE 1KM</v>
      </c>
      <c r="G94" s="19">
        <f>VLOOKUP(D94,ORÇ!$B$124:$I$178,8,0)</f>
        <v>18.621500000000001</v>
      </c>
      <c r="H94" s="21" t="str">
        <f>VLOOKUP(D94,[2]INFRA!$A$1:$E$847,3,0)</f>
        <v>M3</v>
      </c>
      <c r="I94" s="19">
        <f>VLOOKUP(E94,[4]INFRA!$A$1:$D$935,4,0)</f>
        <v>21.12</v>
      </c>
      <c r="J94" s="19">
        <f t="shared" si="21"/>
        <v>393.29</v>
      </c>
      <c r="K94" s="19">
        <f t="shared" si="22"/>
        <v>26.237376000000001</v>
      </c>
      <c r="L94" s="20">
        <f t="shared" si="23"/>
        <v>488.58</v>
      </c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</row>
    <row r="95" spans="1:257" s="1" customFormat="1" ht="25.5" x14ac:dyDescent="0.2">
      <c r="A95" s="3"/>
      <c r="B95" s="13" t="s">
        <v>176</v>
      </c>
      <c r="C95" s="14" t="s">
        <v>74</v>
      </c>
      <c r="D95" s="14">
        <v>57807</v>
      </c>
      <c r="E95" s="182">
        <f>VLOOKUP(D95,[3]INFRA!$A$1:$F$859,2,0)</f>
        <v>5078007</v>
      </c>
      <c r="F95" s="15" t="str">
        <f>VLOOKUP(D95,[2]INFRA!$A$1:$E$847,2,0)</f>
        <v>TRANSPORTE DE CONCRETO ASFÁLTICO ALÉM DO PRIMEIRO KM</v>
      </c>
      <c r="G95" s="19">
        <f>VLOOKUP(D95,ORÇ!$B$124:$I$178,8,0)</f>
        <v>502.78050000000002</v>
      </c>
      <c r="H95" s="21" t="str">
        <f>VLOOKUP(D95,[2]INFRA!$A$1:$E$847,3,0)</f>
        <v>M3XKM</v>
      </c>
      <c r="I95" s="19">
        <f>VLOOKUP(E95,[4]INFRA!$A$1:$D$935,4,0)</f>
        <v>3.06</v>
      </c>
      <c r="J95" s="19">
        <f t="shared" si="21"/>
        <v>1538.51</v>
      </c>
      <c r="K95" s="19">
        <f t="shared" si="22"/>
        <v>3.8014380000000001</v>
      </c>
      <c r="L95" s="20">
        <f t="shared" si="23"/>
        <v>1911.29</v>
      </c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</row>
    <row r="96" spans="1:257" s="1" customFormat="1" x14ac:dyDescent="0.2">
      <c r="A96" s="3"/>
      <c r="B96" s="13"/>
      <c r="C96" s="14"/>
      <c r="D96" s="14"/>
      <c r="E96" s="108"/>
      <c r="F96" s="15"/>
      <c r="G96" s="19"/>
      <c r="H96" s="21"/>
      <c r="I96" s="19"/>
      <c r="J96" s="19"/>
      <c r="K96" s="22" t="s">
        <v>18</v>
      </c>
      <c r="L96" s="23">
        <f>SUM(L89:L95)</f>
        <v>45745.180000000008</v>
      </c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</row>
    <row r="97" spans="1:257" s="1" customFormat="1" x14ac:dyDescent="0.2">
      <c r="A97" s="3"/>
      <c r="B97" s="10" t="s">
        <v>212</v>
      </c>
      <c r="C97" s="54"/>
      <c r="D97" s="54"/>
      <c r="E97" s="115"/>
      <c r="F97" s="12" t="s">
        <v>59</v>
      </c>
      <c r="G97" s="22"/>
      <c r="H97" s="55"/>
      <c r="I97" s="22"/>
      <c r="J97" s="22"/>
      <c r="K97" s="22"/>
      <c r="L97" s="23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</row>
    <row r="98" spans="1:257" s="1" customFormat="1" ht="25.5" x14ac:dyDescent="0.2">
      <c r="A98" s="3"/>
      <c r="B98" s="13" t="s">
        <v>213</v>
      </c>
      <c r="C98" s="14" t="s">
        <v>74</v>
      </c>
      <c r="D98" s="14">
        <v>62100</v>
      </c>
      <c r="E98" s="182">
        <f>VLOOKUP(D98,[3]INFRA!$A$1:$F$859,2,0)</f>
        <v>6021000</v>
      </c>
      <c r="F98" s="15" t="str">
        <f>VLOOKUP(D98,[2]INFRA!$A$1:$E$847,2,0)</f>
        <v>LEVANTAMENTO OU REBAIXAMENTO DE TAMPÃO DE POÇO DE VISITA</v>
      </c>
      <c r="G98" s="19">
        <f>VLOOKUP(D98,ORÇ!$B$124:$I$178,8,0)</f>
        <v>1</v>
      </c>
      <c r="H98" s="21" t="str">
        <f>VLOOKUP(D98,[2]INFRA!$A$1:$E$847,3,0)</f>
        <v>UN</v>
      </c>
      <c r="I98" s="19">
        <f>VLOOKUP(E98,[4]INFRA!$A$1:$D$935,4,0)</f>
        <v>186.6</v>
      </c>
      <c r="J98" s="19">
        <f>ROUND(I98*G98,2)</f>
        <v>186.6</v>
      </c>
      <c r="K98" s="19">
        <f>I98*(1+$F$11)</f>
        <v>231.81317999999999</v>
      </c>
      <c r="L98" s="20">
        <f>ROUND(G98*K98,2)</f>
        <v>231.81</v>
      </c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</row>
    <row r="99" spans="1:257" s="1" customFormat="1" x14ac:dyDescent="0.2">
      <c r="A99" s="3"/>
      <c r="B99" s="13"/>
      <c r="C99" s="14"/>
      <c r="D99" s="14"/>
      <c r="E99" s="108"/>
      <c r="F99" s="15"/>
      <c r="G99" s="19"/>
      <c r="H99" s="21"/>
      <c r="I99" s="19"/>
      <c r="J99" s="19"/>
      <c r="K99" s="22" t="s">
        <v>18</v>
      </c>
      <c r="L99" s="23">
        <f>SUM(L97:L98)</f>
        <v>231.81</v>
      </c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</row>
    <row r="100" spans="1:257" s="1" customFormat="1" x14ac:dyDescent="0.2">
      <c r="A100" s="3"/>
      <c r="B100" s="319" t="s">
        <v>209</v>
      </c>
      <c r="C100" s="320"/>
      <c r="D100" s="320"/>
      <c r="E100" s="320"/>
      <c r="F100" s="320"/>
      <c r="G100" s="320"/>
      <c r="H100" s="320"/>
      <c r="I100" s="320"/>
      <c r="J100" s="320"/>
      <c r="K100" s="321"/>
      <c r="L100" s="23">
        <f>SUM(L72:L99)/2</f>
        <v>74707.91</v>
      </c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</row>
    <row r="101" spans="1:257" s="1" customFormat="1" x14ac:dyDescent="0.2">
      <c r="A101" s="3"/>
      <c r="B101" s="10">
        <v>4</v>
      </c>
      <c r="C101" s="11"/>
      <c r="D101" s="11"/>
      <c r="E101" s="105"/>
      <c r="F101" s="12" t="str">
        <f>ORÇ!C183</f>
        <v>RUA ANTÔNIO AUGUSTO FERREIRA</v>
      </c>
      <c r="G101" s="19"/>
      <c r="H101" s="14"/>
      <c r="I101" s="19"/>
      <c r="J101" s="19"/>
      <c r="K101" s="19"/>
      <c r="L101" s="20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</row>
    <row r="102" spans="1:257" s="1" customFormat="1" x14ac:dyDescent="0.2">
      <c r="A102" s="3"/>
      <c r="B102" s="10" t="s">
        <v>190</v>
      </c>
      <c r="C102" s="11"/>
      <c r="D102" s="11"/>
      <c r="E102" s="105"/>
      <c r="F102" s="12" t="s">
        <v>49</v>
      </c>
      <c r="G102" s="19"/>
      <c r="H102" s="14"/>
      <c r="I102" s="19"/>
      <c r="J102" s="19"/>
      <c r="K102" s="19"/>
      <c r="L102" s="20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</row>
    <row r="103" spans="1:257" s="1" customFormat="1" x14ac:dyDescent="0.2">
      <c r="A103" s="3"/>
      <c r="B103" s="13" t="s">
        <v>191</v>
      </c>
      <c r="C103" s="14" t="s">
        <v>74</v>
      </c>
      <c r="D103" s="14">
        <v>101603</v>
      </c>
      <c r="E103" s="182">
        <f>VLOOKUP(D103,[3]INFRA!$A$1:$F$859,2,0)</f>
        <v>10016003</v>
      </c>
      <c r="F103" s="15" t="str">
        <f>VLOOKUP(D103,[2]INFRA!$A$1:$E$847,2,0)</f>
        <v>PLACA DE OBRA EM CHAPA DE AÇO GALVANIZADO</v>
      </c>
      <c r="G103" s="19">
        <f>VLOOKUP(D103,ORÇ!$B$184:$I$230,8,0)</f>
        <v>4.5</v>
      </c>
      <c r="H103" s="21" t="str">
        <f>VLOOKUP(D103,[2]INFRA!$A$1:$E$847,3,0)</f>
        <v>M2</v>
      </c>
      <c r="I103" s="19">
        <f>VLOOKUP(E103,[4]INFRA!$A$1:$D$935,4,0)</f>
        <v>391.58</v>
      </c>
      <c r="J103" s="19">
        <f>ROUND(I103*G103,2)</f>
        <v>1762.11</v>
      </c>
      <c r="K103" s="19">
        <f>I103*(1+$F$11)</f>
        <v>486.45983399999994</v>
      </c>
      <c r="L103" s="20">
        <f>ROUND(G103*K103,2)</f>
        <v>2189.0700000000002</v>
      </c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</row>
    <row r="104" spans="1:257" s="1" customFormat="1" x14ac:dyDescent="0.2">
      <c r="A104" s="3"/>
      <c r="B104" s="13"/>
      <c r="C104" s="14"/>
      <c r="D104" s="14"/>
      <c r="E104" s="108"/>
      <c r="F104" s="15"/>
      <c r="G104" s="19"/>
      <c r="H104" s="21"/>
      <c r="I104" s="19"/>
      <c r="J104" s="19"/>
      <c r="K104" s="22" t="s">
        <v>18</v>
      </c>
      <c r="L104" s="23">
        <f>SUM(L103:L103)</f>
        <v>2189.0700000000002</v>
      </c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</row>
    <row r="105" spans="1:257" s="1" customFormat="1" x14ac:dyDescent="0.2">
      <c r="A105" s="3"/>
      <c r="B105" s="10" t="s">
        <v>192</v>
      </c>
      <c r="C105" s="54"/>
      <c r="D105" s="54"/>
      <c r="E105" s="115"/>
      <c r="F105" s="12" t="s">
        <v>50</v>
      </c>
      <c r="G105" s="22"/>
      <c r="H105" s="55"/>
      <c r="I105" s="22"/>
      <c r="J105" s="22"/>
      <c r="K105" s="22"/>
      <c r="L105" s="23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</row>
    <row r="106" spans="1:257" s="1" customFormat="1" ht="38.25" x14ac:dyDescent="0.2">
      <c r="A106" s="3"/>
      <c r="B106" s="13" t="s">
        <v>193</v>
      </c>
      <c r="C106" s="14" t="s">
        <v>74</v>
      </c>
      <c r="D106" s="14">
        <v>90300</v>
      </c>
      <c r="E106" s="182">
        <f>VLOOKUP(D106,[3]INFRA!$A$1:$F$859,2,0)</f>
        <v>9003000</v>
      </c>
      <c r="F106" s="15" t="str">
        <f>VLOOKUP(D106,[2]INFRA!$A$1:$E$847,2,0)</f>
        <v>FRESAGEM DE PAVIMENTO ASFÁLTICO COM ESPESSURA ATÉ 5CM, EM VIAS EXPRESSAS, INCLUSIVE REMOÇÃO DO MATERIAL FRESADO ATÉ 10KM E VARRIÇÃO</v>
      </c>
      <c r="G106" s="19">
        <f>VLOOKUP(D106,ORÇ!$B$184:$I$230,8,0)</f>
        <v>1237.6199999999999</v>
      </c>
      <c r="H106" s="21" t="str">
        <f>VLOOKUP(D106,[2]INFRA!$A$1:$E$847,3,0)</f>
        <v>M2</v>
      </c>
      <c r="I106" s="19">
        <f>VLOOKUP(E106,[4]INFRA!$A$1:$D$935,4,0)</f>
        <v>17.77</v>
      </c>
      <c r="J106" s="19">
        <f t="shared" ref="J106" si="24">ROUND(I106*G106,2)</f>
        <v>21992.51</v>
      </c>
      <c r="K106" s="19">
        <f>I106*(1+$F$11)</f>
        <v>22.075671</v>
      </c>
      <c r="L106" s="20">
        <f t="shared" ref="L106" si="25">ROUND(G106*K106,2)</f>
        <v>27321.29</v>
      </c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</row>
    <row r="107" spans="1:257" s="1" customFormat="1" x14ac:dyDescent="0.2">
      <c r="A107" s="3"/>
      <c r="B107" s="13"/>
      <c r="C107" s="14"/>
      <c r="D107" s="14"/>
      <c r="E107" s="108"/>
      <c r="F107" s="15"/>
      <c r="G107" s="19"/>
      <c r="H107" s="21"/>
      <c r="I107" s="19"/>
      <c r="J107" s="19"/>
      <c r="K107" s="22" t="s">
        <v>18</v>
      </c>
      <c r="L107" s="23">
        <f>SUM(L106:L106)</f>
        <v>27321.29</v>
      </c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</row>
    <row r="108" spans="1:257" s="1" customFormat="1" x14ac:dyDescent="0.2">
      <c r="A108" s="3"/>
      <c r="B108" s="10" t="s">
        <v>194</v>
      </c>
      <c r="C108" s="54"/>
      <c r="D108" s="54"/>
      <c r="E108" s="115"/>
      <c r="F108" s="12" t="s">
        <v>54</v>
      </c>
      <c r="G108" s="22"/>
      <c r="H108" s="55"/>
      <c r="I108" s="22"/>
      <c r="J108" s="22"/>
      <c r="K108" s="22"/>
      <c r="L108" s="23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</row>
    <row r="109" spans="1:257" s="1" customFormat="1" x14ac:dyDescent="0.2">
      <c r="A109" s="3"/>
      <c r="B109" s="13" t="s">
        <v>196</v>
      </c>
      <c r="C109" s="14" t="s">
        <v>74</v>
      </c>
      <c r="D109" s="14">
        <v>50100</v>
      </c>
      <c r="E109" s="182">
        <f>VLOOKUP(D109,[3]INFRA!$A$1:$F$859,2,0)</f>
        <v>5001000</v>
      </c>
      <c r="F109" s="15" t="str">
        <f>VLOOKUP(D109,[2]INFRA!$A$1:$E$847,2,0)</f>
        <v>ARRANCAMENTO DE GUIAS, INCLUI CARGA EM CAMINHÃO</v>
      </c>
      <c r="G109" s="19">
        <f>VLOOKUP(D109,ORÇ!$B$184:$I$230,8,0)</f>
        <v>323</v>
      </c>
      <c r="H109" s="21" t="str">
        <f>VLOOKUP(D109,[2]INFRA!$A$1:$E$847,3,0)</f>
        <v>M</v>
      </c>
      <c r="I109" s="19">
        <f>VLOOKUP(E109,[4]INFRA!$A$1:$D$935,4,0)</f>
        <v>10.44</v>
      </c>
      <c r="J109" s="19">
        <f t="shared" ref="J109:J112" si="26">ROUND(I109*G109,2)</f>
        <v>3372.12</v>
      </c>
      <c r="K109" s="19">
        <f t="shared" ref="K109:K112" si="27">I109*(1+$F$11)</f>
        <v>12.969612</v>
      </c>
      <c r="L109" s="20">
        <f t="shared" ref="L109:L112" si="28">ROUND(G109*K109,2)</f>
        <v>4189.18</v>
      </c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</row>
    <row r="110" spans="1:257" s="1" customFormat="1" ht="25.5" x14ac:dyDescent="0.2">
      <c r="A110" s="3"/>
      <c r="B110" s="13" t="s">
        <v>197</v>
      </c>
      <c r="C110" s="14" t="s">
        <v>74</v>
      </c>
      <c r="D110" s="14">
        <v>51402</v>
      </c>
      <c r="E110" s="182">
        <f>VLOOKUP(D110,[3]INFRA!$A$1:$F$859,2,0)</f>
        <v>5014002</v>
      </c>
      <c r="F110" s="15" t="str">
        <f>VLOOKUP(D110,[2]INFRA!$A$1:$E$847,2,0)</f>
        <v>FORNECIMENTO E ASSENTAMENTO DE GUIAS TIPO PMSP 100, INCLUSIVE ENCOSTAMENTO DE TERRA - FCK=25,0MPA</v>
      </c>
      <c r="G110" s="19">
        <f>VLOOKUP(D110,ORÇ!$B$184:$I$230,8,0)</f>
        <v>323</v>
      </c>
      <c r="H110" s="21" t="str">
        <f>VLOOKUP(D110,[2]INFRA!$A$1:$E$847,3,0)</f>
        <v>M</v>
      </c>
      <c r="I110" s="19">
        <f>VLOOKUP(E110,[4]INFRA!$A$1:$D$935,4,0)</f>
        <v>50.25</v>
      </c>
      <c r="J110" s="19">
        <f t="shared" si="26"/>
        <v>16230.75</v>
      </c>
      <c r="K110" s="19">
        <f t="shared" si="27"/>
        <v>62.425574999999995</v>
      </c>
      <c r="L110" s="20">
        <f t="shared" si="28"/>
        <v>20163.46</v>
      </c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</row>
    <row r="111" spans="1:257" s="1" customFormat="1" ht="25.5" x14ac:dyDescent="0.2">
      <c r="A111" s="3"/>
      <c r="B111" s="229" t="s">
        <v>195</v>
      </c>
      <c r="C111" s="232" t="s">
        <v>74</v>
      </c>
      <c r="D111" s="14">
        <v>51300</v>
      </c>
      <c r="E111" s="219">
        <f>VLOOKUP(D111,[3]INFRA!$A$1:$F$859,2,0)</f>
        <v>5013000</v>
      </c>
      <c r="F111" s="220" t="str">
        <f>VLOOKUP(D111,[2]INFRA!$A$1:$E$847,2,0)</f>
        <v>BASE DE CONCRETO FCK=15,00MPA PARA GUIAS, SARJETAS OU SARJETÕES</v>
      </c>
      <c r="G111" s="223">
        <f>VLOOKUP(D111,ORÇ!$B$184:$I$230,8,0)</f>
        <v>23.256</v>
      </c>
      <c r="H111" s="225" t="str">
        <f>VLOOKUP(D111,[2]INFRA!$A$1:$E$847,3,0)</f>
        <v>M3</v>
      </c>
      <c r="I111" s="223">
        <f>VLOOKUP(E111,[4]INFRA!$A$1:$D$935,4,0)</f>
        <v>498.12</v>
      </c>
      <c r="J111" s="223">
        <f t="shared" si="26"/>
        <v>11584.28</v>
      </c>
      <c r="K111" s="223">
        <f t="shared" si="27"/>
        <v>618.81447600000001</v>
      </c>
      <c r="L111" s="224">
        <f t="shared" si="28"/>
        <v>14391.15</v>
      </c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</row>
    <row r="112" spans="1:257" s="1" customFormat="1" ht="25.5" x14ac:dyDescent="0.2">
      <c r="A112" s="3"/>
      <c r="B112" s="229" t="s">
        <v>198</v>
      </c>
      <c r="C112" s="232" t="s">
        <v>74</v>
      </c>
      <c r="D112" s="14">
        <v>51901</v>
      </c>
      <c r="E112" s="219">
        <f>VLOOKUP(D112,[3]INFRA!$A$1:$F$859,2,0)</f>
        <v>5019001</v>
      </c>
      <c r="F112" s="220" t="str">
        <f>VLOOKUP(D112,[2]INFRA!$A$1:$E$847,2,0)</f>
        <v>CONSTRUÇÃO DE SARJETA OU SARJETÃO DE CONCRETO - FCK=25,0MPA</v>
      </c>
      <c r="G112" s="223">
        <f>VLOOKUP(D112,ORÇ!$B$184:$I$230,8,0)</f>
        <v>15.504</v>
      </c>
      <c r="H112" s="225" t="str">
        <f>VLOOKUP(D112,[2]INFRA!$A$1:$E$847,3,0)</f>
        <v>M3</v>
      </c>
      <c r="I112" s="223">
        <f>VLOOKUP(E112,[4]INFRA!$A$1:$D$935,4,0)</f>
        <v>632.77</v>
      </c>
      <c r="J112" s="223">
        <f t="shared" si="26"/>
        <v>9810.4699999999993</v>
      </c>
      <c r="K112" s="223">
        <f t="shared" si="27"/>
        <v>786.09017099999994</v>
      </c>
      <c r="L112" s="224">
        <f t="shared" si="28"/>
        <v>12187.54</v>
      </c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</row>
    <row r="113" spans="1:257" s="1" customFormat="1" x14ac:dyDescent="0.2">
      <c r="A113" s="3"/>
      <c r="B113" s="13"/>
      <c r="C113" s="14"/>
      <c r="D113" s="14"/>
      <c r="E113" s="108"/>
      <c r="F113" s="15"/>
      <c r="G113" s="19"/>
      <c r="H113" s="21"/>
      <c r="I113" s="19"/>
      <c r="J113" s="19"/>
      <c r="K113" s="22" t="s">
        <v>18</v>
      </c>
      <c r="L113" s="23">
        <f>SUM(L109:L112)</f>
        <v>50931.33</v>
      </c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</row>
    <row r="114" spans="1:257" s="1" customFormat="1" x14ac:dyDescent="0.2">
      <c r="A114" s="3"/>
      <c r="B114" s="10" t="s">
        <v>210</v>
      </c>
      <c r="C114" s="54"/>
      <c r="D114" s="54"/>
      <c r="E114" s="115"/>
      <c r="F114" s="12" t="s">
        <v>58</v>
      </c>
      <c r="G114" s="22"/>
      <c r="H114" s="55"/>
      <c r="I114" s="22"/>
      <c r="J114" s="22"/>
      <c r="K114" s="22"/>
      <c r="L114" s="23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</row>
    <row r="115" spans="1:257" s="1" customFormat="1" x14ac:dyDescent="0.2">
      <c r="A115" s="3"/>
      <c r="B115" s="229" t="s">
        <v>211</v>
      </c>
      <c r="C115" s="232" t="s">
        <v>74</v>
      </c>
      <c r="D115" s="14">
        <v>52502</v>
      </c>
      <c r="E115" s="219">
        <f>VLOOKUP(D115,[3]INFRA!$A$1:$F$859,2,0)</f>
        <v>5025002</v>
      </c>
      <c r="F115" s="220" t="str">
        <f>VLOOKUP(D115,[2]INFRA!$A$1:$E$847,2,0)</f>
        <v>BASE DE BINDER DENSO (SEM TRANSPORTE)</v>
      </c>
      <c r="G115" s="223">
        <f>VLOOKUP(D115,ORÇ!$B$184:$I$230,8,0)</f>
        <v>12.376200000000001</v>
      </c>
      <c r="H115" s="225" t="str">
        <f>VLOOKUP(D115,[2]INFRA!$A$1:$E$847,3,0)</f>
        <v>M3</v>
      </c>
      <c r="I115" s="223">
        <f>VLOOKUP(E115,[4]INFRA!$A$1:$D$935,4,0)</f>
        <v>1238.18</v>
      </c>
      <c r="J115" s="223">
        <f t="shared" ref="J115:J121" si="29">ROUND(I115*G115,2)</f>
        <v>15323.96</v>
      </c>
      <c r="K115" s="223">
        <f t="shared" ref="K115:K121" si="30">I115*(1+$F$11)</f>
        <v>1538.191014</v>
      </c>
      <c r="L115" s="224">
        <f t="shared" ref="L115:L121" si="31">ROUND(G115*K115,2)</f>
        <v>19036.96</v>
      </c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</row>
    <row r="116" spans="1:257" s="1" customFormat="1" ht="25.5" x14ac:dyDescent="0.2">
      <c r="A116" s="3"/>
      <c r="B116" s="13" t="s">
        <v>214</v>
      </c>
      <c r="C116" s="14" t="s">
        <v>74</v>
      </c>
      <c r="D116" s="14">
        <v>57901</v>
      </c>
      <c r="E116" s="182">
        <f>VLOOKUP(D116,[3]INFRA!$A$1:$F$859,2,0)</f>
        <v>5079001</v>
      </c>
      <c r="F116" s="15" t="str">
        <f>VLOOKUP(D116,[2]INFRA!$A$1:$E$847,2,0)</f>
        <v>CARGA, DESCARGA E TRANSPORTE DE BINDER ATÉ A DISTÂNCIA MÉDIA DE IDA E VOLTA DE 1KM</v>
      </c>
      <c r="G116" s="19">
        <f>VLOOKUP(D116,ORÇ!$B$184:$I$230,8,0)</f>
        <v>12.376200000000001</v>
      </c>
      <c r="H116" s="21" t="str">
        <f>VLOOKUP(D116,[2]INFRA!$A$1:$E$847,3,0)</f>
        <v>M3</v>
      </c>
      <c r="I116" s="19">
        <f>VLOOKUP(E116,[4]INFRA!$A$1:$D$935,4,0)</f>
        <v>21.12</v>
      </c>
      <c r="J116" s="19">
        <f t="shared" si="29"/>
        <v>261.39</v>
      </c>
      <c r="K116" s="19">
        <f t="shared" si="30"/>
        <v>26.237376000000001</v>
      </c>
      <c r="L116" s="20">
        <f t="shared" si="31"/>
        <v>324.72000000000003</v>
      </c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</row>
    <row r="117" spans="1:257" s="1" customFormat="1" x14ac:dyDescent="0.2">
      <c r="A117" s="3"/>
      <c r="B117" s="13" t="s">
        <v>215</v>
      </c>
      <c r="C117" s="14" t="s">
        <v>74</v>
      </c>
      <c r="D117" s="14">
        <v>57907</v>
      </c>
      <c r="E117" s="182">
        <f>VLOOKUP(D117,[3]INFRA!$A$1:$F$859,2,0)</f>
        <v>5079007</v>
      </c>
      <c r="F117" s="15" t="str">
        <f>VLOOKUP(D117,[2]INFRA!$A$1:$E$847,2,0)</f>
        <v>TRANSPORTE DE BINDER ALÉM DO PRIMEIRO KM</v>
      </c>
      <c r="G117" s="19">
        <f>VLOOKUP(D117,ORÇ!$B$184:$I$230,8,0)</f>
        <v>334.1574</v>
      </c>
      <c r="H117" s="21" t="str">
        <f>VLOOKUP(D117,[2]INFRA!$A$1:$E$847,3,0)</f>
        <v>M3XKM</v>
      </c>
      <c r="I117" s="19">
        <f>VLOOKUP(E117,[4]INFRA!$A$1:$D$935,4,0)</f>
        <v>3.06</v>
      </c>
      <c r="J117" s="19">
        <f t="shared" si="29"/>
        <v>1022.52</v>
      </c>
      <c r="K117" s="19">
        <f t="shared" si="30"/>
        <v>3.8014380000000001</v>
      </c>
      <c r="L117" s="20">
        <f t="shared" si="31"/>
        <v>1270.28</v>
      </c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</row>
    <row r="118" spans="1:257" s="1" customFormat="1" x14ac:dyDescent="0.2">
      <c r="A118" s="3"/>
      <c r="B118" s="13" t="s">
        <v>216</v>
      </c>
      <c r="C118" s="14" t="s">
        <v>74</v>
      </c>
      <c r="D118" s="14">
        <v>52600</v>
      </c>
      <c r="E118" s="182">
        <f>VLOOKUP(D118,[3]INFRA!$A$1:$F$859,2,0)</f>
        <v>5026000</v>
      </c>
      <c r="F118" s="15" t="str">
        <f>VLOOKUP(D118,[2]INFRA!$A$1:$E$847,2,0)</f>
        <v>IMPRIMAÇÃO BETUMINOSA LIGANTE</v>
      </c>
      <c r="G118" s="19">
        <f>VLOOKUP(D118,ORÇ!$B$184:$I$230,8,0)</f>
        <v>1237.6199999999999</v>
      </c>
      <c r="H118" s="21" t="str">
        <f>VLOOKUP(D118,[2]INFRA!$A$1:$E$847,3,0)</f>
        <v>M2</v>
      </c>
      <c r="I118" s="19">
        <f>VLOOKUP(E118,[4]INFRA!$A$1:$D$935,4,0)</f>
        <v>6.48</v>
      </c>
      <c r="J118" s="19">
        <f t="shared" si="29"/>
        <v>8019.78</v>
      </c>
      <c r="K118" s="19">
        <f t="shared" si="30"/>
        <v>8.050104000000001</v>
      </c>
      <c r="L118" s="20">
        <f t="shared" si="31"/>
        <v>9962.9699999999993</v>
      </c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</row>
    <row r="119" spans="1:257" s="1" customFormat="1" x14ac:dyDescent="0.2">
      <c r="A119" s="3"/>
      <c r="B119" s="229" t="s">
        <v>217</v>
      </c>
      <c r="C119" s="232" t="s">
        <v>74</v>
      </c>
      <c r="D119" s="14">
        <v>52800</v>
      </c>
      <c r="E119" s="219">
        <f>VLOOKUP(D119,[3]INFRA!$A$1:$F$859,2,0)</f>
        <v>5028000</v>
      </c>
      <c r="F119" s="220" t="str">
        <f>VLOOKUP(D119,[2]INFRA!$A$1:$E$847,2,0)</f>
        <v>REVESTIMENTO DE CONCRETO ASFÁLTICO (SEM TRANSPORTE)</v>
      </c>
      <c r="G119" s="223">
        <f>VLOOKUP(D119,ORÇ!$B$184:$I$230,8,0)</f>
        <v>61.881</v>
      </c>
      <c r="H119" s="225" t="str">
        <f>VLOOKUP(D119,[2]INFRA!$A$1:$E$847,3,0)</f>
        <v>M3</v>
      </c>
      <c r="I119" s="223">
        <f>VLOOKUP(E119,[4]INFRA!$A$1:$D$935,4,0)</f>
        <v>1475.72</v>
      </c>
      <c r="J119" s="223">
        <f t="shared" si="29"/>
        <v>91319.03</v>
      </c>
      <c r="K119" s="223">
        <f t="shared" si="30"/>
        <v>1833.2869559999999</v>
      </c>
      <c r="L119" s="224">
        <f t="shared" si="31"/>
        <v>113445.63</v>
      </c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</row>
    <row r="120" spans="1:257" s="1" customFormat="1" ht="25.5" x14ac:dyDescent="0.2">
      <c r="A120" s="3"/>
      <c r="B120" s="13" t="s">
        <v>218</v>
      </c>
      <c r="C120" s="14" t="s">
        <v>74</v>
      </c>
      <c r="D120" s="14">
        <v>57801</v>
      </c>
      <c r="E120" s="182">
        <f>VLOOKUP(D120,[3]INFRA!$A$1:$F$859,2,0)</f>
        <v>5078001</v>
      </c>
      <c r="F120" s="15" t="str">
        <f>VLOOKUP(D120,[2]INFRA!$A$1:$E$847,2,0)</f>
        <v>CARGA, DESCARGA E TRANSPORTE DE CONCRETO ASFÁLTICO ATÉ A DISTÂNCIA MÉDIA DE IDA E VOLTA DE 1KM</v>
      </c>
      <c r="G120" s="19">
        <f>VLOOKUP(D120,ORÇ!$B$184:$I$230,8,0)</f>
        <v>61.881</v>
      </c>
      <c r="H120" s="21" t="str">
        <f>VLOOKUP(D120,[2]INFRA!$A$1:$E$847,3,0)</f>
        <v>M3</v>
      </c>
      <c r="I120" s="19">
        <f>VLOOKUP(E120,[4]INFRA!$A$1:$D$935,4,0)</f>
        <v>21.12</v>
      </c>
      <c r="J120" s="19">
        <f t="shared" si="29"/>
        <v>1306.93</v>
      </c>
      <c r="K120" s="19">
        <f t="shared" si="30"/>
        <v>26.237376000000001</v>
      </c>
      <c r="L120" s="20">
        <f t="shared" si="31"/>
        <v>1623.6</v>
      </c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</row>
    <row r="121" spans="1:257" s="1" customFormat="1" ht="25.5" x14ac:dyDescent="0.2">
      <c r="A121" s="3"/>
      <c r="B121" s="13" t="s">
        <v>219</v>
      </c>
      <c r="C121" s="14" t="s">
        <v>74</v>
      </c>
      <c r="D121" s="14">
        <v>57807</v>
      </c>
      <c r="E121" s="182">
        <f>VLOOKUP(D121,[3]INFRA!$A$1:$F$859,2,0)</f>
        <v>5078007</v>
      </c>
      <c r="F121" s="15" t="str">
        <f>VLOOKUP(D121,[2]INFRA!$A$1:$E$847,2,0)</f>
        <v>TRANSPORTE DE CONCRETO ASFÁLTICO ALÉM DO PRIMEIRO KM</v>
      </c>
      <c r="G121" s="19">
        <f>VLOOKUP(D121,ORÇ!$B$184:$I$230,8,0)</f>
        <v>1670.787</v>
      </c>
      <c r="H121" s="21" t="str">
        <f>VLOOKUP(D121,[2]INFRA!$A$1:$E$847,3,0)</f>
        <v>M3XKM</v>
      </c>
      <c r="I121" s="19">
        <f>VLOOKUP(E121,[4]INFRA!$A$1:$D$935,4,0)</f>
        <v>3.06</v>
      </c>
      <c r="J121" s="19">
        <f t="shared" si="29"/>
        <v>5112.6099999999997</v>
      </c>
      <c r="K121" s="19">
        <f t="shared" si="30"/>
        <v>3.8014380000000001</v>
      </c>
      <c r="L121" s="20">
        <f t="shared" si="31"/>
        <v>6351.39</v>
      </c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</row>
    <row r="122" spans="1:257" s="1" customFormat="1" x14ac:dyDescent="0.2">
      <c r="A122" s="3"/>
      <c r="B122" s="13"/>
      <c r="C122" s="14"/>
      <c r="D122" s="14"/>
      <c r="E122" s="108"/>
      <c r="F122" s="15"/>
      <c r="G122" s="19"/>
      <c r="H122" s="21"/>
      <c r="I122" s="19"/>
      <c r="J122" s="19"/>
      <c r="K122" s="22" t="s">
        <v>18</v>
      </c>
      <c r="L122" s="23">
        <f>SUM(L115:L121)</f>
        <v>152015.55000000002</v>
      </c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</row>
    <row r="123" spans="1:257" s="1" customFormat="1" x14ac:dyDescent="0.2">
      <c r="A123" s="3"/>
      <c r="B123" s="10" t="s">
        <v>212</v>
      </c>
      <c r="C123" s="54"/>
      <c r="D123" s="54"/>
      <c r="E123" s="115"/>
      <c r="F123" s="12" t="s">
        <v>59</v>
      </c>
      <c r="G123" s="22"/>
      <c r="H123" s="55"/>
      <c r="I123" s="22"/>
      <c r="J123" s="22"/>
      <c r="K123" s="22"/>
      <c r="L123" s="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</row>
    <row r="124" spans="1:257" s="1" customFormat="1" ht="25.5" x14ac:dyDescent="0.2">
      <c r="A124" s="3"/>
      <c r="B124" s="13" t="s">
        <v>213</v>
      </c>
      <c r="C124" s="14" t="s">
        <v>74</v>
      </c>
      <c r="D124" s="14">
        <v>62100</v>
      </c>
      <c r="E124" s="182">
        <f>VLOOKUP(D124,[3]INFRA!$A$1:$F$859,2,0)</f>
        <v>6021000</v>
      </c>
      <c r="F124" s="15" t="str">
        <f>VLOOKUP(D124,[2]INFRA!$A$1:$E$847,2,0)</f>
        <v>LEVANTAMENTO OU REBAIXAMENTO DE TAMPÃO DE POÇO DE VISITA</v>
      </c>
      <c r="G124" s="19">
        <f>VLOOKUP(D124,ORÇ!$B$184:$I$230,8,0)</f>
        <v>5</v>
      </c>
      <c r="H124" s="21" t="str">
        <f>VLOOKUP(D124,[2]INFRA!$A$1:$E$847,3,0)</f>
        <v>UN</v>
      </c>
      <c r="I124" s="19">
        <f>VLOOKUP(E124,[4]INFRA!$A$1:$D$935,4,0)</f>
        <v>186.6</v>
      </c>
      <c r="J124" s="19">
        <f>ROUND(I124*G124,2)</f>
        <v>933</v>
      </c>
      <c r="K124" s="19">
        <f>I124*(1+$F$11)</f>
        <v>231.81317999999999</v>
      </c>
      <c r="L124" s="20">
        <f>ROUND(G124*K124,2)</f>
        <v>1159.07</v>
      </c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</row>
    <row r="125" spans="1:257" s="1" customFormat="1" x14ac:dyDescent="0.2">
      <c r="A125" s="3"/>
      <c r="B125" s="13"/>
      <c r="C125" s="14"/>
      <c r="D125" s="14"/>
      <c r="E125" s="108"/>
      <c r="F125" s="15"/>
      <c r="G125" s="19"/>
      <c r="H125" s="21"/>
      <c r="I125" s="19"/>
      <c r="J125" s="19"/>
      <c r="K125" s="22" t="s">
        <v>18</v>
      </c>
      <c r="L125" s="23">
        <f>SUM(L123:L124)</f>
        <v>1159.07</v>
      </c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</row>
    <row r="126" spans="1:257" s="1" customFormat="1" x14ac:dyDescent="0.2">
      <c r="A126" s="3"/>
      <c r="B126" s="319" t="s">
        <v>220</v>
      </c>
      <c r="C126" s="320"/>
      <c r="D126" s="320"/>
      <c r="E126" s="320"/>
      <c r="F126" s="320"/>
      <c r="G126" s="320"/>
      <c r="H126" s="320"/>
      <c r="I126" s="320"/>
      <c r="J126" s="320"/>
      <c r="K126" s="321"/>
      <c r="L126" s="23">
        <f>SUM(L101:L125)/2</f>
        <v>233616.31</v>
      </c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</row>
    <row r="127" spans="1:257" s="1" customFormat="1" x14ac:dyDescent="0.2">
      <c r="A127" s="3"/>
      <c r="B127" s="104">
        <v>5</v>
      </c>
      <c r="C127" s="105"/>
      <c r="D127" s="105"/>
      <c r="E127" s="105"/>
      <c r="F127" s="106" t="s">
        <v>144</v>
      </c>
      <c r="G127" s="107"/>
      <c r="H127" s="108"/>
      <c r="I127" s="107"/>
      <c r="J127" s="107"/>
      <c r="K127" s="107"/>
      <c r="L127" s="109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</row>
    <row r="128" spans="1:257" s="1" customFormat="1" x14ac:dyDescent="0.2">
      <c r="A128" s="3"/>
      <c r="B128" s="104" t="s">
        <v>221</v>
      </c>
      <c r="C128" s="105"/>
      <c r="D128" s="105"/>
      <c r="E128" s="105"/>
      <c r="F128" s="106" t="s">
        <v>49</v>
      </c>
      <c r="G128" s="107"/>
      <c r="H128" s="108"/>
      <c r="I128" s="107"/>
      <c r="J128" s="107"/>
      <c r="K128" s="107"/>
      <c r="L128" s="109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</row>
    <row r="129" spans="1:257" s="1" customFormat="1" x14ac:dyDescent="0.2">
      <c r="A129" s="3"/>
      <c r="B129" s="110" t="s">
        <v>222</v>
      </c>
      <c r="C129" s="108" t="s">
        <v>74</v>
      </c>
      <c r="D129" s="108">
        <v>101603</v>
      </c>
      <c r="E129" s="182">
        <f>VLOOKUP(D129,[3]INFRA!$A$1:$F$859,2,0)</f>
        <v>10016003</v>
      </c>
      <c r="F129" s="15" t="str">
        <f>VLOOKUP(D129,[2]INFRA!$A$1:$E$847,2,0)</f>
        <v>PLACA DE OBRA EM CHAPA DE AÇO GALVANIZADO</v>
      </c>
      <c r="G129" s="107">
        <f>VLOOKUP(D129,ORÇ!$B$231:$I$286,8,0)</f>
        <v>18</v>
      </c>
      <c r="H129" s="21" t="str">
        <f>VLOOKUP(D129,[2]INFRA!$A$1:$E$847,3,0)</f>
        <v>M2</v>
      </c>
      <c r="I129" s="19">
        <f>VLOOKUP(E129,[4]INFRA!$A$1:$D$935,4,0)</f>
        <v>391.58</v>
      </c>
      <c r="J129" s="19">
        <f>ROUND(I129*G129,2)</f>
        <v>7048.44</v>
      </c>
      <c r="K129" s="107">
        <f>I129*(1+$F$11)</f>
        <v>486.45983399999994</v>
      </c>
      <c r="L129" s="20">
        <f>ROUND(G129*K129,2)</f>
        <v>8756.2800000000007</v>
      </c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</row>
    <row r="130" spans="1:257" s="1" customFormat="1" x14ac:dyDescent="0.2">
      <c r="A130" s="3"/>
      <c r="B130" s="110"/>
      <c r="C130" s="108"/>
      <c r="D130" s="108"/>
      <c r="E130" s="108"/>
      <c r="F130" s="111"/>
      <c r="G130" s="107"/>
      <c r="H130" s="112"/>
      <c r="I130" s="107"/>
      <c r="J130" s="107"/>
      <c r="K130" s="113" t="s">
        <v>18</v>
      </c>
      <c r="L130" s="114">
        <f>SUM(L129:L129)</f>
        <v>8756.2800000000007</v>
      </c>
      <c r="M130" s="117">
        <f>[5]Planilha!$K$46</f>
        <v>8827.16</v>
      </c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</row>
    <row r="131" spans="1:257" s="1" customFormat="1" x14ac:dyDescent="0.2">
      <c r="A131" s="3"/>
      <c r="B131" s="104" t="s">
        <v>223</v>
      </c>
      <c r="C131" s="115"/>
      <c r="D131" s="115"/>
      <c r="E131" s="115"/>
      <c r="F131" s="106" t="s">
        <v>50</v>
      </c>
      <c r="G131" s="113"/>
      <c r="H131" s="116"/>
      <c r="I131" s="113"/>
      <c r="J131" s="113"/>
      <c r="K131" s="113"/>
      <c r="L131" s="114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</row>
    <row r="132" spans="1:257" s="1" customFormat="1" ht="38.25" x14ac:dyDescent="0.2">
      <c r="A132" s="3"/>
      <c r="B132" s="110" t="s">
        <v>224</v>
      </c>
      <c r="C132" s="108" t="s">
        <v>74</v>
      </c>
      <c r="D132" s="108">
        <v>90300</v>
      </c>
      <c r="E132" s="182">
        <f>VLOOKUP(D132,[3]INFRA!$A$1:$F$859,2,0)</f>
        <v>9003000</v>
      </c>
      <c r="F132" s="15" t="str">
        <f>VLOOKUP(D132,[2]INFRA!$A$1:$E$847,2,0)</f>
        <v>FRESAGEM DE PAVIMENTO ASFÁLTICO COM ESPESSURA ATÉ 5CM, EM VIAS EXPRESSAS, INCLUSIVE REMOÇÃO DO MATERIAL FRESADO ATÉ 10KM E VARRIÇÃO</v>
      </c>
      <c r="G132" s="107">
        <f>VLOOKUP(D132,ORÇ!$B$231:$I$286,8,0)</f>
        <v>1169.76</v>
      </c>
      <c r="H132" s="21" t="str">
        <f>VLOOKUP(D132,[2]INFRA!$A$1:$E$847,3,0)</f>
        <v>M2</v>
      </c>
      <c r="I132" s="19">
        <f>VLOOKUP(E132,[4]INFRA!$A$1:$D$935,4,0)</f>
        <v>17.77</v>
      </c>
      <c r="J132" s="19">
        <f t="shared" ref="J132:J134" si="32">ROUND(I132*G132,2)</f>
        <v>20786.64</v>
      </c>
      <c r="K132" s="107">
        <f>I132*(1+$F$11)</f>
        <v>22.075671</v>
      </c>
      <c r="L132" s="20">
        <f t="shared" ref="L132:L133" si="33">ROUND(G132*K132,2)</f>
        <v>25823.24</v>
      </c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</row>
    <row r="133" spans="1:257" s="1" customFormat="1" ht="25.5" x14ac:dyDescent="0.2">
      <c r="A133" s="3"/>
      <c r="B133" s="110" t="s">
        <v>225</v>
      </c>
      <c r="C133" s="108" t="s">
        <v>74</v>
      </c>
      <c r="D133" s="108">
        <v>50300</v>
      </c>
      <c r="E133" s="182">
        <f>VLOOKUP(D133,[3]INFRA!$A$1:$F$859,2,0)</f>
        <v>5003000</v>
      </c>
      <c r="F133" s="15" t="str">
        <f>VLOOKUP(D133,[2]INFRA!$A$1:$E$847,2,0)</f>
        <v>DEMOLIÇÃO DE PAVIMENTO DE CONCRETO, SARJETA OU SARJETÃO, INCLUI CARGA EM CAMINHÃO</v>
      </c>
      <c r="G133" s="107">
        <f>VLOOKUP(D133,ORÇ!$B$231:$I$286,8,0)</f>
        <v>25.200000000000003</v>
      </c>
      <c r="H133" s="21" t="str">
        <f>VLOOKUP(D133,[2]INFRA!$A$1:$E$847,3,0)</f>
        <v>M2</v>
      </c>
      <c r="I133" s="19">
        <f>VLOOKUP(E133,[4]INFRA!$A$1:$D$935,4,0)</f>
        <v>27.67</v>
      </c>
      <c r="J133" s="19">
        <f t="shared" si="32"/>
        <v>697.28</v>
      </c>
      <c r="K133" s="107">
        <f>I133*(1+$F$11)</f>
        <v>34.374441000000004</v>
      </c>
      <c r="L133" s="20">
        <f t="shared" si="33"/>
        <v>866.24</v>
      </c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</row>
    <row r="134" spans="1:257" s="1" customFormat="1" x14ac:dyDescent="0.2">
      <c r="A134" s="3"/>
      <c r="B134" s="110" t="s">
        <v>226</v>
      </c>
      <c r="C134" s="108" t="s">
        <v>74</v>
      </c>
      <c r="D134" s="108">
        <v>88600</v>
      </c>
      <c r="E134" s="182">
        <f>VLOOKUP(D134,[3]INFRA!$A$1:$F$859,2,0)</f>
        <v>8086000</v>
      </c>
      <c r="F134" s="15" t="str">
        <f>VLOOKUP(D134,[2]INFRA!$A$1:$E$847,2,0)</f>
        <v>REMOÇÃO DE ENTULHO ALÉM DO PRIMEIRO KM</v>
      </c>
      <c r="G134" s="107">
        <f>VLOOKUP(D134,ORÇ!$B$231:$I$286,8,0)</f>
        <v>150.36840000000004</v>
      </c>
      <c r="H134" s="21" t="str">
        <f>VLOOKUP(D134,[2]INFRA!$A$1:$E$847,3,0)</f>
        <v>M3XKM</v>
      </c>
      <c r="I134" s="19">
        <f>VLOOKUP(E134,[4]INFRA!$A$1:$D$935,4,0)</f>
        <v>1.65</v>
      </c>
      <c r="J134" s="19">
        <f t="shared" si="32"/>
        <v>248.11</v>
      </c>
      <c r="K134" s="107">
        <f>I134*(1+$F$11)</f>
        <v>2.049795</v>
      </c>
      <c r="L134" s="20">
        <f>ROUND(G134*K134,2)</f>
        <v>308.22000000000003</v>
      </c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</row>
    <row r="135" spans="1:257" s="1" customFormat="1" x14ac:dyDescent="0.2">
      <c r="A135" s="3"/>
      <c r="B135" s="110"/>
      <c r="C135" s="108"/>
      <c r="D135" s="108"/>
      <c r="E135" s="108"/>
      <c r="F135" s="111"/>
      <c r="G135" s="107"/>
      <c r="H135" s="112"/>
      <c r="I135" s="107"/>
      <c r="J135" s="107"/>
      <c r="K135" s="113" t="s">
        <v>18</v>
      </c>
      <c r="L135" s="114">
        <f>SUM(L132:L134)</f>
        <v>26997.700000000004</v>
      </c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</row>
    <row r="136" spans="1:257" s="1" customFormat="1" x14ac:dyDescent="0.2">
      <c r="A136" s="3"/>
      <c r="B136" s="104" t="s">
        <v>227</v>
      </c>
      <c r="C136" s="115"/>
      <c r="D136" s="115"/>
      <c r="E136" s="115"/>
      <c r="F136" s="106" t="s">
        <v>54</v>
      </c>
      <c r="G136" s="113"/>
      <c r="H136" s="116"/>
      <c r="I136" s="113"/>
      <c r="J136" s="113"/>
      <c r="K136" s="113"/>
      <c r="L136" s="114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</row>
    <row r="137" spans="1:257" s="1" customFormat="1" x14ac:dyDescent="0.2">
      <c r="A137" s="3"/>
      <c r="B137" s="110" t="s">
        <v>228</v>
      </c>
      <c r="C137" s="108" t="s">
        <v>74</v>
      </c>
      <c r="D137" s="108">
        <v>50100</v>
      </c>
      <c r="E137" s="182">
        <f>VLOOKUP(D137,[3]INFRA!$A$1:$F$859,2,0)</f>
        <v>5001000</v>
      </c>
      <c r="F137" s="15" t="str">
        <f>VLOOKUP(D137,[2]INFRA!$A$1:$E$847,2,0)</f>
        <v>ARRANCAMENTO DE GUIAS, INCLUI CARGA EM CAMINHÃO</v>
      </c>
      <c r="G137" s="107">
        <f>VLOOKUP(D137,ORÇ!$B$231:$I$286,8,0)</f>
        <v>271.8</v>
      </c>
      <c r="H137" s="21" t="str">
        <f>VLOOKUP(D137,[2]INFRA!$A$1:$E$847,3,0)</f>
        <v>M</v>
      </c>
      <c r="I137" s="19">
        <f>VLOOKUP(E137,[4]INFRA!$A$1:$D$935,4,0)</f>
        <v>10.44</v>
      </c>
      <c r="J137" s="19">
        <f t="shared" ref="J137:J141" si="34">ROUND(I137*G137,2)</f>
        <v>2837.59</v>
      </c>
      <c r="K137" s="107">
        <f t="shared" ref="K137:K141" si="35">I137*(1+$F$11)</f>
        <v>12.969612</v>
      </c>
      <c r="L137" s="20">
        <f t="shared" ref="L137:L141" si="36">ROUND(G137*K137,2)</f>
        <v>3525.14</v>
      </c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</row>
    <row r="138" spans="1:257" s="1" customFormat="1" ht="25.5" x14ac:dyDescent="0.2">
      <c r="A138" s="3"/>
      <c r="B138" s="110" t="s">
        <v>239</v>
      </c>
      <c r="C138" s="108" t="s">
        <v>74</v>
      </c>
      <c r="D138" s="108">
        <v>51402</v>
      </c>
      <c r="E138" s="182">
        <f>VLOOKUP(D138,[3]INFRA!$A$1:$F$859,2,0)</f>
        <v>5014002</v>
      </c>
      <c r="F138" s="15" t="str">
        <f>VLOOKUP(D138,[2]INFRA!$A$1:$E$847,2,0)</f>
        <v>FORNECIMENTO E ASSENTAMENTO DE GUIAS TIPO PMSP 100, INCLUSIVE ENCOSTAMENTO DE TERRA - FCK=25,0MPA</v>
      </c>
      <c r="G138" s="107">
        <f>VLOOKUP(D138,ORÇ!$B$231:$I$286,8,0)</f>
        <v>271.8</v>
      </c>
      <c r="H138" s="21" t="str">
        <f>VLOOKUP(D138,[2]INFRA!$A$1:$E$847,3,0)</f>
        <v>M</v>
      </c>
      <c r="I138" s="19">
        <f>VLOOKUP(E138,[4]INFRA!$A$1:$D$935,4,0)</f>
        <v>50.25</v>
      </c>
      <c r="J138" s="19">
        <f t="shared" si="34"/>
        <v>13657.95</v>
      </c>
      <c r="K138" s="107">
        <f t="shared" si="35"/>
        <v>62.425574999999995</v>
      </c>
      <c r="L138" s="20">
        <f t="shared" si="36"/>
        <v>16967.27</v>
      </c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</row>
    <row r="139" spans="1:257" s="1" customFormat="1" ht="25.5" x14ac:dyDescent="0.2">
      <c r="A139" s="3"/>
      <c r="B139" s="217" t="s">
        <v>240</v>
      </c>
      <c r="C139" s="218" t="s">
        <v>74</v>
      </c>
      <c r="D139" s="108">
        <v>51300</v>
      </c>
      <c r="E139" s="219">
        <f>VLOOKUP(D139,[3]INFRA!$A$1:$F$859,2,0)</f>
        <v>5013000</v>
      </c>
      <c r="F139" s="220" t="str">
        <f>VLOOKUP(D139,[2]INFRA!$A$1:$E$847,2,0)</f>
        <v>BASE DE CONCRETO FCK=15,00MPA PARA GUIAS, SARJETAS OU SARJETÕES</v>
      </c>
      <c r="G139" s="221">
        <f>VLOOKUP(D139,ORÇ!$B$231:$I$286,8,0)</f>
        <v>22.089600000000001</v>
      </c>
      <c r="H139" s="225" t="str">
        <f>VLOOKUP(D139,[2]INFRA!$A$1:$E$847,3,0)</f>
        <v>M3</v>
      </c>
      <c r="I139" s="223">
        <f>VLOOKUP(E139,[4]INFRA!$A$1:$D$935,4,0)</f>
        <v>498.12</v>
      </c>
      <c r="J139" s="223">
        <f t="shared" si="34"/>
        <v>11003.27</v>
      </c>
      <c r="K139" s="221">
        <f t="shared" si="35"/>
        <v>618.81447600000001</v>
      </c>
      <c r="L139" s="224">
        <f t="shared" si="36"/>
        <v>13669.36</v>
      </c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</row>
    <row r="140" spans="1:257" s="1" customFormat="1" ht="25.5" x14ac:dyDescent="0.2">
      <c r="A140" s="3"/>
      <c r="B140" s="217" t="s">
        <v>241</v>
      </c>
      <c r="C140" s="218" t="s">
        <v>74</v>
      </c>
      <c r="D140" s="108">
        <v>51901</v>
      </c>
      <c r="E140" s="219">
        <f>VLOOKUP(D140,[3]INFRA!$A$1:$F$859,2,0)</f>
        <v>5019001</v>
      </c>
      <c r="F140" s="220" t="str">
        <f>VLOOKUP(D140,[2]INFRA!$A$1:$E$847,2,0)</f>
        <v>CONSTRUÇÃO DE SARJETA OU SARJETÃO DE CONCRETO - FCK=25,0MPA</v>
      </c>
      <c r="G140" s="221">
        <f>VLOOKUP(D140,ORÇ!$B$231:$I$286,8,0)</f>
        <v>17.330400000000001</v>
      </c>
      <c r="H140" s="225" t="str">
        <f>VLOOKUP(D140,[2]INFRA!$A$1:$E$847,3,0)</f>
        <v>M3</v>
      </c>
      <c r="I140" s="223">
        <f>VLOOKUP(E140,[4]INFRA!$A$1:$D$935,4,0)</f>
        <v>632.77</v>
      </c>
      <c r="J140" s="223">
        <f t="shared" si="34"/>
        <v>10966.16</v>
      </c>
      <c r="K140" s="221">
        <f t="shared" si="35"/>
        <v>786.09017099999994</v>
      </c>
      <c r="L140" s="224">
        <f t="shared" si="36"/>
        <v>13623.26</v>
      </c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</row>
    <row r="141" spans="1:257" s="1" customFormat="1" x14ac:dyDescent="0.2">
      <c r="A141" s="3"/>
      <c r="B141" s="110" t="s">
        <v>242</v>
      </c>
      <c r="C141" s="108" t="s">
        <v>74</v>
      </c>
      <c r="D141" s="108">
        <v>82300</v>
      </c>
      <c r="E141" s="182">
        <f>VLOOKUP(D141,[3]INFRA!$A$1:$F$859,2,0)</f>
        <v>8023000</v>
      </c>
      <c r="F141" s="15" t="str">
        <f>VLOOKUP(D141,[2]INFRA!$A$1:$E$847,2,0)</f>
        <v>FORNECIMENTO E APLICAÇÃO DE TELA DE AÇO</v>
      </c>
      <c r="G141" s="107">
        <f>VLOOKUP(D141,ORÇ!$B$231:$I$286,8,0)</f>
        <v>225.79200000000006</v>
      </c>
      <c r="H141" s="21" t="str">
        <f>VLOOKUP(D141,[2]INFRA!$A$1:$E$847,3,0)</f>
        <v>KG</v>
      </c>
      <c r="I141" s="19">
        <f>VLOOKUP(E141,[4]INFRA!$A$1:$D$935,4,0)</f>
        <v>10.09</v>
      </c>
      <c r="J141" s="19">
        <f t="shared" si="34"/>
        <v>2278.2399999999998</v>
      </c>
      <c r="K141" s="107">
        <f t="shared" si="35"/>
        <v>12.534806999999999</v>
      </c>
      <c r="L141" s="20">
        <f t="shared" si="36"/>
        <v>2830.26</v>
      </c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</row>
    <row r="142" spans="1:257" s="1" customFormat="1" x14ac:dyDescent="0.2">
      <c r="A142" s="3"/>
      <c r="B142" s="110"/>
      <c r="C142" s="108"/>
      <c r="D142" s="108"/>
      <c r="E142" s="108"/>
      <c r="F142" s="111"/>
      <c r="G142" s="107"/>
      <c r="H142" s="112"/>
      <c r="I142" s="107"/>
      <c r="J142" s="107"/>
      <c r="K142" s="113" t="s">
        <v>18</v>
      </c>
      <c r="L142" s="114">
        <f>SUM(L137:L141)</f>
        <v>50615.290000000008</v>
      </c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</row>
    <row r="143" spans="1:257" s="1" customFormat="1" x14ac:dyDescent="0.2">
      <c r="A143" s="3"/>
      <c r="B143" s="104" t="s">
        <v>229</v>
      </c>
      <c r="C143" s="115"/>
      <c r="D143" s="115"/>
      <c r="E143" s="115"/>
      <c r="F143" s="106" t="s">
        <v>58</v>
      </c>
      <c r="G143" s="113"/>
      <c r="H143" s="116"/>
      <c r="I143" s="113"/>
      <c r="J143" s="113"/>
      <c r="K143" s="113"/>
      <c r="L143" s="114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</row>
    <row r="144" spans="1:257" s="1" customFormat="1" x14ac:dyDescent="0.2">
      <c r="A144" s="3"/>
      <c r="B144" s="217" t="s">
        <v>232</v>
      </c>
      <c r="C144" s="218" t="s">
        <v>74</v>
      </c>
      <c r="D144" s="108">
        <v>52502</v>
      </c>
      <c r="E144" s="219">
        <f>VLOOKUP(D144,[3]INFRA!$A$1:$F$859,2,0)</f>
        <v>5025002</v>
      </c>
      <c r="F144" s="220" t="str">
        <f>VLOOKUP(D144,[2]INFRA!$A$1:$E$847,2,0)</f>
        <v>BASE DE BINDER DENSO (SEM TRANSPORTE)</v>
      </c>
      <c r="G144" s="221">
        <f>VLOOKUP(D144,ORÇ!$B$231:$I$286,8,0)</f>
        <v>11.697600000000001</v>
      </c>
      <c r="H144" s="225" t="str">
        <f>VLOOKUP(D144,[2]INFRA!$A$1:$E$847,3,0)</f>
        <v>M3</v>
      </c>
      <c r="I144" s="223">
        <f>VLOOKUP(E144,[4]INFRA!$A$1:$D$935,4,0)</f>
        <v>1238.18</v>
      </c>
      <c r="J144" s="223">
        <f t="shared" ref="J144:J150" si="37">ROUND(I144*G144,2)</f>
        <v>14483.73</v>
      </c>
      <c r="K144" s="221">
        <f t="shared" ref="K144:K150" si="38">I144*(1+$F$11)</f>
        <v>1538.191014</v>
      </c>
      <c r="L144" s="224">
        <f t="shared" ref="L144:L150" si="39">ROUND(G144*K144,2)</f>
        <v>17993.14</v>
      </c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</row>
    <row r="145" spans="1:257" s="1" customFormat="1" ht="25.5" x14ac:dyDescent="0.2">
      <c r="A145" s="3"/>
      <c r="B145" s="110" t="s">
        <v>233</v>
      </c>
      <c r="C145" s="108" t="s">
        <v>74</v>
      </c>
      <c r="D145" s="108">
        <v>57901</v>
      </c>
      <c r="E145" s="182">
        <f>VLOOKUP(D145,[3]INFRA!$A$1:$F$859,2,0)</f>
        <v>5079001</v>
      </c>
      <c r="F145" s="15" t="str">
        <f>VLOOKUP(D145,[2]INFRA!$A$1:$E$847,2,0)</f>
        <v>CARGA, DESCARGA E TRANSPORTE DE BINDER ATÉ A DISTÂNCIA MÉDIA DE IDA E VOLTA DE 1KM</v>
      </c>
      <c r="G145" s="107">
        <f>VLOOKUP(D145,ORÇ!$B$231:$I$286,8,0)</f>
        <v>11.697600000000001</v>
      </c>
      <c r="H145" s="21" t="str">
        <f>VLOOKUP(D145,[2]INFRA!$A$1:$E$847,3,0)</f>
        <v>M3</v>
      </c>
      <c r="I145" s="19">
        <f>VLOOKUP(E145,[4]INFRA!$A$1:$D$935,4,0)</f>
        <v>21.12</v>
      </c>
      <c r="J145" s="19">
        <f t="shared" si="37"/>
        <v>247.05</v>
      </c>
      <c r="K145" s="107">
        <f t="shared" si="38"/>
        <v>26.237376000000001</v>
      </c>
      <c r="L145" s="20">
        <f t="shared" si="39"/>
        <v>306.91000000000003</v>
      </c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</row>
    <row r="146" spans="1:257" s="1" customFormat="1" x14ac:dyDescent="0.2">
      <c r="A146" s="3"/>
      <c r="B146" s="110" t="s">
        <v>234</v>
      </c>
      <c r="C146" s="108" t="s">
        <v>74</v>
      </c>
      <c r="D146" s="108">
        <v>57907</v>
      </c>
      <c r="E146" s="182">
        <f>VLOOKUP(D146,[3]INFRA!$A$1:$F$859,2,0)</f>
        <v>5079007</v>
      </c>
      <c r="F146" s="15" t="str">
        <f>VLOOKUP(D146,[2]INFRA!$A$1:$E$847,2,0)</f>
        <v>TRANSPORTE DE BINDER ALÉM DO PRIMEIRO KM</v>
      </c>
      <c r="G146" s="107">
        <f>VLOOKUP(D146,ORÇ!$B$231:$I$286,8,0)</f>
        <v>315.83520000000004</v>
      </c>
      <c r="H146" s="21" t="str">
        <f>VLOOKUP(D146,[2]INFRA!$A$1:$E$847,3,0)</f>
        <v>M3XKM</v>
      </c>
      <c r="I146" s="19">
        <f>VLOOKUP(E146,[4]INFRA!$A$1:$D$935,4,0)</f>
        <v>3.06</v>
      </c>
      <c r="J146" s="19">
        <f t="shared" si="37"/>
        <v>966.46</v>
      </c>
      <c r="K146" s="107">
        <f t="shared" si="38"/>
        <v>3.8014380000000001</v>
      </c>
      <c r="L146" s="20">
        <f t="shared" si="39"/>
        <v>1200.6300000000001</v>
      </c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</row>
    <row r="147" spans="1:257" s="1" customFormat="1" x14ac:dyDescent="0.2">
      <c r="A147" s="3"/>
      <c r="B147" s="110" t="s">
        <v>235</v>
      </c>
      <c r="C147" s="108" t="s">
        <v>74</v>
      </c>
      <c r="D147" s="108">
        <v>52600</v>
      </c>
      <c r="E147" s="182">
        <f>VLOOKUP(D147,[3]INFRA!$A$1:$F$859,2,0)</f>
        <v>5026000</v>
      </c>
      <c r="F147" s="15" t="str">
        <f>VLOOKUP(D147,[2]INFRA!$A$1:$E$847,2,0)</f>
        <v>IMPRIMAÇÃO BETUMINOSA LIGANTE</v>
      </c>
      <c r="G147" s="107">
        <f>VLOOKUP(D147,ORÇ!$B$231:$I$286,8,0)</f>
        <v>1169.76</v>
      </c>
      <c r="H147" s="21" t="str">
        <f>VLOOKUP(D147,[2]INFRA!$A$1:$E$847,3,0)</f>
        <v>M2</v>
      </c>
      <c r="I147" s="19">
        <f>VLOOKUP(E147,[4]INFRA!$A$1:$D$935,4,0)</f>
        <v>6.48</v>
      </c>
      <c r="J147" s="19">
        <f t="shared" si="37"/>
        <v>7580.04</v>
      </c>
      <c r="K147" s="107">
        <f t="shared" si="38"/>
        <v>8.050104000000001</v>
      </c>
      <c r="L147" s="20">
        <f t="shared" si="39"/>
        <v>9416.69</v>
      </c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</row>
    <row r="148" spans="1:257" s="231" customFormat="1" x14ac:dyDescent="0.2">
      <c r="A148" s="144"/>
      <c r="B148" s="217" t="s">
        <v>236</v>
      </c>
      <c r="C148" s="218" t="s">
        <v>74</v>
      </c>
      <c r="D148" s="218">
        <v>52800</v>
      </c>
      <c r="E148" s="219">
        <f>VLOOKUP(D148,[3]INFRA!$A$1:$F$859,2,0)</f>
        <v>5028000</v>
      </c>
      <c r="F148" s="220" t="str">
        <f>VLOOKUP(D148,[2]INFRA!$A$1:$E$847,2,0)</f>
        <v>REVESTIMENTO DE CONCRETO ASFÁLTICO (SEM TRANSPORTE)</v>
      </c>
      <c r="G148" s="221">
        <f>VLOOKUP(D148,ORÇ!$B$231:$I$286,8,0)</f>
        <v>58.488</v>
      </c>
      <c r="H148" s="225" t="str">
        <f>VLOOKUP(D148,[2]INFRA!$A$1:$E$847,3,0)</f>
        <v>M3</v>
      </c>
      <c r="I148" s="223">
        <f>VLOOKUP(E148,[4]INFRA!$A$1:$D$935,4,0)</f>
        <v>1475.72</v>
      </c>
      <c r="J148" s="223">
        <f t="shared" si="37"/>
        <v>86311.91</v>
      </c>
      <c r="K148" s="221">
        <f t="shared" si="38"/>
        <v>1833.2869559999999</v>
      </c>
      <c r="L148" s="224">
        <f t="shared" si="39"/>
        <v>107225.29</v>
      </c>
      <c r="M148" s="230"/>
      <c r="N148" s="230"/>
      <c r="O148" s="230"/>
      <c r="P148" s="230"/>
      <c r="Q148" s="230"/>
      <c r="R148" s="230"/>
      <c r="S148" s="230"/>
      <c r="T148" s="230"/>
      <c r="U148" s="230"/>
      <c r="V148" s="230"/>
      <c r="W148" s="230"/>
      <c r="X148" s="230"/>
      <c r="Y148" s="230"/>
      <c r="Z148" s="230"/>
      <c r="AA148" s="230"/>
      <c r="AB148" s="230"/>
      <c r="AC148" s="230"/>
      <c r="AD148" s="230"/>
      <c r="AE148" s="230"/>
      <c r="AF148" s="230"/>
      <c r="AG148" s="230"/>
      <c r="AH148" s="230"/>
      <c r="AI148" s="230"/>
      <c r="AJ148" s="230"/>
      <c r="AK148" s="230"/>
      <c r="AL148" s="230"/>
      <c r="AM148" s="230"/>
      <c r="AN148" s="230"/>
      <c r="AO148" s="230"/>
      <c r="AP148" s="230"/>
      <c r="AQ148" s="230"/>
      <c r="AR148" s="230"/>
      <c r="AS148" s="230"/>
      <c r="AT148" s="230"/>
      <c r="AU148" s="230"/>
      <c r="AV148" s="230"/>
      <c r="AW148" s="230"/>
      <c r="AX148" s="230"/>
      <c r="AY148" s="230"/>
      <c r="AZ148" s="230"/>
      <c r="BA148" s="230"/>
      <c r="BB148" s="230"/>
      <c r="BC148" s="230"/>
      <c r="BD148" s="230"/>
      <c r="BE148" s="230"/>
      <c r="BF148" s="230"/>
      <c r="BG148" s="230"/>
      <c r="BH148" s="230"/>
      <c r="BI148" s="230"/>
      <c r="BJ148" s="230"/>
      <c r="BK148" s="230"/>
      <c r="BL148" s="230"/>
      <c r="BM148" s="230"/>
      <c r="BN148" s="230"/>
      <c r="BO148" s="230"/>
      <c r="BP148" s="230"/>
      <c r="BQ148" s="230"/>
      <c r="BR148" s="230"/>
      <c r="BS148" s="230"/>
      <c r="BT148" s="230"/>
      <c r="BU148" s="230"/>
      <c r="BV148" s="230"/>
      <c r="BW148" s="230"/>
      <c r="BX148" s="230"/>
      <c r="BY148" s="230"/>
      <c r="BZ148" s="230"/>
      <c r="CA148" s="230"/>
      <c r="CB148" s="230"/>
      <c r="CC148" s="230"/>
      <c r="CD148" s="230"/>
      <c r="CE148" s="230"/>
      <c r="CF148" s="230"/>
      <c r="CG148" s="230"/>
      <c r="CH148" s="230"/>
      <c r="CI148" s="230"/>
      <c r="CJ148" s="230"/>
      <c r="CK148" s="230"/>
      <c r="CL148" s="230"/>
      <c r="CM148" s="230"/>
      <c r="CN148" s="230"/>
      <c r="CO148" s="230"/>
      <c r="CP148" s="230"/>
      <c r="CQ148" s="230"/>
      <c r="CR148" s="230"/>
      <c r="CS148" s="230"/>
      <c r="CT148" s="230"/>
      <c r="CU148" s="230"/>
      <c r="CV148" s="230"/>
      <c r="CW148" s="230"/>
      <c r="CX148" s="230"/>
      <c r="CY148" s="230"/>
      <c r="CZ148" s="230"/>
      <c r="DA148" s="230"/>
      <c r="DB148" s="230"/>
      <c r="DC148" s="230"/>
      <c r="DD148" s="230"/>
      <c r="DE148" s="230"/>
      <c r="DF148" s="230"/>
      <c r="DG148" s="230"/>
      <c r="DH148" s="230"/>
      <c r="DI148" s="230"/>
      <c r="DJ148" s="230"/>
      <c r="DK148" s="230"/>
      <c r="DL148" s="230"/>
      <c r="DM148" s="230"/>
      <c r="DN148" s="230"/>
      <c r="DO148" s="230"/>
      <c r="DP148" s="230"/>
      <c r="DQ148" s="230"/>
      <c r="DR148" s="230"/>
      <c r="DS148" s="230"/>
      <c r="DT148" s="230"/>
      <c r="DU148" s="230"/>
      <c r="DV148" s="230"/>
      <c r="DW148" s="230"/>
      <c r="DX148" s="230"/>
      <c r="DY148" s="230"/>
      <c r="DZ148" s="230"/>
      <c r="EA148" s="230"/>
      <c r="EB148" s="230"/>
      <c r="EC148" s="230"/>
      <c r="ED148" s="230"/>
      <c r="EE148" s="230"/>
      <c r="EF148" s="230"/>
      <c r="EG148" s="230"/>
      <c r="EH148" s="230"/>
      <c r="EI148" s="230"/>
      <c r="EJ148" s="230"/>
      <c r="EK148" s="230"/>
      <c r="EL148" s="230"/>
      <c r="EM148" s="230"/>
      <c r="EN148" s="230"/>
      <c r="EO148" s="230"/>
      <c r="EP148" s="230"/>
      <c r="EQ148" s="230"/>
      <c r="ER148" s="230"/>
      <c r="ES148" s="230"/>
      <c r="ET148" s="230"/>
      <c r="EU148" s="230"/>
      <c r="EV148" s="230"/>
      <c r="EW148" s="230"/>
      <c r="EX148" s="230"/>
      <c r="EY148" s="230"/>
      <c r="EZ148" s="230"/>
      <c r="FA148" s="230"/>
      <c r="FB148" s="230"/>
      <c r="FC148" s="230"/>
      <c r="FD148" s="230"/>
      <c r="FE148" s="230"/>
      <c r="FF148" s="230"/>
      <c r="FG148" s="230"/>
      <c r="FH148" s="230"/>
      <c r="FI148" s="230"/>
      <c r="FJ148" s="230"/>
      <c r="FK148" s="230"/>
      <c r="FL148" s="230"/>
      <c r="FM148" s="230"/>
      <c r="FN148" s="230"/>
      <c r="FO148" s="230"/>
      <c r="FP148" s="230"/>
      <c r="FQ148" s="230"/>
      <c r="FR148" s="230"/>
      <c r="FS148" s="230"/>
      <c r="FT148" s="230"/>
      <c r="FU148" s="230"/>
      <c r="FV148" s="230"/>
      <c r="FW148" s="230"/>
      <c r="FX148" s="230"/>
      <c r="FY148" s="230"/>
      <c r="FZ148" s="230"/>
      <c r="GA148" s="230"/>
      <c r="GB148" s="230"/>
      <c r="GC148" s="230"/>
      <c r="GD148" s="230"/>
      <c r="GE148" s="230"/>
      <c r="GF148" s="230"/>
      <c r="GG148" s="230"/>
      <c r="GH148" s="230"/>
      <c r="GI148" s="230"/>
      <c r="GJ148" s="230"/>
      <c r="GK148" s="230"/>
      <c r="GL148" s="230"/>
      <c r="GM148" s="230"/>
      <c r="GN148" s="230"/>
      <c r="GO148" s="230"/>
      <c r="GP148" s="230"/>
      <c r="GQ148" s="230"/>
      <c r="GR148" s="230"/>
      <c r="GS148" s="230"/>
      <c r="GT148" s="230"/>
      <c r="GU148" s="230"/>
      <c r="GV148" s="230"/>
      <c r="GW148" s="230"/>
      <c r="GX148" s="230"/>
      <c r="GY148" s="230"/>
      <c r="GZ148" s="230"/>
      <c r="HA148" s="230"/>
      <c r="HB148" s="230"/>
      <c r="HC148" s="230"/>
      <c r="HD148" s="230"/>
      <c r="HE148" s="230"/>
      <c r="HF148" s="230"/>
      <c r="HG148" s="230"/>
      <c r="HH148" s="230"/>
      <c r="HI148" s="230"/>
      <c r="HJ148" s="230"/>
      <c r="HK148" s="230"/>
      <c r="HL148" s="230"/>
      <c r="HM148" s="230"/>
      <c r="HN148" s="230"/>
      <c r="HO148" s="230"/>
      <c r="HP148" s="230"/>
      <c r="HQ148" s="230"/>
      <c r="HR148" s="230"/>
      <c r="HS148" s="230"/>
      <c r="HT148" s="230"/>
      <c r="HU148" s="230"/>
      <c r="HV148" s="230"/>
      <c r="HW148" s="230"/>
      <c r="HX148" s="230"/>
      <c r="HY148" s="230"/>
      <c r="HZ148" s="230"/>
      <c r="IA148" s="230"/>
      <c r="IB148" s="230"/>
      <c r="IC148" s="230"/>
      <c r="ID148" s="230"/>
      <c r="IE148" s="230"/>
      <c r="IF148" s="230"/>
      <c r="IG148" s="230"/>
      <c r="IH148" s="230"/>
      <c r="II148" s="230"/>
      <c r="IJ148" s="230"/>
      <c r="IK148" s="230"/>
      <c r="IL148" s="230"/>
      <c r="IM148" s="230"/>
      <c r="IN148" s="230"/>
      <c r="IO148" s="230"/>
      <c r="IP148" s="230"/>
      <c r="IQ148" s="230"/>
      <c r="IR148" s="230"/>
      <c r="IS148" s="230"/>
      <c r="IT148" s="230"/>
      <c r="IU148" s="230"/>
      <c r="IV148" s="230"/>
      <c r="IW148" s="230"/>
    </row>
    <row r="149" spans="1:257" s="1" customFormat="1" ht="25.5" x14ac:dyDescent="0.2">
      <c r="A149" s="3"/>
      <c r="B149" s="110" t="s">
        <v>237</v>
      </c>
      <c r="C149" s="108" t="s">
        <v>74</v>
      </c>
      <c r="D149" s="108">
        <v>57801</v>
      </c>
      <c r="E149" s="182">
        <f>VLOOKUP(D149,[3]INFRA!$A$1:$F$859,2,0)</f>
        <v>5078001</v>
      </c>
      <c r="F149" s="15" t="str">
        <f>VLOOKUP(D149,[2]INFRA!$A$1:$E$847,2,0)</f>
        <v>CARGA, DESCARGA E TRANSPORTE DE CONCRETO ASFÁLTICO ATÉ A DISTÂNCIA MÉDIA DE IDA E VOLTA DE 1KM</v>
      </c>
      <c r="G149" s="107">
        <f>VLOOKUP(D149,ORÇ!$B$231:$I$286,8,0)</f>
        <v>58.488</v>
      </c>
      <c r="H149" s="21" t="str">
        <f>VLOOKUP(D149,[2]INFRA!$A$1:$E$847,3,0)</f>
        <v>M3</v>
      </c>
      <c r="I149" s="19">
        <f>VLOOKUP(E149,[4]INFRA!$A$1:$D$935,4,0)</f>
        <v>21.12</v>
      </c>
      <c r="J149" s="19">
        <f t="shared" si="37"/>
        <v>1235.27</v>
      </c>
      <c r="K149" s="107">
        <f t="shared" si="38"/>
        <v>26.237376000000001</v>
      </c>
      <c r="L149" s="20">
        <f t="shared" si="39"/>
        <v>1534.57</v>
      </c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</row>
    <row r="150" spans="1:257" s="1" customFormat="1" ht="25.5" x14ac:dyDescent="0.2">
      <c r="A150" s="3"/>
      <c r="B150" s="110" t="s">
        <v>238</v>
      </c>
      <c r="C150" s="108" t="s">
        <v>74</v>
      </c>
      <c r="D150" s="108">
        <v>57807</v>
      </c>
      <c r="E150" s="182">
        <f>VLOOKUP(D150,[3]INFRA!$A$1:$F$859,2,0)</f>
        <v>5078007</v>
      </c>
      <c r="F150" s="15" t="str">
        <f>VLOOKUP(D150,[2]INFRA!$A$1:$E$847,2,0)</f>
        <v>TRANSPORTE DE CONCRETO ASFÁLTICO ALÉM DO PRIMEIRO KM</v>
      </c>
      <c r="G150" s="107">
        <f>VLOOKUP(D150,ORÇ!$B$231:$I$286,8,0)</f>
        <v>1579.1759999999999</v>
      </c>
      <c r="H150" s="21" t="str">
        <f>VLOOKUP(D150,[2]INFRA!$A$1:$E$847,3,0)</f>
        <v>M3XKM</v>
      </c>
      <c r="I150" s="19">
        <f>VLOOKUP(E150,[4]INFRA!$A$1:$D$935,4,0)</f>
        <v>3.06</v>
      </c>
      <c r="J150" s="19">
        <f t="shared" si="37"/>
        <v>4832.28</v>
      </c>
      <c r="K150" s="107">
        <f t="shared" si="38"/>
        <v>3.8014380000000001</v>
      </c>
      <c r="L150" s="20">
        <f t="shared" si="39"/>
        <v>6003.14</v>
      </c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</row>
    <row r="151" spans="1:257" s="1" customFormat="1" x14ac:dyDescent="0.2">
      <c r="A151" s="3"/>
      <c r="B151" s="110"/>
      <c r="C151" s="108"/>
      <c r="D151" s="108"/>
      <c r="E151" s="108"/>
      <c r="F151" s="111"/>
      <c r="G151" s="107"/>
      <c r="H151" s="112"/>
      <c r="I151" s="107"/>
      <c r="J151" s="107"/>
      <c r="K151" s="113" t="s">
        <v>18</v>
      </c>
      <c r="L151" s="114">
        <f>SUM(L144:L150)</f>
        <v>143680.37000000002</v>
      </c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</row>
    <row r="152" spans="1:257" s="1" customFormat="1" x14ac:dyDescent="0.2">
      <c r="A152" s="3"/>
      <c r="B152" s="104" t="s">
        <v>230</v>
      </c>
      <c r="C152" s="115"/>
      <c r="D152" s="115"/>
      <c r="E152" s="115"/>
      <c r="F152" s="106" t="s">
        <v>59</v>
      </c>
      <c r="G152" s="113"/>
      <c r="H152" s="116"/>
      <c r="I152" s="113"/>
      <c r="J152" s="113"/>
      <c r="K152" s="113"/>
      <c r="L152" s="114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</row>
    <row r="153" spans="1:257" s="1" customFormat="1" ht="25.5" x14ac:dyDescent="0.2">
      <c r="A153" s="3"/>
      <c r="B153" s="110" t="s">
        <v>231</v>
      </c>
      <c r="C153" s="108" t="s">
        <v>74</v>
      </c>
      <c r="D153" s="108">
        <v>62100</v>
      </c>
      <c r="E153" s="182">
        <f>VLOOKUP(D153,[3]INFRA!$A$1:$F$859,2,0)</f>
        <v>6021000</v>
      </c>
      <c r="F153" s="15" t="str">
        <f>VLOOKUP(D153,[2]INFRA!$A$1:$E$847,2,0)</f>
        <v>LEVANTAMENTO OU REBAIXAMENTO DE TAMPÃO DE POÇO DE VISITA</v>
      </c>
      <c r="G153" s="107">
        <f>VLOOKUP(D153,ORÇ!$B$231:$I$286,8,0)</f>
        <v>11</v>
      </c>
      <c r="H153" s="21" t="str">
        <f>VLOOKUP(D153,[2]INFRA!$A$1:$E$847,3,0)</f>
        <v>UN</v>
      </c>
      <c r="I153" s="19">
        <f>VLOOKUP(E153,[4]INFRA!$A$1:$D$935,4,0)</f>
        <v>186.6</v>
      </c>
      <c r="J153" s="19">
        <f>ROUND(I153*G153,2)</f>
        <v>2052.6</v>
      </c>
      <c r="K153" s="107">
        <f>I153*(1+$F$11)</f>
        <v>231.81317999999999</v>
      </c>
      <c r="L153" s="20">
        <f>ROUND(G153*K153,2)</f>
        <v>2549.94</v>
      </c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</row>
    <row r="154" spans="1:257" s="1" customFormat="1" x14ac:dyDescent="0.2">
      <c r="A154" s="3"/>
      <c r="B154" s="13"/>
      <c r="C154" s="14"/>
      <c r="D154" s="14"/>
      <c r="E154" s="108"/>
      <c r="F154" s="15"/>
      <c r="G154" s="19"/>
      <c r="H154" s="21"/>
      <c r="I154" s="19"/>
      <c r="J154" s="19"/>
      <c r="K154" s="22" t="s">
        <v>18</v>
      </c>
      <c r="L154" s="23">
        <f>SUM(L153:L153)</f>
        <v>2549.94</v>
      </c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</row>
    <row r="155" spans="1:257" s="1" customFormat="1" x14ac:dyDescent="0.2">
      <c r="A155" s="3"/>
      <c r="B155" s="319" t="s">
        <v>145</v>
      </c>
      <c r="C155" s="320"/>
      <c r="D155" s="320"/>
      <c r="E155" s="320"/>
      <c r="F155" s="320"/>
      <c r="G155" s="320"/>
      <c r="H155" s="320"/>
      <c r="I155" s="320"/>
      <c r="J155" s="320"/>
      <c r="K155" s="321"/>
      <c r="L155" s="23">
        <f>SUM(L128:L154)/2</f>
        <v>232599.58000000002</v>
      </c>
      <c r="M155" s="117">
        <f>L155</f>
        <v>232599.58000000002</v>
      </c>
      <c r="N155" s="117">
        <f>[5]Planilha!$K$71</f>
        <v>224756.61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</row>
    <row r="156" spans="1:257" s="1" customFormat="1" x14ac:dyDescent="0.2">
      <c r="A156" s="3"/>
      <c r="B156" s="104">
        <v>6</v>
      </c>
      <c r="C156" s="115"/>
      <c r="D156" s="115"/>
      <c r="E156" s="115"/>
      <c r="F156" s="106" t="s">
        <v>185</v>
      </c>
      <c r="G156" s="113"/>
      <c r="H156" s="116"/>
      <c r="I156" s="113"/>
      <c r="J156" s="113"/>
      <c r="K156" s="113"/>
      <c r="L156" s="114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</row>
    <row r="157" spans="1:257" s="1" customFormat="1" x14ac:dyDescent="0.2">
      <c r="A157" s="3"/>
      <c r="B157" s="104" t="s">
        <v>243</v>
      </c>
      <c r="C157" s="115"/>
      <c r="D157" s="115"/>
      <c r="E157" s="115"/>
      <c r="F157" s="106" t="s">
        <v>49</v>
      </c>
      <c r="G157" s="113"/>
      <c r="H157" s="116"/>
      <c r="I157" s="113"/>
      <c r="J157" s="113"/>
      <c r="K157" s="113"/>
      <c r="L157" s="114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</row>
    <row r="158" spans="1:257" s="1" customFormat="1" x14ac:dyDescent="0.2">
      <c r="A158" s="3"/>
      <c r="B158" s="110" t="s">
        <v>244</v>
      </c>
      <c r="C158" s="108" t="s">
        <v>74</v>
      </c>
      <c r="D158" s="108">
        <v>101603</v>
      </c>
      <c r="E158" s="182">
        <f>VLOOKUP(D158,[3]INFRA!$A$1:$F$859,2,0)</f>
        <v>10016003</v>
      </c>
      <c r="F158" s="15" t="str">
        <f>VLOOKUP(D158,[2]INFRA!$A$1:$E$847,2,0)</f>
        <v>PLACA DE OBRA EM CHAPA DE AÇO GALVANIZADO</v>
      </c>
      <c r="G158" s="107">
        <f>VLOOKUP(D158,ORÇ!$B$287:$I$349,8,0)</f>
        <v>18</v>
      </c>
      <c r="H158" s="21" t="str">
        <f>VLOOKUP(D158,[2]INFRA!$A$1:$E$847,3,0)</f>
        <v>M2</v>
      </c>
      <c r="I158" s="19">
        <f>VLOOKUP(E158,[4]INFRA!$A$1:$D$935,4,0)</f>
        <v>391.58</v>
      </c>
      <c r="J158" s="19">
        <f t="shared" ref="J158:J160" si="40">ROUND(I158*G158,2)</f>
        <v>7048.44</v>
      </c>
      <c r="K158" s="107">
        <f t="shared" ref="K158:K181" si="41">I158*(1+$F$11)</f>
        <v>486.45983399999994</v>
      </c>
      <c r="L158" s="20">
        <f t="shared" ref="L158:L160" si="42">ROUND(G158*K158,2)</f>
        <v>8756.2800000000007</v>
      </c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</row>
    <row r="159" spans="1:257" s="1" customFormat="1" ht="25.5" x14ac:dyDescent="0.2">
      <c r="A159" s="3"/>
      <c r="B159" s="110" t="s">
        <v>265</v>
      </c>
      <c r="C159" s="108" t="s">
        <v>74</v>
      </c>
      <c r="D159" s="108">
        <f>[6]Planilha!C13</f>
        <v>88000</v>
      </c>
      <c r="E159" s="182">
        <f>VLOOKUP(D159,[3]INFRA!$A$1:$F$859,2,0)</f>
        <v>8080000</v>
      </c>
      <c r="F159" s="15" t="str">
        <f>VLOOKUP(D159,[2]INFRA!$A$1:$E$847,2,0)</f>
        <v>CARGA E REMOÇÃO DE ENTULHO ATÉ A DISTÂNCIA MÉDIA DE IDA E VOLTA DE 1KM</v>
      </c>
      <c r="G159" s="107">
        <f>VLOOKUP(D159,ORÇ!$B$287:$I$349,8,0)</f>
        <v>87</v>
      </c>
      <c r="H159" s="21" t="str">
        <f>VLOOKUP(D159,[2]INFRA!$A$1:$E$847,3,0)</f>
        <v>M3</v>
      </c>
      <c r="I159" s="19">
        <f>VLOOKUP(E159,[4]INFRA!$A$1:$D$935,4,0)</f>
        <v>19.29</v>
      </c>
      <c r="J159" s="19">
        <f t="shared" si="40"/>
        <v>1678.23</v>
      </c>
      <c r="K159" s="107">
        <f t="shared" si="41"/>
        <v>23.963966999999997</v>
      </c>
      <c r="L159" s="20">
        <f t="shared" si="42"/>
        <v>2084.87</v>
      </c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</row>
    <row r="160" spans="1:257" s="1" customFormat="1" x14ac:dyDescent="0.2">
      <c r="A160" s="3"/>
      <c r="B160" s="110" t="s">
        <v>266</v>
      </c>
      <c r="C160" s="108" t="s">
        <v>74</v>
      </c>
      <c r="D160" s="108">
        <f>[6]Planilha!C14</f>
        <v>88600</v>
      </c>
      <c r="E160" s="182">
        <f>VLOOKUP(D160,[3]INFRA!$A$1:$F$859,2,0)</f>
        <v>8086000</v>
      </c>
      <c r="F160" s="15" t="str">
        <f>VLOOKUP(D160,[2]INFRA!$A$1:$E$847,2,0)</f>
        <v>REMOÇÃO DE ENTULHO ALÉM DO PRIMEIRO KM</v>
      </c>
      <c r="G160" s="107">
        <f>VLOOKUP(D160,ORÇ!$B$287:$I$349,8,0)</f>
        <v>2349</v>
      </c>
      <c r="H160" s="21" t="str">
        <f>VLOOKUP(D160,[2]INFRA!$A$1:$E$847,3,0)</f>
        <v>M3XKM</v>
      </c>
      <c r="I160" s="19">
        <f>VLOOKUP(E160,[4]INFRA!$A$1:$D$935,4,0)</f>
        <v>1.65</v>
      </c>
      <c r="J160" s="19">
        <f t="shared" si="40"/>
        <v>3875.85</v>
      </c>
      <c r="K160" s="107">
        <f t="shared" si="41"/>
        <v>2.049795</v>
      </c>
      <c r="L160" s="20">
        <f t="shared" si="42"/>
        <v>4814.97</v>
      </c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</row>
    <row r="161" spans="1:257" s="1" customFormat="1" x14ac:dyDescent="0.2">
      <c r="A161" s="3"/>
      <c r="B161" s="104"/>
      <c r="C161" s="14"/>
      <c r="D161" s="14"/>
      <c r="E161" s="108"/>
      <c r="F161" s="15"/>
      <c r="G161" s="19"/>
      <c r="H161" s="21"/>
      <c r="I161" s="19"/>
      <c r="J161" s="19"/>
      <c r="K161" s="22" t="s">
        <v>18</v>
      </c>
      <c r="L161" s="23">
        <f>SUM(L158:L160)</f>
        <v>15656.120000000003</v>
      </c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</row>
    <row r="162" spans="1:257" s="1" customFormat="1" x14ac:dyDescent="0.2">
      <c r="A162" s="3"/>
      <c r="B162" s="104" t="s">
        <v>245</v>
      </c>
      <c r="C162" s="115"/>
      <c r="D162" s="115"/>
      <c r="E162" s="115"/>
      <c r="F162" s="106" t="s">
        <v>187</v>
      </c>
      <c r="G162" s="113"/>
      <c r="H162" s="116"/>
      <c r="I162" s="113"/>
      <c r="J162" s="113"/>
      <c r="K162" s="113"/>
      <c r="L162" s="114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</row>
    <row r="163" spans="1:257" s="1" customFormat="1" x14ac:dyDescent="0.2">
      <c r="A163" s="3"/>
      <c r="B163" s="110" t="s">
        <v>246</v>
      </c>
      <c r="C163" s="108" t="s">
        <v>74</v>
      </c>
      <c r="D163" s="108">
        <f>ORÇ!B300</f>
        <v>50100</v>
      </c>
      <c r="E163" s="182">
        <f>VLOOKUP(D163,[3]INFRA!$A$1:$F$859,2,0)</f>
        <v>5001000</v>
      </c>
      <c r="F163" s="15" t="str">
        <f>VLOOKUP(D163,[2]INFRA!$A$1:$E$847,2,0)</f>
        <v>ARRANCAMENTO DE GUIAS, INCLUI CARGA EM CAMINHÃO</v>
      </c>
      <c r="G163" s="107">
        <f>VLOOKUP(D163,ORÇ!$B$287:$I$349,8,0)</f>
        <v>147</v>
      </c>
      <c r="H163" s="21" t="str">
        <f>VLOOKUP(D163,[2]INFRA!$A$1:$E$847,3,0)</f>
        <v>M</v>
      </c>
      <c r="I163" s="19">
        <f>VLOOKUP(E163,[4]INFRA!$A$1:$D$935,4,0)</f>
        <v>10.44</v>
      </c>
      <c r="J163" s="19">
        <f t="shared" ref="J163:J167" si="43">ROUND(I163*G163,2)</f>
        <v>1534.68</v>
      </c>
      <c r="K163" s="107">
        <f t="shared" ref="K163" si="44">I163*(1+$F$11)</f>
        <v>12.969612</v>
      </c>
      <c r="L163" s="20">
        <f t="shared" ref="L163:L167" si="45">ROUND(G163*K163,2)</f>
        <v>1906.53</v>
      </c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</row>
    <row r="164" spans="1:257" s="1" customFormat="1" ht="25.5" x14ac:dyDescent="0.2">
      <c r="A164" s="3"/>
      <c r="B164" s="217" t="s">
        <v>261</v>
      </c>
      <c r="C164" s="218" t="s">
        <v>74</v>
      </c>
      <c r="D164" s="218">
        <f>[6]Planilha!C18</f>
        <v>54200</v>
      </c>
      <c r="E164" s="219">
        <v>5042000</v>
      </c>
      <c r="F164" s="220" t="str">
        <f>VLOOKUP(D164,[2]INFRA!$A$1:$E$847,2,0)</f>
        <v>PASSEIO DE CONCRETO FCK=15,0MPA, INCLUSIVE PREPARO DE CAIXA E LASTRO DE BRITA</v>
      </c>
      <c r="G164" s="221">
        <f>VLOOKUP(D164,ORÇ!$B$287:$I$349,8,0)</f>
        <v>12.348000000000001</v>
      </c>
      <c r="H164" s="225" t="str">
        <f>VLOOKUP(D164,[2]INFRA!$A$1:$E$847,3,0)</f>
        <v>M3</v>
      </c>
      <c r="I164" s="223">
        <f>VLOOKUP(E164,[4]INFRA!$A$1:$D$935,4,0)</f>
        <v>799.15</v>
      </c>
      <c r="J164" s="223">
        <f t="shared" si="43"/>
        <v>9867.9</v>
      </c>
      <c r="K164" s="221">
        <f t="shared" si="41"/>
        <v>992.78404499999999</v>
      </c>
      <c r="L164" s="224">
        <f t="shared" si="45"/>
        <v>12258.9</v>
      </c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</row>
    <row r="165" spans="1:257" s="1" customFormat="1" ht="25.5" x14ac:dyDescent="0.2">
      <c r="A165" s="3"/>
      <c r="B165" s="217" t="s">
        <v>262</v>
      </c>
      <c r="C165" s="218" t="s">
        <v>74</v>
      </c>
      <c r="D165" s="108">
        <f>[6]Planilha!C19</f>
        <v>51300</v>
      </c>
      <c r="E165" s="219">
        <f>VLOOKUP(D165,[3]INFRA!$A$1:$F$859,2,0)</f>
        <v>5013000</v>
      </c>
      <c r="F165" s="220" t="str">
        <f>VLOOKUP(D165,[2]INFRA!$A$1:$E$847,2,0)</f>
        <v>BASE DE CONCRETO FCK=15,00MPA PARA GUIAS, SARJETAS OU SARJETÕES</v>
      </c>
      <c r="G165" s="221">
        <f>VLOOKUP(D165,ORÇ!$B$287:$I$349,8,0)</f>
        <v>10.584000000000001</v>
      </c>
      <c r="H165" s="225" t="str">
        <f>VLOOKUP(D165,[2]INFRA!$A$1:$E$847,3,0)</f>
        <v>M3</v>
      </c>
      <c r="I165" s="223">
        <f>VLOOKUP(E165,[4]INFRA!$A$1:$D$935,4,0)</f>
        <v>498.12</v>
      </c>
      <c r="J165" s="223">
        <f t="shared" si="43"/>
        <v>5272.1</v>
      </c>
      <c r="K165" s="221">
        <f t="shared" si="41"/>
        <v>618.81447600000001</v>
      </c>
      <c r="L165" s="224">
        <f t="shared" si="45"/>
        <v>6549.53</v>
      </c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</row>
    <row r="166" spans="1:257" s="1" customFormat="1" ht="25.5" x14ac:dyDescent="0.2">
      <c r="A166" s="3"/>
      <c r="B166" s="110" t="s">
        <v>263</v>
      </c>
      <c r="C166" s="108" t="s">
        <v>74</v>
      </c>
      <c r="D166" s="108">
        <f>[6]Planilha!C20</f>
        <v>57300</v>
      </c>
      <c r="E166" s="182">
        <f>VLOOKUP(D166,[3]INFRA!$A$1:$F$859,2,0)</f>
        <v>5073000</v>
      </c>
      <c r="F166" s="15" t="str">
        <f>VLOOKUP(D166,[2]INFRA!$A$1:$E$847,2,0)</f>
        <v>ASSENTAMENTO DE GUIAS TIPO PMSP 100, INCLUSIVE ENCOSTAMENTO DE TERRA</v>
      </c>
      <c r="G166" s="107">
        <f>VLOOKUP(D166,ORÇ!$B$287:$I$349,8,0)</f>
        <v>147</v>
      </c>
      <c r="H166" s="21" t="str">
        <f>VLOOKUP(D166,[2]INFRA!$A$1:$E$847,3,0)</f>
        <v>M</v>
      </c>
      <c r="I166" s="19">
        <f>VLOOKUP(E166,[4]INFRA!$A$1:$D$935,4,0)</f>
        <v>20.77</v>
      </c>
      <c r="J166" s="19">
        <f t="shared" si="43"/>
        <v>3053.19</v>
      </c>
      <c r="K166" s="107">
        <f t="shared" si="41"/>
        <v>25.802571</v>
      </c>
      <c r="L166" s="20">
        <f t="shared" si="45"/>
        <v>3792.98</v>
      </c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</row>
    <row r="167" spans="1:257" s="1" customFormat="1" ht="25.5" x14ac:dyDescent="0.2">
      <c r="A167" s="3"/>
      <c r="B167" s="217" t="s">
        <v>264</v>
      </c>
      <c r="C167" s="218" t="s">
        <v>74</v>
      </c>
      <c r="D167" s="108">
        <f>[6]Planilha!C21</f>
        <v>51901</v>
      </c>
      <c r="E167" s="219">
        <f>VLOOKUP(D167,[3]INFRA!$A$1:$F$859,2,0)</f>
        <v>5019001</v>
      </c>
      <c r="F167" s="220" t="str">
        <f>VLOOKUP(D167,[2]INFRA!$A$1:$E$847,2,0)</f>
        <v>CONSTRUÇÃO DE SARJETA OU SARJETÃO DE CONCRETO - FCK=25,0MPA</v>
      </c>
      <c r="G167" s="221">
        <f>VLOOKUP(D167,ORÇ!$B$287:$I$349,8,0)</f>
        <v>13.808000000000002</v>
      </c>
      <c r="H167" s="225" t="str">
        <f>VLOOKUP(D167,[2]INFRA!$A$1:$E$847,3,0)</f>
        <v>M3</v>
      </c>
      <c r="I167" s="223">
        <f>VLOOKUP(E167,[4]INFRA!$A$1:$D$935,4,0)</f>
        <v>632.77</v>
      </c>
      <c r="J167" s="223">
        <f t="shared" si="43"/>
        <v>8737.2900000000009</v>
      </c>
      <c r="K167" s="221">
        <f t="shared" si="41"/>
        <v>786.09017099999994</v>
      </c>
      <c r="L167" s="224">
        <f t="shared" si="45"/>
        <v>10854.33</v>
      </c>
      <c r="M167" s="11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</row>
    <row r="168" spans="1:257" s="1" customFormat="1" x14ac:dyDescent="0.2">
      <c r="A168" s="3"/>
      <c r="B168" s="104"/>
      <c r="C168" s="14"/>
      <c r="D168" s="14"/>
      <c r="E168" s="108"/>
      <c r="F168" s="15"/>
      <c r="G168" s="19"/>
      <c r="H168" s="21"/>
      <c r="I168" s="19"/>
      <c r="J168" s="19"/>
      <c r="K168" s="22" t="s">
        <v>18</v>
      </c>
      <c r="L168" s="23">
        <f>SUM(L163:L167)</f>
        <v>35362.269999999997</v>
      </c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</row>
    <row r="169" spans="1:257" s="1" customFormat="1" x14ac:dyDescent="0.2">
      <c r="A169" s="3"/>
      <c r="B169" s="104" t="s">
        <v>247</v>
      </c>
      <c r="C169" s="108"/>
      <c r="D169" s="108"/>
      <c r="E169" s="108"/>
      <c r="F169" s="131" t="s">
        <v>188</v>
      </c>
      <c r="G169" s="107"/>
      <c r="H169" s="112"/>
      <c r="I169" s="107"/>
      <c r="J169" s="107"/>
      <c r="K169" s="113"/>
      <c r="L169" s="114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</row>
    <row r="170" spans="1:257" s="1" customFormat="1" ht="38.25" x14ac:dyDescent="0.2">
      <c r="A170" s="3"/>
      <c r="B170" s="110" t="s">
        <v>248</v>
      </c>
      <c r="C170" s="108" t="s">
        <v>74</v>
      </c>
      <c r="D170" s="108">
        <f>ORÇ!B316</f>
        <v>90300</v>
      </c>
      <c r="E170" s="182">
        <f>VLOOKUP(D170,[3]INFRA!$A$1:$F$859,2,0)</f>
        <v>9003000</v>
      </c>
      <c r="F170" s="15" t="str">
        <f>VLOOKUP(D170,[2]INFRA!$A$1:$E$847,2,0)</f>
        <v>FRESAGEM DE PAVIMENTO ASFÁLTICO COM ESPESSURA ATÉ 5CM, EM VIAS EXPRESSAS, INCLUSIVE REMOÇÃO DO MATERIAL FRESADO ATÉ 10KM E VARRIÇÃO</v>
      </c>
      <c r="G170" s="107">
        <f>VLOOKUP(D170,ORÇ!$B$287:$I$349,8,0)</f>
        <v>370.52</v>
      </c>
      <c r="H170" s="21" t="str">
        <f>VLOOKUP(D170,[2]INFRA!$A$1:$E$847,3,0)</f>
        <v>M2</v>
      </c>
      <c r="I170" s="19">
        <f>VLOOKUP(E170,[4]INFRA!$A$1:$D$935,4,0)</f>
        <v>17.77</v>
      </c>
      <c r="J170" s="19">
        <f t="shared" ref="J170:J172" si="46">ROUND(I170*G170,2)</f>
        <v>6584.14</v>
      </c>
      <c r="K170" s="107">
        <f t="shared" ref="K170:K172" si="47">I170*(1+$F$11)</f>
        <v>22.075671</v>
      </c>
      <c r="L170" s="20">
        <f t="shared" ref="L170:L172" si="48">ROUND(G170*K170,2)</f>
        <v>8179.48</v>
      </c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</row>
    <row r="171" spans="1:257" s="1" customFormat="1" ht="25.5" x14ac:dyDescent="0.2">
      <c r="A171" s="3"/>
      <c r="B171" s="110" t="s">
        <v>259</v>
      </c>
      <c r="C171" s="108" t="s">
        <v>74</v>
      </c>
      <c r="D171" s="108">
        <f>ORÇ!B319</f>
        <v>50300</v>
      </c>
      <c r="E171" s="182">
        <f>VLOOKUP(D171,[3]INFRA!$A$1:$F$859,2,0)</f>
        <v>5003000</v>
      </c>
      <c r="F171" s="15" t="str">
        <f>VLOOKUP(D171,[2]INFRA!$A$1:$E$847,2,0)</f>
        <v>DEMOLIÇÃO DE PAVIMENTO DE CONCRETO, SARJETA OU SARJETÃO, INCLUI CARGA EM CAMINHÃO</v>
      </c>
      <c r="G171" s="107">
        <f>VLOOKUP(D171,ORÇ!$B$287:$I$349,8,0)</f>
        <v>16.8</v>
      </c>
      <c r="H171" s="21" t="str">
        <f>VLOOKUP(D171,[2]INFRA!$A$1:$E$847,3,0)</f>
        <v>M2</v>
      </c>
      <c r="I171" s="19">
        <f>VLOOKUP(E171,[4]INFRA!$A$1:$D$935,4,0)</f>
        <v>27.67</v>
      </c>
      <c r="J171" s="19">
        <f t="shared" si="46"/>
        <v>464.86</v>
      </c>
      <c r="K171" s="107">
        <f t="shared" ref="K171" si="49">I171*(1+$F$11)</f>
        <v>34.374441000000004</v>
      </c>
      <c r="L171" s="20">
        <f t="shared" si="48"/>
        <v>577.49</v>
      </c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</row>
    <row r="172" spans="1:257" s="1" customFormat="1" x14ac:dyDescent="0.2">
      <c r="A172" s="3"/>
      <c r="B172" s="110" t="s">
        <v>260</v>
      </c>
      <c r="C172" s="108" t="s">
        <v>74</v>
      </c>
      <c r="D172" s="108">
        <f>ORÇ!B322</f>
        <v>88600</v>
      </c>
      <c r="E172" s="182">
        <f>VLOOKUP(D172,[3]INFRA!$A$1:$F$859,2,0)</f>
        <v>8086000</v>
      </c>
      <c r="F172" s="15" t="str">
        <f>VLOOKUP(D172,[2]INFRA!$A$1:$E$847,2,0)</f>
        <v>REMOÇÃO DE ENTULHO ALÉM DO PRIMEIRO KM</v>
      </c>
      <c r="G172" s="107">
        <f>ORÇ!I322</f>
        <v>2210.89284</v>
      </c>
      <c r="H172" s="21" t="str">
        <f>VLOOKUP(D172,[2]INFRA!$A$1:$E$847,3,0)</f>
        <v>M3XKM</v>
      </c>
      <c r="I172" s="19">
        <f>VLOOKUP(E172,[4]INFRA!$A$1:$D$935,4,0)</f>
        <v>1.65</v>
      </c>
      <c r="J172" s="19">
        <f t="shared" si="46"/>
        <v>3647.97</v>
      </c>
      <c r="K172" s="107">
        <f t="shared" si="47"/>
        <v>2.049795</v>
      </c>
      <c r="L172" s="20">
        <f t="shared" si="48"/>
        <v>4531.88</v>
      </c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</row>
    <row r="173" spans="1:257" s="1" customFormat="1" x14ac:dyDescent="0.2">
      <c r="A173" s="3"/>
      <c r="B173" s="104"/>
      <c r="C173" s="108"/>
      <c r="D173" s="108"/>
      <c r="E173" s="108"/>
      <c r="F173" s="111"/>
      <c r="G173" s="107"/>
      <c r="H173" s="112"/>
      <c r="I173" s="107"/>
      <c r="J173" s="107"/>
      <c r="K173" s="22" t="s">
        <v>18</v>
      </c>
      <c r="L173" s="23">
        <f>SUM(L170:L172)</f>
        <v>13288.849999999999</v>
      </c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</row>
    <row r="174" spans="1:257" s="1" customFormat="1" x14ac:dyDescent="0.2">
      <c r="A174" s="3"/>
      <c r="B174" s="104" t="s">
        <v>249</v>
      </c>
      <c r="C174" s="115"/>
      <c r="D174" s="115"/>
      <c r="E174" s="115"/>
      <c r="F174" s="130" t="s">
        <v>58</v>
      </c>
      <c r="G174" s="113"/>
      <c r="H174" s="116"/>
      <c r="I174" s="113"/>
      <c r="J174" s="113"/>
      <c r="K174" s="113"/>
      <c r="L174" s="11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</row>
    <row r="175" spans="1:257" s="1" customFormat="1" x14ac:dyDescent="0.2">
      <c r="A175" s="3"/>
      <c r="B175" s="217" t="s">
        <v>250</v>
      </c>
      <c r="C175" s="218" t="s">
        <v>74</v>
      </c>
      <c r="D175" s="218">
        <f>[6]Planilha!C26</f>
        <v>52502</v>
      </c>
      <c r="E175" s="219">
        <f>VLOOKUP(D175,[3]INFRA!$A$1:$F$859,2,0)</f>
        <v>5025002</v>
      </c>
      <c r="F175" s="220" t="str">
        <f>VLOOKUP(D175,[2]INFRA!$A$1:$E$847,2,0)</f>
        <v>BASE DE BINDER DENSO (SEM TRANSPORTE)</v>
      </c>
      <c r="G175" s="221">
        <f>VLOOKUP(D175,ORÇ!$B$287:$I$349,8,0)</f>
        <v>3.7052</v>
      </c>
      <c r="H175" s="222" t="str">
        <f>VLOOKUP(D175,[2]INFRA!$A$1:$E$847,3,0)</f>
        <v>M3</v>
      </c>
      <c r="I175" s="223">
        <f>VLOOKUP(E175,[4]INFRA!$A$1:$D$935,4,0)</f>
        <v>1238.18</v>
      </c>
      <c r="J175" s="223">
        <f t="shared" ref="J175:J181" si="50">ROUND(I175*G175,2)</f>
        <v>4587.7</v>
      </c>
      <c r="K175" s="221">
        <f t="shared" si="41"/>
        <v>1538.191014</v>
      </c>
      <c r="L175" s="224">
        <f t="shared" ref="L175:L181" si="51">ROUND(G175*K175,2)</f>
        <v>5699.31</v>
      </c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</row>
    <row r="176" spans="1:257" s="1" customFormat="1" ht="25.5" x14ac:dyDescent="0.2">
      <c r="A176" s="3"/>
      <c r="B176" s="110" t="s">
        <v>253</v>
      </c>
      <c r="C176" s="108" t="s">
        <v>74</v>
      </c>
      <c r="D176" s="108">
        <f>[6]Planilha!C27</f>
        <v>57901</v>
      </c>
      <c r="E176" s="182">
        <f>VLOOKUP(D176,[3]INFRA!$A$1:$F$859,2,0)</f>
        <v>5079001</v>
      </c>
      <c r="F176" s="15" t="str">
        <f>VLOOKUP(D176,[2]INFRA!$A$1:$E$847,2,0)</f>
        <v>CARGA, DESCARGA E TRANSPORTE DE BINDER ATÉ A DISTÂNCIA MÉDIA DE IDA E VOLTA DE 1KM</v>
      </c>
      <c r="G176" s="107">
        <f>VLOOKUP(D176,ORÇ!$B$287:$I$349,8,0)</f>
        <v>3.7052</v>
      </c>
      <c r="H176" s="112" t="str">
        <f>VLOOKUP(D176,[2]INFRA!$A$1:$E$847,3,0)</f>
        <v>M3</v>
      </c>
      <c r="I176" s="19">
        <f>VLOOKUP(E176,[4]INFRA!$A$1:$D$935,4,0)</f>
        <v>21.12</v>
      </c>
      <c r="J176" s="19">
        <f t="shared" si="50"/>
        <v>78.25</v>
      </c>
      <c r="K176" s="107">
        <f t="shared" si="41"/>
        <v>26.237376000000001</v>
      </c>
      <c r="L176" s="20">
        <f t="shared" si="51"/>
        <v>97.21</v>
      </c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</row>
    <row r="177" spans="1:257" s="1" customFormat="1" x14ac:dyDescent="0.2">
      <c r="A177" s="3"/>
      <c r="B177" s="110" t="s">
        <v>254</v>
      </c>
      <c r="C177" s="108" t="s">
        <v>74</v>
      </c>
      <c r="D177" s="108">
        <f>[6]Planilha!C28</f>
        <v>57907</v>
      </c>
      <c r="E177" s="182">
        <f>VLOOKUP(D177,[3]INFRA!$A$1:$F$859,2,0)</f>
        <v>5079007</v>
      </c>
      <c r="F177" s="15" t="str">
        <f>VLOOKUP(D177,[2]INFRA!$A$1:$E$847,2,0)</f>
        <v>TRANSPORTE DE BINDER ALÉM DO PRIMEIRO KM</v>
      </c>
      <c r="G177" s="107">
        <f>VLOOKUP(D177,ORÇ!$B$287:$I$349,8,0)</f>
        <v>100.04040000000001</v>
      </c>
      <c r="H177" s="112" t="str">
        <f>VLOOKUP(D177,[2]INFRA!$A$1:$E$847,3,0)</f>
        <v>M3XKM</v>
      </c>
      <c r="I177" s="19">
        <f>VLOOKUP(E177,[4]INFRA!$A$1:$D$935,4,0)</f>
        <v>3.06</v>
      </c>
      <c r="J177" s="19">
        <f t="shared" si="50"/>
        <v>306.12</v>
      </c>
      <c r="K177" s="107">
        <f t="shared" si="41"/>
        <v>3.8014380000000001</v>
      </c>
      <c r="L177" s="20">
        <f t="shared" si="51"/>
        <v>380.3</v>
      </c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</row>
    <row r="178" spans="1:257" s="1" customFormat="1" x14ac:dyDescent="0.2">
      <c r="A178" s="3"/>
      <c r="B178" s="110" t="s">
        <v>255</v>
      </c>
      <c r="C178" s="108" t="s">
        <v>74</v>
      </c>
      <c r="D178" s="108">
        <f>[6]Planilha!C29</f>
        <v>52600</v>
      </c>
      <c r="E178" s="182">
        <f>VLOOKUP(D178,[3]INFRA!$A$1:$F$859,2,0)</f>
        <v>5026000</v>
      </c>
      <c r="F178" s="15" t="str">
        <f>VLOOKUP(D178,[2]INFRA!$A$1:$E$847,2,0)</f>
        <v>IMPRIMAÇÃO BETUMINOSA LIGANTE</v>
      </c>
      <c r="G178" s="107">
        <f>VLOOKUP(D178,ORÇ!$B$287:$I$349,8,0)</f>
        <v>741.04</v>
      </c>
      <c r="H178" s="112" t="str">
        <f>VLOOKUP(D178,[2]INFRA!$A$1:$E$847,3,0)</f>
        <v>M2</v>
      </c>
      <c r="I178" s="19">
        <f>VLOOKUP(E178,[4]INFRA!$A$1:$D$935,4,0)</f>
        <v>6.48</v>
      </c>
      <c r="J178" s="19">
        <f t="shared" si="50"/>
        <v>4801.9399999999996</v>
      </c>
      <c r="K178" s="107">
        <f t="shared" si="41"/>
        <v>8.050104000000001</v>
      </c>
      <c r="L178" s="20">
        <f t="shared" si="51"/>
        <v>5965.45</v>
      </c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</row>
    <row r="179" spans="1:257" s="1" customFormat="1" x14ac:dyDescent="0.2">
      <c r="A179" s="3"/>
      <c r="B179" s="217" t="s">
        <v>256</v>
      </c>
      <c r="C179" s="218" t="s">
        <v>74</v>
      </c>
      <c r="D179" s="218">
        <f>[6]Planilha!C31</f>
        <v>52800</v>
      </c>
      <c r="E179" s="219">
        <f>VLOOKUP(D179,[3]INFRA!$A$1:$F$859,2,0)</f>
        <v>5028000</v>
      </c>
      <c r="F179" s="220" t="str">
        <f>VLOOKUP(D179,[2]INFRA!$A$1:$E$847,2,0)</f>
        <v>REVESTIMENTO DE CONCRETO ASFÁLTICO (SEM TRANSPORTE)</v>
      </c>
      <c r="G179" s="221">
        <f>VLOOKUP(D179,ORÇ!$B$287:$I$349,8,0)</f>
        <v>18.526</v>
      </c>
      <c r="H179" s="222" t="str">
        <f>VLOOKUP(D179,[2]INFRA!$A$1:$E$847,3,0)</f>
        <v>M3</v>
      </c>
      <c r="I179" s="223">
        <f>VLOOKUP(E179,[4]INFRA!$A$1:$D$935,4,0)</f>
        <v>1475.72</v>
      </c>
      <c r="J179" s="223">
        <f t="shared" si="50"/>
        <v>27339.19</v>
      </c>
      <c r="K179" s="221">
        <f t="shared" si="41"/>
        <v>1833.2869559999999</v>
      </c>
      <c r="L179" s="224">
        <f t="shared" si="51"/>
        <v>33963.47</v>
      </c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</row>
    <row r="180" spans="1:257" s="1" customFormat="1" ht="25.5" x14ac:dyDescent="0.2">
      <c r="A180" s="3"/>
      <c r="B180" s="110" t="s">
        <v>257</v>
      </c>
      <c r="C180" s="108" t="s">
        <v>74</v>
      </c>
      <c r="D180" s="108">
        <f>[6]Planilha!C32</f>
        <v>57801</v>
      </c>
      <c r="E180" s="182">
        <f>VLOOKUP(D180,[3]INFRA!$A$1:$F$859,2,0)</f>
        <v>5078001</v>
      </c>
      <c r="F180" s="15" t="str">
        <f>VLOOKUP(D180,[2]INFRA!$A$1:$E$847,2,0)</f>
        <v>CARGA, DESCARGA E TRANSPORTE DE CONCRETO ASFÁLTICO ATÉ A DISTÂNCIA MÉDIA DE IDA E VOLTA DE 1KM</v>
      </c>
      <c r="G180" s="107">
        <f>VLOOKUP(D180,ORÇ!$B$287:$I$349,8,0)</f>
        <v>18.526</v>
      </c>
      <c r="H180" s="112" t="str">
        <f>VLOOKUP(D180,[2]INFRA!$A$1:$E$847,3,0)</f>
        <v>M3</v>
      </c>
      <c r="I180" s="19">
        <f>VLOOKUP(E180,[4]INFRA!$A$1:$D$935,4,0)</f>
        <v>21.12</v>
      </c>
      <c r="J180" s="19">
        <f t="shared" si="50"/>
        <v>391.27</v>
      </c>
      <c r="K180" s="107">
        <f t="shared" si="41"/>
        <v>26.237376000000001</v>
      </c>
      <c r="L180" s="20">
        <f t="shared" si="51"/>
        <v>486.07</v>
      </c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</row>
    <row r="181" spans="1:257" s="1" customFormat="1" ht="25.5" x14ac:dyDescent="0.2">
      <c r="A181" s="3"/>
      <c r="B181" s="110" t="s">
        <v>258</v>
      </c>
      <c r="C181" s="108" t="s">
        <v>74</v>
      </c>
      <c r="D181" s="108">
        <f>[6]Planilha!C33</f>
        <v>57807</v>
      </c>
      <c r="E181" s="182">
        <f>VLOOKUP(D181,[3]INFRA!$A$1:$F$859,2,0)</f>
        <v>5078007</v>
      </c>
      <c r="F181" s="15" t="str">
        <f>VLOOKUP(D181,[2]INFRA!$A$1:$E$847,2,0)</f>
        <v>TRANSPORTE DE CONCRETO ASFÁLTICO ALÉM DO PRIMEIRO KM</v>
      </c>
      <c r="G181" s="107">
        <f>VLOOKUP(D181,ORÇ!$B$287:$I$349,8,0)</f>
        <v>500.202</v>
      </c>
      <c r="H181" s="112" t="str">
        <f>VLOOKUP(D181,[2]INFRA!$A$1:$E$847,3,0)</f>
        <v>M3XKM</v>
      </c>
      <c r="I181" s="19">
        <f>VLOOKUP(E181,[4]INFRA!$A$1:$D$935,4,0)</f>
        <v>3.06</v>
      </c>
      <c r="J181" s="19">
        <f t="shared" si="50"/>
        <v>1530.62</v>
      </c>
      <c r="K181" s="107">
        <f t="shared" si="41"/>
        <v>3.8014380000000001</v>
      </c>
      <c r="L181" s="20">
        <f t="shared" si="51"/>
        <v>1901.49</v>
      </c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</row>
    <row r="182" spans="1:257" s="1" customFormat="1" x14ac:dyDescent="0.2">
      <c r="A182" s="3"/>
      <c r="B182" s="104"/>
      <c r="C182" s="14"/>
      <c r="D182" s="14"/>
      <c r="E182" s="108"/>
      <c r="F182" s="15"/>
      <c r="G182" s="19"/>
      <c r="H182" s="21"/>
      <c r="I182" s="19"/>
      <c r="J182" s="19"/>
      <c r="K182" s="22" t="s">
        <v>18</v>
      </c>
      <c r="L182" s="23">
        <f>SUM(L175:L181)</f>
        <v>48493.3</v>
      </c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</row>
    <row r="183" spans="1:257" s="1" customFormat="1" x14ac:dyDescent="0.2">
      <c r="A183" s="3"/>
      <c r="B183" s="104" t="s">
        <v>251</v>
      </c>
      <c r="C183" s="132"/>
      <c r="D183" s="132"/>
      <c r="E183" s="132"/>
      <c r="F183" s="136" t="s">
        <v>59</v>
      </c>
      <c r="G183" s="133"/>
      <c r="H183" s="134"/>
      <c r="I183" s="133"/>
      <c r="J183" s="133"/>
      <c r="K183" s="135"/>
      <c r="L183" s="114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</row>
    <row r="184" spans="1:257" s="1" customFormat="1" ht="25.5" x14ac:dyDescent="0.2">
      <c r="A184" s="3"/>
      <c r="B184" s="110" t="s">
        <v>252</v>
      </c>
      <c r="C184" s="108" t="s">
        <v>74</v>
      </c>
      <c r="D184" s="108">
        <f>ORÇ!B348</f>
        <v>62100</v>
      </c>
      <c r="E184" s="182">
        <f>VLOOKUP(D184,[3]INFRA!$A$1:$F$859,2,0)</f>
        <v>6021000</v>
      </c>
      <c r="F184" s="15" t="str">
        <f>VLOOKUP(D184,[2]INFRA!$A$1:$E$847,2,0)</f>
        <v>LEVANTAMENTO OU REBAIXAMENTO DE TAMPÃO DE POÇO DE VISITA</v>
      </c>
      <c r="G184" s="107">
        <f>VLOOKUP(D184,ORÇ!$B$287:$I$349,8,0)</f>
        <v>3</v>
      </c>
      <c r="H184" s="112" t="str">
        <f>VLOOKUP(D184,[2]INFRA!$A$1:$E$847,3,0)</f>
        <v>UN</v>
      </c>
      <c r="I184" s="19">
        <f>VLOOKUP(E184,[4]INFRA!$A$1:$D$935,4,0)</f>
        <v>186.6</v>
      </c>
      <c r="J184" s="19">
        <f>ROUND(I184*G184,2)</f>
        <v>559.79999999999995</v>
      </c>
      <c r="K184" s="107">
        <f t="shared" ref="K184" si="52">I184*(1+$F$11)</f>
        <v>231.81317999999999</v>
      </c>
      <c r="L184" s="20">
        <f>ROUND(G184*K184,2)</f>
        <v>695.44</v>
      </c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</row>
    <row r="185" spans="1:257" s="1" customFormat="1" x14ac:dyDescent="0.2">
      <c r="A185" s="3"/>
      <c r="B185" s="104"/>
      <c r="C185" s="14"/>
      <c r="D185" s="14"/>
      <c r="E185" s="108"/>
      <c r="F185" s="15"/>
      <c r="G185" s="19"/>
      <c r="H185" s="21"/>
      <c r="I185" s="19"/>
      <c r="J185" s="19"/>
      <c r="K185" s="22" t="s">
        <v>18</v>
      </c>
      <c r="L185" s="23">
        <f>SUM(L183:L184)</f>
        <v>695.44</v>
      </c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</row>
    <row r="186" spans="1:257" s="1" customFormat="1" x14ac:dyDescent="0.2">
      <c r="A186" s="3"/>
      <c r="B186" s="319" t="s">
        <v>204</v>
      </c>
      <c r="C186" s="320"/>
      <c r="D186" s="320"/>
      <c r="E186" s="320"/>
      <c r="F186" s="320"/>
      <c r="G186" s="320"/>
      <c r="H186" s="320"/>
      <c r="I186" s="320"/>
      <c r="J186" s="320"/>
      <c r="K186" s="321"/>
      <c r="L186" s="23">
        <f>SUM(L156:L185)/2</f>
        <v>113495.98000000001</v>
      </c>
      <c r="M186" s="117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</row>
    <row r="187" spans="1:257" s="1" customFormat="1" x14ac:dyDescent="0.2">
      <c r="A187" s="3"/>
      <c r="B187" s="104">
        <v>7</v>
      </c>
      <c r="C187" s="115"/>
      <c r="D187" s="115"/>
      <c r="E187" s="115"/>
      <c r="F187" s="106" t="s">
        <v>189</v>
      </c>
      <c r="G187" s="113"/>
      <c r="H187" s="116"/>
      <c r="I187" s="113"/>
      <c r="J187" s="113"/>
      <c r="K187" s="113"/>
      <c r="L187" s="114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</row>
    <row r="188" spans="1:257" s="1" customFormat="1" x14ac:dyDescent="0.2">
      <c r="A188" s="3"/>
      <c r="B188" s="104" t="s">
        <v>267</v>
      </c>
      <c r="C188" s="115"/>
      <c r="D188" s="115"/>
      <c r="E188" s="115"/>
      <c r="F188" s="106" t="s">
        <v>49</v>
      </c>
      <c r="G188" s="113"/>
      <c r="H188" s="116"/>
      <c r="I188" s="113"/>
      <c r="J188" s="113"/>
      <c r="K188" s="113"/>
      <c r="L188" s="114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</row>
    <row r="189" spans="1:257" s="1" customFormat="1" x14ac:dyDescent="0.2">
      <c r="A189" s="3"/>
      <c r="B189" s="110" t="s">
        <v>268</v>
      </c>
      <c r="C189" s="108" t="s">
        <v>177</v>
      </c>
      <c r="D189" s="108">
        <v>10302</v>
      </c>
      <c r="E189" s="182">
        <f>VLOOKUP(D189,[3]EDIF!$A$1:$F$2677,2,0)</f>
        <v>1003002</v>
      </c>
      <c r="F189" s="15" t="str">
        <f>VLOOKUP(D189,[2]EDIF!$A$1:$E$847,2,0)</f>
        <v>CORTE E ATERRO COMPACTADO</v>
      </c>
      <c r="G189" s="107">
        <f>VLOOKUP(D189,ORÇ!B353:I405,8,0)</f>
        <v>909.75599999999997</v>
      </c>
      <c r="H189" s="21" t="str">
        <f>VLOOKUP(D189,[2]EDIF!$A$1:$E$847,3,0)</f>
        <v>M3</v>
      </c>
      <c r="I189" s="19">
        <f>VLOOKUP(E189,[4]EDIF!$A$1:$D$2751,4)</f>
        <v>20.18</v>
      </c>
      <c r="J189" s="19">
        <f t="shared" ref="J189:J191" si="53">ROUND(I189*G189,2)</f>
        <v>18358.88</v>
      </c>
      <c r="K189" s="107">
        <f t="shared" ref="K189:K191" si="54">I189*(1+$F$11)</f>
        <v>25.069613999999998</v>
      </c>
      <c r="L189" s="20">
        <f t="shared" ref="L189:L191" si="55">ROUND(G189*K189,2)</f>
        <v>22807.23</v>
      </c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</row>
    <row r="190" spans="1:257" s="1" customFormat="1" ht="25.5" x14ac:dyDescent="0.2">
      <c r="A190" s="3"/>
      <c r="B190" s="110" t="s">
        <v>269</v>
      </c>
      <c r="C190" s="108" t="s">
        <v>177</v>
      </c>
      <c r="D190" s="108">
        <v>10305</v>
      </c>
      <c r="E190" s="182">
        <f>VLOOKUP(D190,[3]EDIF!$A$1:$F$2677,2,0)</f>
        <v>1003005</v>
      </c>
      <c r="F190" s="15" t="str">
        <f>VLOOKUP(D190,[2]EDIF!$A$1:$E$847,2,0)</f>
        <v>FORNECIMENTO DE TERRA, INCLUSIVE CORTE, CARGA, DESCARGA E TRANSPORTE ATÉ 1KM</v>
      </c>
      <c r="G190" s="107">
        <f>VLOOKUP(D190,ORÇ!B354:I406,8,0)</f>
        <v>272.92679999999996</v>
      </c>
      <c r="H190" s="21" t="str">
        <f>VLOOKUP(D190,[2]EDIF!$A$1:$E$847,3,0)</f>
        <v>M3</v>
      </c>
      <c r="I190" s="19">
        <f>VLOOKUP(E190,[4]EDIF!$A$1:$D$2751,4)</f>
        <v>31.72</v>
      </c>
      <c r="J190" s="19">
        <f t="shared" si="53"/>
        <v>8657.24</v>
      </c>
      <c r="K190" s="107">
        <f t="shared" si="54"/>
        <v>39.405755999999997</v>
      </c>
      <c r="L190" s="20">
        <f t="shared" si="55"/>
        <v>10754.89</v>
      </c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</row>
    <row r="191" spans="1:257" s="1" customFormat="1" ht="25.5" x14ac:dyDescent="0.2">
      <c r="A191" s="3"/>
      <c r="B191" s="110" t="s">
        <v>270</v>
      </c>
      <c r="C191" s="108" t="s">
        <v>177</v>
      </c>
      <c r="D191" s="108">
        <v>10310</v>
      </c>
      <c r="E191" s="182">
        <f>VLOOKUP(D191,[3]EDIF!$A$1:$F$2677,2,0)</f>
        <v>1003010</v>
      </c>
      <c r="F191" s="15" t="str">
        <f>VLOOKUP(D191,[2]EDIF!$A$1:$E$847,2,0)</f>
        <v>TRANSPORTE DE TERRA POR CAMINHÃO BASCULANTE, A PARTIR DE 1KM</v>
      </c>
      <c r="G191" s="107">
        <f>VLOOKUP(D191,ORÇ!B355:I407,8,0)</f>
        <v>7369.0235999999986</v>
      </c>
      <c r="H191" s="21" t="str">
        <f>VLOOKUP(D191,[2]EDIF!$A$1:$E$847,3,0)</f>
        <v>M3XKM</v>
      </c>
      <c r="I191" s="19">
        <f>VLOOKUP(E191,[4]EDIF!$A$1:$D$2751,4)</f>
        <v>2.96</v>
      </c>
      <c r="J191" s="19">
        <f t="shared" si="53"/>
        <v>21812.31</v>
      </c>
      <c r="K191" s="107">
        <f t="shared" si="54"/>
        <v>3.6772079999999998</v>
      </c>
      <c r="L191" s="20">
        <f t="shared" si="55"/>
        <v>27097.43</v>
      </c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</row>
    <row r="192" spans="1:257" s="1" customFormat="1" x14ac:dyDescent="0.2">
      <c r="A192" s="3"/>
      <c r="B192" s="104"/>
      <c r="C192" s="14"/>
      <c r="D192" s="14"/>
      <c r="E192" s="108"/>
      <c r="F192" s="15"/>
      <c r="G192" s="19"/>
      <c r="H192" s="21"/>
      <c r="I192" s="19"/>
      <c r="J192" s="19"/>
      <c r="K192" s="22" t="s">
        <v>18</v>
      </c>
      <c r="L192" s="23">
        <f>SUM(L189:L191)</f>
        <v>60659.549999999996</v>
      </c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</row>
    <row r="193" spans="1:257" s="1" customFormat="1" x14ac:dyDescent="0.2">
      <c r="A193" s="3"/>
      <c r="B193" s="104" t="s">
        <v>271</v>
      </c>
      <c r="C193" s="115"/>
      <c r="D193" s="115"/>
      <c r="E193" s="115"/>
      <c r="F193" s="106" t="s">
        <v>187</v>
      </c>
      <c r="G193" s="113"/>
      <c r="H193" s="116"/>
      <c r="I193" s="113"/>
      <c r="J193" s="113"/>
      <c r="K193" s="113"/>
      <c r="L193" s="114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</row>
    <row r="194" spans="1:257" s="1" customFormat="1" ht="25.5" x14ac:dyDescent="0.2">
      <c r="A194" s="3"/>
      <c r="B194" s="217" t="s">
        <v>272</v>
      </c>
      <c r="C194" s="218" t="s">
        <v>74</v>
      </c>
      <c r="D194" s="218">
        <v>54200</v>
      </c>
      <c r="E194" s="219">
        <v>5042000</v>
      </c>
      <c r="F194" s="220" t="str">
        <f>VLOOKUP(D194,[2]INFRA!$A$1:$E$847,2,0)</f>
        <v>PASSEIO DE CONCRETO FCK=15,0MPA, INCLUSIVE PREPARO DE CAIXA E LASTRO DE BRITA</v>
      </c>
      <c r="G194" s="221">
        <f>VLOOKUP(D194,ORÇ!B358:I410,8,0)</f>
        <v>196.22400000000002</v>
      </c>
      <c r="H194" s="225" t="str">
        <f>VLOOKUP(D194,[2]INFRA!$A$1:$E$847,3,0)</f>
        <v>M3</v>
      </c>
      <c r="I194" s="223">
        <f>VLOOKUP(E194,[4]INFRA!$A$1:$D$935,4,0)</f>
        <v>799.15</v>
      </c>
      <c r="J194" s="223">
        <f t="shared" ref="J194:J197" si="56">ROUND(I194*G194,2)</f>
        <v>156812.41</v>
      </c>
      <c r="K194" s="221">
        <f t="shared" ref="K194:K197" si="57">I194*(1+$F$11)</f>
        <v>992.78404499999999</v>
      </c>
      <c r="L194" s="224">
        <f t="shared" ref="L194:L197" si="58">ROUND(G194*K194,2)</f>
        <v>194808.06</v>
      </c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</row>
    <row r="195" spans="1:257" s="1" customFormat="1" ht="25.5" x14ac:dyDescent="0.2">
      <c r="A195" s="3"/>
      <c r="B195" s="217" t="s">
        <v>273</v>
      </c>
      <c r="C195" s="218" t="s">
        <v>74</v>
      </c>
      <c r="D195" s="108">
        <v>51300</v>
      </c>
      <c r="E195" s="219">
        <f>VLOOKUP(D195,[3]INFRA!$A$1:$F$859,2,0)</f>
        <v>5013000</v>
      </c>
      <c r="F195" s="220" t="str">
        <f>VLOOKUP(D195,[2]INFRA!$A$1:$E$847,2,0)</f>
        <v>BASE DE CONCRETO FCK=15,00MPA PARA GUIAS, SARJETAS OU SARJETÕES</v>
      </c>
      <c r="G195" s="221">
        <f>VLOOKUP(D195,ORÇ!B359:I411,8,0)</f>
        <v>168.19200000000001</v>
      </c>
      <c r="H195" s="225" t="str">
        <f>VLOOKUP(D195,[2]INFRA!$A$1:$E$847,3,0)</f>
        <v>M3</v>
      </c>
      <c r="I195" s="223">
        <f>VLOOKUP(E195,[4]INFRA!$A$1:$D$935,4,0)</f>
        <v>498.12</v>
      </c>
      <c r="J195" s="223">
        <f t="shared" si="56"/>
        <v>83779.8</v>
      </c>
      <c r="K195" s="221">
        <f t="shared" si="57"/>
        <v>618.81447600000001</v>
      </c>
      <c r="L195" s="224">
        <f t="shared" si="58"/>
        <v>104079.64</v>
      </c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</row>
    <row r="196" spans="1:257" s="1" customFormat="1" ht="25.5" x14ac:dyDescent="0.2">
      <c r="A196" s="3"/>
      <c r="B196" s="110" t="s">
        <v>274</v>
      </c>
      <c r="C196" s="108" t="s">
        <v>74</v>
      </c>
      <c r="D196" s="108">
        <v>57300</v>
      </c>
      <c r="E196" s="182">
        <f>VLOOKUP(D196,[3]INFRA!$A$1:$F$859,2,0)</f>
        <v>5073000</v>
      </c>
      <c r="F196" s="15" t="str">
        <f>VLOOKUP(D196,[2]INFRA!$A$1:$E$847,2,0)</f>
        <v>ASSENTAMENTO DE GUIAS TIPO PMSP 100, INCLUSIVE ENCOSTAMENTO DE TERRA</v>
      </c>
      <c r="G196" s="107">
        <f>VLOOKUP(D196,ORÇ!B360:I412,8,0)</f>
        <v>2336</v>
      </c>
      <c r="H196" s="21" t="str">
        <f>VLOOKUP(D196,[2]INFRA!$A$1:$E$847,3,0)</f>
        <v>M</v>
      </c>
      <c r="I196" s="19">
        <f>VLOOKUP(E196,[4]INFRA!$A$1:$D$935,4,0)</f>
        <v>20.77</v>
      </c>
      <c r="J196" s="19">
        <f t="shared" si="56"/>
        <v>48518.720000000001</v>
      </c>
      <c r="K196" s="107">
        <f t="shared" si="57"/>
        <v>25.802571</v>
      </c>
      <c r="L196" s="20">
        <f t="shared" si="58"/>
        <v>60274.81</v>
      </c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</row>
    <row r="197" spans="1:257" s="1" customFormat="1" ht="25.5" x14ac:dyDescent="0.2">
      <c r="A197" s="3"/>
      <c r="B197" s="217" t="s">
        <v>275</v>
      </c>
      <c r="C197" s="218" t="s">
        <v>74</v>
      </c>
      <c r="D197" s="108">
        <v>51901</v>
      </c>
      <c r="E197" s="219">
        <f>VLOOKUP(D197,[3]INFRA!$A$1:$F$859,2,0)</f>
        <v>5019001</v>
      </c>
      <c r="F197" s="220" t="str">
        <f>VLOOKUP(D197,[2]INFRA!$A$1:$E$847,2,0)</f>
        <v>CONSTRUÇÃO DE SARJETA OU SARJETÃO DE CONCRETO - FCK=25,0MPA</v>
      </c>
      <c r="G197" s="221">
        <f>VLOOKUP(D197,ORÇ!B361:I413,8,0)</f>
        <v>149.50398999999999</v>
      </c>
      <c r="H197" s="225" t="str">
        <f>VLOOKUP(D197,[2]INFRA!$A$1:$E$847,3,0)</f>
        <v>M3</v>
      </c>
      <c r="I197" s="223">
        <f>VLOOKUP(E197,[4]INFRA!$A$1:$D$935,4,0)</f>
        <v>632.77</v>
      </c>
      <c r="J197" s="223">
        <f t="shared" si="56"/>
        <v>94601.64</v>
      </c>
      <c r="K197" s="221">
        <f t="shared" si="57"/>
        <v>786.09017099999994</v>
      </c>
      <c r="L197" s="224">
        <f t="shared" si="58"/>
        <v>117523.62</v>
      </c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</row>
    <row r="198" spans="1:257" s="1" customFormat="1" x14ac:dyDescent="0.2">
      <c r="A198" s="3"/>
      <c r="B198" s="104"/>
      <c r="C198" s="14"/>
      <c r="D198" s="14"/>
      <c r="E198" s="108"/>
      <c r="F198" s="15"/>
      <c r="G198" s="19"/>
      <c r="H198" s="21"/>
      <c r="I198" s="19"/>
      <c r="J198" s="19"/>
      <c r="K198" s="22" t="s">
        <v>18</v>
      </c>
      <c r="L198" s="23">
        <f>SUM(L194:L197)</f>
        <v>476686.13</v>
      </c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</row>
    <row r="199" spans="1:257" s="1" customFormat="1" x14ac:dyDescent="0.2">
      <c r="A199" s="3"/>
      <c r="B199" s="104" t="s">
        <v>276</v>
      </c>
      <c r="C199" s="115"/>
      <c r="D199" s="115"/>
      <c r="E199" s="115"/>
      <c r="F199" s="130" t="s">
        <v>58</v>
      </c>
      <c r="G199" s="113"/>
      <c r="H199" s="116"/>
      <c r="I199" s="113"/>
      <c r="J199" s="113"/>
      <c r="K199" s="113"/>
      <c r="L199" s="114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</row>
    <row r="200" spans="1:257" s="1" customFormat="1" ht="25.5" x14ac:dyDescent="0.2">
      <c r="A200" s="3"/>
      <c r="B200" s="110" t="s">
        <v>277</v>
      </c>
      <c r="C200" s="108" t="s">
        <v>74</v>
      </c>
      <c r="D200" s="108">
        <v>51100</v>
      </c>
      <c r="E200" s="182">
        <f>VLOOKUP(D200,[3]INFRA!$A$1:$F$859,2,0)</f>
        <v>5011000</v>
      </c>
      <c r="F200" s="15" t="str">
        <f>VLOOKUP(D200,[2]INFRA!$A$1:$E$847,2,0)</f>
        <v>ABERTURA DE CAIXA ATÉ 25CM, INCLUI ESCAVAÇÃO, COMPACTAÇÃO, TRANSPORTE E PREPARO DO SUB-LEITO</v>
      </c>
      <c r="G200" s="107">
        <f>VLOOKUP(D200,ORÇ!B364:I416,8,0)</f>
        <v>1516.26</v>
      </c>
      <c r="H200" s="112" t="str">
        <f>VLOOKUP(D200,[2]INFRA!$A$1:$E$847,3,0)</f>
        <v>M2</v>
      </c>
      <c r="I200" s="19">
        <f>VLOOKUP(E200,[4]INFRA!$A$1:$D$935,4,0)</f>
        <v>23.26</v>
      </c>
      <c r="J200" s="19">
        <f t="shared" ref="J200:J209" si="59">ROUND(I200*G200,2)</f>
        <v>35268.21</v>
      </c>
      <c r="K200" s="107">
        <f t="shared" ref="K200:K209" si="60">I200*(1+$F$11)</f>
        <v>28.895898000000003</v>
      </c>
      <c r="L200" s="20">
        <f t="shared" ref="L200:L209" si="61">ROUND(G200*K200,2)</f>
        <v>43813.69</v>
      </c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</row>
    <row r="201" spans="1:257" s="1" customFormat="1" x14ac:dyDescent="0.2">
      <c r="A201" s="3"/>
      <c r="B201" s="110" t="s">
        <v>278</v>
      </c>
      <c r="C201" s="108" t="s">
        <v>74</v>
      </c>
      <c r="D201" s="108">
        <v>54800</v>
      </c>
      <c r="E201" s="182">
        <f>VLOOKUP(D201,[3]INFRA!$A$1:$F$859,2,0)</f>
        <v>5048000</v>
      </c>
      <c r="F201" s="15" t="str">
        <f>VLOOKUP(D201,[2]INFRA!$A$1:$E$847,2,0)</f>
        <v>BASE DE BRITA GRADUADA</v>
      </c>
      <c r="G201" s="107">
        <f>VLOOKUP(D201,ORÇ!B365:I417,8,0)</f>
        <v>227.43899999999999</v>
      </c>
      <c r="H201" s="112" t="str">
        <f>VLOOKUP(D201,[2]INFRA!$A$1:$E$847,3,0)</f>
        <v>M3</v>
      </c>
      <c r="I201" s="19">
        <f>VLOOKUP(E201,[4]INFRA!$A$1:$D$935,4,0)</f>
        <v>246.7</v>
      </c>
      <c r="J201" s="19">
        <f t="shared" si="59"/>
        <v>56109.2</v>
      </c>
      <c r="K201" s="107">
        <f t="shared" si="60"/>
        <v>306.47540999999995</v>
      </c>
      <c r="L201" s="20">
        <f t="shared" si="61"/>
        <v>69704.460000000006</v>
      </c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</row>
    <row r="202" spans="1:257" s="1" customFormat="1" x14ac:dyDescent="0.2">
      <c r="A202" s="3"/>
      <c r="B202" s="217" t="s">
        <v>279</v>
      </c>
      <c r="C202" s="218" t="s">
        <v>74</v>
      </c>
      <c r="D202" s="218">
        <v>52502</v>
      </c>
      <c r="E202" s="219">
        <f>VLOOKUP(D202,[3]INFRA!$A$1:$F$859,2,0)</f>
        <v>5025002</v>
      </c>
      <c r="F202" s="220" t="str">
        <f>VLOOKUP(D202,[2]INFRA!$A$1:$E$847,2,0)</f>
        <v>BASE DE BINDER DENSO (SEM TRANSPORTE)</v>
      </c>
      <c r="G202" s="221">
        <f>VLOOKUP(D202,ORÇ!B366:I418,8,0)</f>
        <v>75.813000000000002</v>
      </c>
      <c r="H202" s="222" t="str">
        <f>VLOOKUP(D202,[2]INFRA!$A$1:$E$847,3,0)</f>
        <v>M3</v>
      </c>
      <c r="I202" s="223">
        <f>VLOOKUP(E202,[4]INFRA!$A$1:$D$935,4,0)</f>
        <v>1238.18</v>
      </c>
      <c r="J202" s="223">
        <f t="shared" si="59"/>
        <v>93870.14</v>
      </c>
      <c r="K202" s="221">
        <f t="shared" si="60"/>
        <v>1538.191014</v>
      </c>
      <c r="L202" s="224">
        <f t="shared" si="61"/>
        <v>116614.88</v>
      </c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</row>
    <row r="203" spans="1:257" s="1" customFormat="1" ht="25.5" x14ac:dyDescent="0.2">
      <c r="A203" s="3"/>
      <c r="B203" s="110" t="s">
        <v>280</v>
      </c>
      <c r="C203" s="108" t="s">
        <v>74</v>
      </c>
      <c r="D203" s="108">
        <v>57901</v>
      </c>
      <c r="E203" s="182">
        <f>VLOOKUP(D203,[3]INFRA!$A$1:$F$859,2,0)</f>
        <v>5079001</v>
      </c>
      <c r="F203" s="15" t="str">
        <f>VLOOKUP(D203,[2]INFRA!$A$1:$E$847,2,0)</f>
        <v>CARGA, DESCARGA E TRANSPORTE DE BINDER ATÉ A DISTÂNCIA MÉDIA DE IDA E VOLTA DE 1KM</v>
      </c>
      <c r="G203" s="107">
        <f>VLOOKUP(D203,ORÇ!B367:I419,8,0)</f>
        <v>75.813000000000002</v>
      </c>
      <c r="H203" s="112" t="str">
        <f>VLOOKUP(D203,[2]INFRA!$A$1:$E$847,3,0)</f>
        <v>M3</v>
      </c>
      <c r="I203" s="19">
        <f>VLOOKUP(E203,[4]INFRA!$A$1:$D$935,4,0)</f>
        <v>21.12</v>
      </c>
      <c r="J203" s="19">
        <f t="shared" si="59"/>
        <v>1601.17</v>
      </c>
      <c r="K203" s="107">
        <f t="shared" si="60"/>
        <v>26.237376000000001</v>
      </c>
      <c r="L203" s="20">
        <f t="shared" si="61"/>
        <v>1989.13</v>
      </c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</row>
    <row r="204" spans="1:257" s="1" customFormat="1" x14ac:dyDescent="0.2">
      <c r="A204" s="3"/>
      <c r="B204" s="110" t="s">
        <v>281</v>
      </c>
      <c r="C204" s="108" t="s">
        <v>74</v>
      </c>
      <c r="D204" s="108">
        <v>57907</v>
      </c>
      <c r="E204" s="182">
        <f>VLOOKUP(D204,[3]INFRA!$A$1:$F$859,2,0)</f>
        <v>5079007</v>
      </c>
      <c r="F204" s="15" t="str">
        <f>VLOOKUP(D204,[2]INFRA!$A$1:$E$847,2,0)</f>
        <v>TRANSPORTE DE BINDER ALÉM DO PRIMEIRO KM</v>
      </c>
      <c r="G204" s="107">
        <f>VLOOKUP(D204,ORÇ!B368:I420,8,0)</f>
        <v>2046.951</v>
      </c>
      <c r="H204" s="112" t="str">
        <f>VLOOKUP(D204,[2]INFRA!$A$1:$E$847,3,0)</f>
        <v>M3XKM</v>
      </c>
      <c r="I204" s="19">
        <f>VLOOKUP(E204,[4]INFRA!$A$1:$D$935,4,0)</f>
        <v>3.06</v>
      </c>
      <c r="J204" s="19">
        <f t="shared" si="59"/>
        <v>6263.67</v>
      </c>
      <c r="K204" s="107">
        <f t="shared" si="60"/>
        <v>3.8014380000000001</v>
      </c>
      <c r="L204" s="20">
        <f t="shared" si="61"/>
        <v>7781.36</v>
      </c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</row>
    <row r="205" spans="1:257" s="1" customFormat="1" x14ac:dyDescent="0.2">
      <c r="A205" s="3"/>
      <c r="B205" s="110" t="s">
        <v>282</v>
      </c>
      <c r="C205" s="108" t="s">
        <v>74</v>
      </c>
      <c r="D205" s="108">
        <v>52600</v>
      </c>
      <c r="E205" s="182">
        <f>VLOOKUP(D205,[3]INFRA!$A$1:$F$859,2,0)</f>
        <v>5026000</v>
      </c>
      <c r="F205" s="15" t="str">
        <f>VLOOKUP(D205,[2]INFRA!$A$1:$E$847,2,0)</f>
        <v>IMPRIMAÇÃO BETUMINOSA LIGANTE</v>
      </c>
      <c r="G205" s="107">
        <f>VLOOKUP(D205,ORÇ!B369:I421,8,0)</f>
        <v>3032.52</v>
      </c>
      <c r="H205" s="112" t="str">
        <f>VLOOKUP(D205,[2]INFRA!$A$1:$E$847,3,0)</f>
        <v>M2</v>
      </c>
      <c r="I205" s="19">
        <f>VLOOKUP(E205,[4]INFRA!$A$1:$D$935,4,0)</f>
        <v>6.48</v>
      </c>
      <c r="J205" s="19">
        <f t="shared" si="59"/>
        <v>19650.73</v>
      </c>
      <c r="K205" s="107">
        <f t="shared" si="60"/>
        <v>8.050104000000001</v>
      </c>
      <c r="L205" s="20">
        <f t="shared" si="61"/>
        <v>24412.1</v>
      </c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</row>
    <row r="206" spans="1:257" s="1" customFormat="1" x14ac:dyDescent="0.2">
      <c r="A206" s="3"/>
      <c r="B206" s="110" t="s">
        <v>283</v>
      </c>
      <c r="C206" s="108" t="s">
        <v>74</v>
      </c>
      <c r="D206" s="108">
        <v>52700</v>
      </c>
      <c r="E206" s="182">
        <f>VLOOKUP(D206,[3]INFRA!$A$1:$F$859,2,0)</f>
        <v>5027000</v>
      </c>
      <c r="F206" s="15" t="str">
        <f>VLOOKUP(D206,[2]INFRA!$A$1:$E$847,2,0)</f>
        <v>IMPRIMAÇÃO BETUMINOSA IMPERMEABILIZANTE</v>
      </c>
      <c r="G206" s="107">
        <f>VLOOKUP(D206,ORÇ!B370:I422,8,0)</f>
        <v>1516.26</v>
      </c>
      <c r="H206" s="112" t="str">
        <f>VLOOKUP(D206,[2]INFRA!$A$1:$E$847,3,0)</f>
        <v>M2</v>
      </c>
      <c r="I206" s="19">
        <f>VLOOKUP(E206,[4]INFRA!$A$1:$D$935,4,0)</f>
        <v>15.69</v>
      </c>
      <c r="J206" s="19">
        <f t="shared" si="59"/>
        <v>23790.12</v>
      </c>
      <c r="K206" s="107">
        <f t="shared" si="60"/>
        <v>19.491686999999999</v>
      </c>
      <c r="L206" s="20">
        <f t="shared" si="61"/>
        <v>29554.47</v>
      </c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</row>
    <row r="207" spans="1:257" s="1" customFormat="1" x14ac:dyDescent="0.2">
      <c r="A207" s="3"/>
      <c r="B207" s="217" t="s">
        <v>284</v>
      </c>
      <c r="C207" s="218" t="s">
        <v>74</v>
      </c>
      <c r="D207" s="218">
        <v>52800</v>
      </c>
      <c r="E207" s="219">
        <f>VLOOKUP(D207,[3]INFRA!$A$1:$F$859,2,0)</f>
        <v>5028000</v>
      </c>
      <c r="F207" s="220" t="str">
        <f>VLOOKUP(D207,[2]INFRA!$A$1:$E$847,2,0)</f>
        <v>REVESTIMENTO DE CONCRETO ASFÁLTICO (SEM TRANSPORTE)</v>
      </c>
      <c r="G207" s="221">
        <f>VLOOKUP(D207,ORÇ!B371:I423,8,0)</f>
        <v>75.813000000000002</v>
      </c>
      <c r="H207" s="222" t="str">
        <f>VLOOKUP(D207,[2]INFRA!$A$1:$E$847,3,0)</f>
        <v>M3</v>
      </c>
      <c r="I207" s="223">
        <f>VLOOKUP(E207,[4]INFRA!$A$1:$D$935,4,0)</f>
        <v>1475.72</v>
      </c>
      <c r="J207" s="223">
        <f t="shared" si="59"/>
        <v>111878.76</v>
      </c>
      <c r="K207" s="221">
        <f t="shared" si="60"/>
        <v>1833.2869559999999</v>
      </c>
      <c r="L207" s="224">
        <f t="shared" si="61"/>
        <v>138986.98000000001</v>
      </c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</row>
    <row r="208" spans="1:257" s="1" customFormat="1" ht="25.5" x14ac:dyDescent="0.2">
      <c r="A208" s="3"/>
      <c r="B208" s="110" t="s">
        <v>285</v>
      </c>
      <c r="C208" s="108" t="s">
        <v>74</v>
      </c>
      <c r="D208" s="108">
        <v>57801</v>
      </c>
      <c r="E208" s="182">
        <f>VLOOKUP(D208,[3]INFRA!$A$1:$F$859,2,0)</f>
        <v>5078001</v>
      </c>
      <c r="F208" s="15" t="str">
        <f>VLOOKUP(D208,[2]INFRA!$A$1:$E$847,2,0)</f>
        <v>CARGA, DESCARGA E TRANSPORTE DE CONCRETO ASFÁLTICO ATÉ A DISTÂNCIA MÉDIA DE IDA E VOLTA DE 1KM</v>
      </c>
      <c r="G208" s="107">
        <f>VLOOKUP(D208,ORÇ!B372:I424,8,0)</f>
        <v>75.813000000000002</v>
      </c>
      <c r="H208" s="112" t="str">
        <f>VLOOKUP(D208,[2]INFRA!$A$1:$E$847,3,0)</f>
        <v>M3</v>
      </c>
      <c r="I208" s="19">
        <f>VLOOKUP(E208,[4]INFRA!$A$1:$D$935,4,0)</f>
        <v>21.12</v>
      </c>
      <c r="J208" s="19">
        <f t="shared" si="59"/>
        <v>1601.17</v>
      </c>
      <c r="K208" s="107">
        <f t="shared" si="60"/>
        <v>26.237376000000001</v>
      </c>
      <c r="L208" s="20">
        <f t="shared" si="61"/>
        <v>1989.13</v>
      </c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</row>
    <row r="209" spans="1:257" s="1" customFormat="1" ht="25.5" x14ac:dyDescent="0.2">
      <c r="A209" s="3"/>
      <c r="B209" s="110" t="s">
        <v>286</v>
      </c>
      <c r="C209" s="108" t="s">
        <v>74</v>
      </c>
      <c r="D209" s="108">
        <v>57807</v>
      </c>
      <c r="E209" s="182">
        <f>VLOOKUP(D209,[3]INFRA!$A$1:$F$859,2,0)</f>
        <v>5078007</v>
      </c>
      <c r="F209" s="15" t="str">
        <f>VLOOKUP(D209,[2]INFRA!$A$1:$E$847,2,0)</f>
        <v>TRANSPORTE DE CONCRETO ASFÁLTICO ALÉM DO PRIMEIRO KM</v>
      </c>
      <c r="G209" s="107">
        <f>VLOOKUP(D209,ORÇ!B373:I425,8,0)-0.003</f>
        <v>2046.9480000000001</v>
      </c>
      <c r="H209" s="112" t="str">
        <f>VLOOKUP(D209,[2]INFRA!$A$1:$E$847,3,0)</f>
        <v>M3XKM</v>
      </c>
      <c r="I209" s="19">
        <f>VLOOKUP(E209,[4]INFRA!$A$1:$D$935,4,0)</f>
        <v>3.06</v>
      </c>
      <c r="J209" s="19">
        <f t="shared" si="59"/>
        <v>6263.66</v>
      </c>
      <c r="K209" s="107">
        <f t="shared" si="60"/>
        <v>3.8014380000000001</v>
      </c>
      <c r="L209" s="20">
        <f t="shared" si="61"/>
        <v>7781.35</v>
      </c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</row>
    <row r="210" spans="1:257" s="1" customFormat="1" x14ac:dyDescent="0.2">
      <c r="A210" s="3"/>
      <c r="B210" s="104"/>
      <c r="C210" s="14"/>
      <c r="D210" s="14"/>
      <c r="E210" s="108"/>
      <c r="F210" s="15"/>
      <c r="G210" s="19"/>
      <c r="H210" s="21"/>
      <c r="I210" s="19"/>
      <c r="J210" s="19"/>
      <c r="K210" s="22" t="s">
        <v>18</v>
      </c>
      <c r="L210" s="23">
        <f>SUM(L200:L209)</f>
        <v>442627.54999999993</v>
      </c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</row>
    <row r="211" spans="1:257" s="1" customFormat="1" x14ac:dyDescent="0.2">
      <c r="A211" s="3"/>
      <c r="B211" s="319" t="s">
        <v>203</v>
      </c>
      <c r="C211" s="320"/>
      <c r="D211" s="320"/>
      <c r="E211" s="320"/>
      <c r="F211" s="320"/>
      <c r="G211" s="320"/>
      <c r="H211" s="320"/>
      <c r="I211" s="320"/>
      <c r="J211" s="320"/>
      <c r="K211" s="321"/>
      <c r="L211" s="23">
        <f>SUM(L187:L210)/2</f>
        <v>979973.22999999975</v>
      </c>
      <c r="M211" s="117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</row>
    <row r="212" spans="1:257" s="2" customFormat="1" x14ac:dyDescent="0.2">
      <c r="B212" s="328"/>
      <c r="C212" s="328"/>
      <c r="D212" s="328"/>
      <c r="E212" s="328"/>
      <c r="F212" s="328"/>
      <c r="G212" s="328"/>
      <c r="H212" s="7"/>
      <c r="I212" s="1"/>
      <c r="J212" s="1"/>
      <c r="K212" s="25" t="s">
        <v>19</v>
      </c>
      <c r="L212" s="24">
        <f>L42+L71+L100+L126+L155+L186+L211</f>
        <v>2088095.1699999997</v>
      </c>
    </row>
    <row r="213" spans="1:257" s="2" customFormat="1" x14ac:dyDescent="0.2">
      <c r="B213" s="329"/>
      <c r="C213" s="329"/>
      <c r="D213" s="329"/>
      <c r="E213" s="329"/>
      <c r="F213" s="329"/>
      <c r="G213" s="329"/>
      <c r="H213" s="7"/>
      <c r="I213" s="1"/>
      <c r="J213" s="1"/>
      <c r="K213" s="25"/>
      <c r="L213" s="24"/>
    </row>
    <row r="214" spans="1:257" ht="14.25" x14ac:dyDescent="0.2">
      <c r="B214" s="57"/>
      <c r="C214" s="57"/>
      <c r="F214" s="5" t="s">
        <v>323</v>
      </c>
      <c r="G214" s="6"/>
      <c r="H214" s="4"/>
      <c r="L214" s="59"/>
    </row>
    <row r="215" spans="1:257" ht="14.25" x14ac:dyDescent="0.2">
      <c r="B215" s="58"/>
      <c r="C215" s="58"/>
      <c r="G215" s="6"/>
      <c r="H215" s="4"/>
    </row>
    <row r="216" spans="1:257" ht="15.75" x14ac:dyDescent="0.25">
      <c r="B216" s="3"/>
      <c r="C216" s="322" t="s">
        <v>320</v>
      </c>
      <c r="D216" s="323"/>
      <c r="E216" s="323"/>
      <c r="F216" s="323"/>
      <c r="G216" s="323"/>
      <c r="H216" s="323"/>
      <c r="I216" s="323"/>
      <c r="J216" s="323"/>
      <c r="K216" s="323"/>
      <c r="L216" s="3"/>
    </row>
    <row r="217" spans="1:257" ht="15" x14ac:dyDescent="0.25">
      <c r="B217" s="3"/>
      <c r="C217" s="214" t="s">
        <v>322</v>
      </c>
      <c r="D217" s="214" t="s">
        <v>92</v>
      </c>
      <c r="E217" s="215" t="s">
        <v>321</v>
      </c>
      <c r="F217" s="330" t="s">
        <v>306</v>
      </c>
      <c r="G217" s="331"/>
      <c r="H217" s="330" t="s">
        <v>94</v>
      </c>
      <c r="I217" s="331"/>
      <c r="J217" s="330" t="s">
        <v>307</v>
      </c>
      <c r="K217" s="331"/>
      <c r="L217" s="3"/>
    </row>
    <row r="218" spans="1:257" x14ac:dyDescent="0.2">
      <c r="B218" s="3"/>
      <c r="C218" s="216" t="str">
        <f>C207</f>
        <v>INFRA</v>
      </c>
      <c r="D218" s="216"/>
      <c r="E218" s="236">
        <f>E207</f>
        <v>5028000</v>
      </c>
      <c r="F218" s="324" t="str">
        <f>VLOOKUP(E218,$E$13:$L$211,2,0)</f>
        <v>REVESTIMENTO DE CONCRETO ASFÁLTICO (SEM TRANSPORTE)</v>
      </c>
      <c r="G218" s="325"/>
      <c r="H218" s="326" t="str">
        <f>VLOOKUP(E218,$E$13:$L$211,4,0)</f>
        <v>M3</v>
      </c>
      <c r="I218" s="327"/>
      <c r="J218" s="326">
        <f>'Planilha (2)'!D14/2</f>
        <v>173.529495</v>
      </c>
      <c r="K218" s="327"/>
      <c r="L218" s="3"/>
    </row>
    <row r="219" spans="1:257" x14ac:dyDescent="0.2">
      <c r="B219" s="3"/>
      <c r="C219" s="216" t="str">
        <f>C194</f>
        <v>INFRA</v>
      </c>
      <c r="D219" s="216"/>
      <c r="E219" s="237">
        <f>E194</f>
        <v>5042000</v>
      </c>
      <c r="F219" s="324" t="str">
        <f>VLOOKUP(E219,$E$13:$L$211,2,0)</f>
        <v>PASSEIO DE CONCRETO FCK=15,0MPA, INCLUSIVE PREPARO DE CAIXA E LASTRO DE BRITA</v>
      </c>
      <c r="G219" s="325"/>
      <c r="H219" s="326" t="str">
        <f>VLOOKUP(E219,$E$13:$L$211,4,0)</f>
        <v>M3</v>
      </c>
      <c r="I219" s="327"/>
      <c r="J219" s="326">
        <f>'Planilha (2)'!D15/2</f>
        <v>104.286</v>
      </c>
      <c r="K219" s="327"/>
      <c r="L219" s="3"/>
    </row>
    <row r="220" spans="1:257" x14ac:dyDescent="0.2">
      <c r="B220" s="3"/>
      <c r="C220" s="216" t="str">
        <f>C202</f>
        <v>INFRA</v>
      </c>
      <c r="D220" s="216"/>
      <c r="E220" s="236">
        <f>E197</f>
        <v>5019001</v>
      </c>
      <c r="F220" s="324" t="str">
        <f>VLOOKUP(E220,$E$13:$L$211,2,0)</f>
        <v>CONSTRUÇÃO DE SARJETA OU SARJETÃO DE CONCRETO - FCK=25,0MPA</v>
      </c>
      <c r="G220" s="325"/>
      <c r="H220" s="326" t="str">
        <f>VLOOKUP(E220,$E$13:$L$211,4,0)</f>
        <v>M3</v>
      </c>
      <c r="I220" s="327"/>
      <c r="J220" s="326">
        <f>'Planilha (2)'!D16/2</f>
        <v>120.03583499999998</v>
      </c>
      <c r="K220" s="327"/>
      <c r="L220" s="3"/>
    </row>
    <row r="221" spans="1:257" x14ac:dyDescent="0.2">
      <c r="B221" s="3"/>
      <c r="C221" s="216" t="str">
        <f>C197</f>
        <v>INFRA</v>
      </c>
      <c r="D221" s="216"/>
      <c r="E221" s="236">
        <f>E202</f>
        <v>5025002</v>
      </c>
      <c r="F221" s="324" t="str">
        <f>VLOOKUP(E221,$E$13:$L$211,2,0)</f>
        <v>BASE DE BINDER DENSO (SEM TRANSPORTE)</v>
      </c>
      <c r="G221" s="325"/>
      <c r="H221" s="326" t="str">
        <f>VLOOKUP(E221,$E$13:$L$211,4,0)</f>
        <v>M3</v>
      </c>
      <c r="I221" s="327"/>
      <c r="J221" s="326">
        <f>'Planilha (2)'!D17/2</f>
        <v>65.031099999999995</v>
      </c>
      <c r="K221" s="327"/>
      <c r="L221" s="3"/>
    </row>
    <row r="222" spans="1:257" ht="12.75" customHeight="1" x14ac:dyDescent="0.2">
      <c r="B222" s="3"/>
      <c r="C222" s="216" t="str">
        <f>C221</f>
        <v>INFRA</v>
      </c>
      <c r="D222" s="216">
        <f>D208</f>
        <v>57801</v>
      </c>
      <c r="E222" s="236">
        <f>E195</f>
        <v>5013000</v>
      </c>
      <c r="F222" s="324" t="str">
        <f>VLOOKUP(E222,$E$13:$L$211,2,0)</f>
        <v>BASE DE CONCRETO FCK=15,00MPA PARA GUIAS, SARJETAS OU SARJETÕES</v>
      </c>
      <c r="G222" s="325"/>
      <c r="H222" s="326" t="str">
        <f>VLOOKUP(E222,$E$13:$L$211,4,0)</f>
        <v>M3</v>
      </c>
      <c r="I222" s="327"/>
      <c r="J222" s="326">
        <f>'Planilha (2)'!D18/2</f>
        <v>141.749765</v>
      </c>
      <c r="K222" s="327"/>
      <c r="L222" s="3"/>
    </row>
    <row r="223" spans="1:257" ht="14.25" x14ac:dyDescent="0.2">
      <c r="B223" s="58"/>
      <c r="C223" s="58"/>
      <c r="G223" s="6"/>
      <c r="H223" s="4"/>
    </row>
    <row r="224" spans="1:257" ht="14.25" x14ac:dyDescent="0.2">
      <c r="B224" s="58"/>
      <c r="C224" s="58"/>
      <c r="G224" s="6"/>
      <c r="H224" s="4"/>
    </row>
    <row r="225" spans="2:12" ht="14.25" x14ac:dyDescent="0.2">
      <c r="B225" s="58"/>
      <c r="C225" s="58"/>
      <c r="G225" s="6"/>
      <c r="H225" s="4"/>
    </row>
    <row r="226" spans="2:12" ht="14.25" x14ac:dyDescent="0.2">
      <c r="B226" s="58"/>
      <c r="C226" s="58"/>
      <c r="G226" s="6"/>
      <c r="H226" s="4"/>
    </row>
    <row r="227" spans="2:12" ht="24.75" customHeight="1" x14ac:dyDescent="0.2">
      <c r="B227" s="57"/>
      <c r="C227" s="57"/>
      <c r="G227" s="6"/>
      <c r="H227" s="4"/>
    </row>
    <row r="228" spans="2:12" x14ac:dyDescent="0.2">
      <c r="G228" s="6"/>
      <c r="H228" s="4"/>
      <c r="J228" s="26"/>
      <c r="L228" s="26"/>
    </row>
    <row r="229" spans="2:12" x14ac:dyDescent="0.2">
      <c r="G229" s="6"/>
      <c r="H229" s="4"/>
    </row>
    <row r="230" spans="2:12" x14ac:dyDescent="0.2">
      <c r="G230" s="6"/>
      <c r="H230" s="4"/>
    </row>
    <row r="231" spans="2:12" x14ac:dyDescent="0.2">
      <c r="G231" s="6"/>
      <c r="H231" s="4"/>
    </row>
    <row r="232" spans="2:12" x14ac:dyDescent="0.2">
      <c r="F232" s="69" t="s">
        <v>76</v>
      </c>
      <c r="G232" s="6"/>
      <c r="H232" s="4"/>
    </row>
    <row r="233" spans="2:12" x14ac:dyDescent="0.2">
      <c r="F233" s="4" t="s">
        <v>77</v>
      </c>
      <c r="G233" s="6"/>
      <c r="H233" s="4"/>
    </row>
    <row r="234" spans="2:12" x14ac:dyDescent="0.2">
      <c r="F234" s="6" t="s">
        <v>78</v>
      </c>
      <c r="G234" s="6"/>
      <c r="H234" s="4"/>
    </row>
  </sheetData>
  <autoFilter ref="B13:L214" xr:uid="{00000000-0001-0000-0100-000000000000}"/>
  <mergeCells count="27">
    <mergeCell ref="J220:K220"/>
    <mergeCell ref="J221:K221"/>
    <mergeCell ref="J222:K222"/>
    <mergeCell ref="J219:K219"/>
    <mergeCell ref="F222:G222"/>
    <mergeCell ref="H222:I222"/>
    <mergeCell ref="F218:G218"/>
    <mergeCell ref="H218:I218"/>
    <mergeCell ref="F220:G220"/>
    <mergeCell ref="H220:I220"/>
    <mergeCell ref="F221:G221"/>
    <mergeCell ref="H221:I221"/>
    <mergeCell ref="C216:K216"/>
    <mergeCell ref="F219:G219"/>
    <mergeCell ref="H219:I219"/>
    <mergeCell ref="B212:G213"/>
    <mergeCell ref="B211:K211"/>
    <mergeCell ref="F217:G217"/>
    <mergeCell ref="H217:I217"/>
    <mergeCell ref="J217:K217"/>
    <mergeCell ref="J218:K218"/>
    <mergeCell ref="B155:K155"/>
    <mergeCell ref="B186:K186"/>
    <mergeCell ref="B42:K42"/>
    <mergeCell ref="B71:K71"/>
    <mergeCell ref="B100:K100"/>
    <mergeCell ref="B126:K126"/>
  </mergeCells>
  <phoneticPr fontId="14" type="noConversion"/>
  <printOptions horizontalCentered="1"/>
  <pageMargins left="0.43" right="0.12" top="0.12" bottom="0.12" header="0.31" footer="0.31"/>
  <pageSetup paperSize="9" scale="62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F4BFB-37A8-4C59-A6BA-54499A5B9BB3}">
  <dimension ref="A1:K24"/>
  <sheetViews>
    <sheetView topLeftCell="A4" workbookViewId="0">
      <selection activeCell="K19" sqref="K19"/>
    </sheetView>
  </sheetViews>
  <sheetFormatPr defaultRowHeight="12.75" x14ac:dyDescent="0.2"/>
  <cols>
    <col min="2" max="2" width="1.28515625" customWidth="1"/>
  </cols>
  <sheetData>
    <row r="1" spans="1:11" x14ac:dyDescent="0.2">
      <c r="A1" s="336" t="s">
        <v>43</v>
      </c>
      <c r="B1" s="336"/>
      <c r="C1" s="336"/>
      <c r="D1" s="336"/>
      <c r="E1" s="336"/>
      <c r="F1" s="336"/>
      <c r="G1" s="336"/>
      <c r="H1" s="336"/>
      <c r="I1" s="336"/>
      <c r="J1" s="336"/>
    </row>
    <row r="2" spans="1:11" x14ac:dyDescent="0.2">
      <c r="A2" s="336" t="s">
        <v>11</v>
      </c>
      <c r="B2" s="336"/>
      <c r="C2" s="336"/>
      <c r="D2" s="336"/>
      <c r="E2" s="336"/>
      <c r="F2" s="336"/>
      <c r="G2" s="336"/>
      <c r="H2" s="336"/>
      <c r="I2" s="336"/>
      <c r="J2" s="336"/>
    </row>
    <row r="3" spans="1:11" x14ac:dyDescent="0.2">
      <c r="A3" s="336" t="s">
        <v>303</v>
      </c>
      <c r="B3" s="336"/>
      <c r="C3" s="336"/>
      <c r="D3" s="336"/>
      <c r="E3" s="336"/>
      <c r="F3" s="336"/>
      <c r="G3" s="336"/>
      <c r="H3" s="336"/>
      <c r="I3" s="336"/>
      <c r="J3" s="336"/>
    </row>
    <row r="5" spans="1:11" x14ac:dyDescent="0.2">
      <c r="A5" s="337" t="s">
        <v>304</v>
      </c>
      <c r="B5" s="337"/>
      <c r="C5" s="337"/>
      <c r="D5" s="337"/>
      <c r="E5" s="337"/>
      <c r="F5" s="337"/>
      <c r="G5" s="337"/>
      <c r="H5" s="337"/>
      <c r="I5" s="337"/>
      <c r="J5" s="337"/>
    </row>
    <row r="6" spans="1:11" x14ac:dyDescent="0.2">
      <c r="A6" s="337"/>
      <c r="B6" s="337"/>
      <c r="C6" s="337"/>
      <c r="D6" s="337"/>
      <c r="E6" s="337"/>
      <c r="F6" s="337"/>
      <c r="G6" s="337"/>
      <c r="H6" s="337"/>
      <c r="I6" s="337"/>
      <c r="J6" s="337"/>
    </row>
    <row r="7" spans="1:11" x14ac:dyDescent="0.2">
      <c r="A7" s="337"/>
      <c r="B7" s="337"/>
      <c r="C7" s="337"/>
      <c r="D7" s="337"/>
      <c r="E7" s="337"/>
      <c r="F7" s="337"/>
      <c r="G7" s="337"/>
      <c r="H7" s="337"/>
      <c r="I7" s="337"/>
      <c r="J7" s="337"/>
    </row>
    <row r="8" spans="1:11" x14ac:dyDescent="0.2">
      <c r="A8" s="337"/>
      <c r="B8" s="337"/>
      <c r="C8" s="337"/>
      <c r="D8" s="337"/>
      <c r="E8" s="337"/>
      <c r="F8" s="337"/>
      <c r="G8" s="337"/>
      <c r="H8" s="337"/>
      <c r="I8" s="337"/>
      <c r="J8" s="337"/>
    </row>
    <row r="9" spans="1:11" ht="13.5" thickBot="1" x14ac:dyDescent="0.25"/>
    <row r="10" spans="1:11" ht="13.5" thickBot="1" x14ac:dyDescent="0.25">
      <c r="A10" s="339" t="s">
        <v>301</v>
      </c>
      <c r="B10" s="340"/>
      <c r="C10" s="340"/>
      <c r="D10" s="340"/>
      <c r="E10" s="340"/>
      <c r="F10" s="340"/>
      <c r="G10" s="340"/>
      <c r="H10" s="340"/>
      <c r="I10" s="340"/>
      <c r="J10" s="341"/>
    </row>
    <row r="11" spans="1:11" ht="26.25" customHeight="1" x14ac:dyDescent="0.2">
      <c r="A11" s="210">
        <v>54200</v>
      </c>
      <c r="B11" s="338" t="s">
        <v>293</v>
      </c>
      <c r="C11" s="338"/>
      <c r="D11" s="338"/>
      <c r="E11" s="338"/>
      <c r="F11" s="338"/>
      <c r="G11" s="338"/>
      <c r="H11" s="211" t="s">
        <v>20</v>
      </c>
      <c r="I11" s="212"/>
      <c r="J11" s="213">
        <v>739.59</v>
      </c>
      <c r="K11" s="193"/>
    </row>
    <row r="12" spans="1:11" ht="22.5" x14ac:dyDescent="0.2">
      <c r="A12" s="194"/>
      <c r="B12" s="184"/>
      <c r="C12" s="185">
        <v>2020</v>
      </c>
      <c r="D12" s="186" t="s">
        <v>294</v>
      </c>
      <c r="E12" s="187" t="s">
        <v>295</v>
      </c>
      <c r="F12" s="188">
        <v>28.36</v>
      </c>
      <c r="G12" s="189">
        <v>3</v>
      </c>
      <c r="H12" s="190"/>
      <c r="I12" s="191">
        <v>85.096000000000004</v>
      </c>
      <c r="J12" s="195"/>
    </row>
    <row r="13" spans="1:11" ht="22.5" x14ac:dyDescent="0.2">
      <c r="A13" s="194"/>
      <c r="B13" s="184"/>
      <c r="C13" s="185">
        <v>2099</v>
      </c>
      <c r="D13" s="186" t="s">
        <v>296</v>
      </c>
      <c r="E13" s="187" t="s">
        <v>295</v>
      </c>
      <c r="F13" s="188">
        <v>23.05</v>
      </c>
      <c r="G13" s="189">
        <v>6</v>
      </c>
      <c r="H13" s="190"/>
      <c r="I13" s="191">
        <v>138.3099</v>
      </c>
      <c r="J13" s="195"/>
    </row>
    <row r="14" spans="1:11" ht="90" x14ac:dyDescent="0.2">
      <c r="A14" s="194"/>
      <c r="B14" s="184"/>
      <c r="C14" s="185">
        <v>10522</v>
      </c>
      <c r="D14" s="186" t="s">
        <v>297</v>
      </c>
      <c r="E14" s="187" t="s">
        <v>20</v>
      </c>
      <c r="F14" s="188">
        <v>399.25</v>
      </c>
      <c r="G14" s="189">
        <v>1.03</v>
      </c>
      <c r="H14" s="190"/>
      <c r="I14" s="191">
        <v>411.22750000000002</v>
      </c>
      <c r="J14" s="195"/>
    </row>
    <row r="15" spans="1:11" ht="45" x14ac:dyDescent="0.2">
      <c r="A15" s="194"/>
      <c r="B15" s="184"/>
      <c r="C15" s="185">
        <v>10555</v>
      </c>
      <c r="D15" s="186" t="s">
        <v>298</v>
      </c>
      <c r="E15" s="187" t="s">
        <v>20</v>
      </c>
      <c r="F15" s="188">
        <v>134.06</v>
      </c>
      <c r="G15" s="189">
        <v>0.42859999999999998</v>
      </c>
      <c r="H15" s="190"/>
      <c r="I15" s="191">
        <v>57.458100000000002</v>
      </c>
      <c r="J15" s="195"/>
    </row>
    <row r="16" spans="1:11" ht="45.75" thickBot="1" x14ac:dyDescent="0.25">
      <c r="A16" s="196"/>
      <c r="B16" s="197"/>
      <c r="C16" s="198">
        <v>11044</v>
      </c>
      <c r="D16" s="199" t="s">
        <v>299</v>
      </c>
      <c r="E16" s="200" t="s">
        <v>300</v>
      </c>
      <c r="F16" s="201">
        <v>1.9</v>
      </c>
      <c r="G16" s="202">
        <v>25</v>
      </c>
      <c r="H16" s="203"/>
      <c r="I16" s="204">
        <v>47.5</v>
      </c>
      <c r="J16" s="205"/>
    </row>
    <row r="17" spans="1:10" ht="13.5" thickBot="1" x14ac:dyDescent="0.25">
      <c r="A17" s="183"/>
      <c r="B17" s="184"/>
      <c r="C17" s="185"/>
      <c r="D17" s="186"/>
      <c r="E17" s="187"/>
      <c r="F17" s="188"/>
      <c r="G17" s="189"/>
      <c r="H17" s="190"/>
      <c r="I17" s="191"/>
      <c r="J17" s="192"/>
    </row>
    <row r="18" spans="1:10" ht="13.5" thickBot="1" x14ac:dyDescent="0.25">
      <c r="A18" s="332" t="s">
        <v>302</v>
      </c>
      <c r="B18" s="333"/>
      <c r="C18" s="333"/>
      <c r="D18" s="333"/>
      <c r="E18" s="333"/>
      <c r="F18" s="333"/>
      <c r="G18" s="333"/>
      <c r="H18" s="333"/>
      <c r="I18" s="333"/>
      <c r="J18" s="334"/>
    </row>
    <row r="19" spans="1:10" ht="26.25" customHeight="1" x14ac:dyDescent="0.2">
      <c r="A19" s="206">
        <v>54200</v>
      </c>
      <c r="B19" s="335" t="s">
        <v>293</v>
      </c>
      <c r="C19" s="335"/>
      <c r="D19" s="335"/>
      <c r="E19" s="335"/>
      <c r="F19" s="335"/>
      <c r="G19" s="335"/>
      <c r="H19" s="207" t="s">
        <v>20</v>
      </c>
      <c r="I19" s="208"/>
      <c r="J19" s="209">
        <f>ROUND(SUM(I20:I24),2)</f>
        <v>764.34</v>
      </c>
    </row>
    <row r="20" spans="1:10" ht="22.5" x14ac:dyDescent="0.2">
      <c r="A20" s="194"/>
      <c r="B20" s="184"/>
      <c r="C20" s="185">
        <v>2020</v>
      </c>
      <c r="D20" s="186" t="s">
        <v>294</v>
      </c>
      <c r="E20" s="187" t="s">
        <v>295</v>
      </c>
      <c r="F20" s="188">
        <v>28.21</v>
      </c>
      <c r="G20" s="189">
        <v>3</v>
      </c>
      <c r="H20" s="190"/>
      <c r="I20" s="191">
        <f>F20*G20</f>
        <v>84.63</v>
      </c>
      <c r="J20" s="195"/>
    </row>
    <row r="21" spans="1:10" ht="22.5" x14ac:dyDescent="0.2">
      <c r="A21" s="194"/>
      <c r="B21" s="184"/>
      <c r="C21" s="185">
        <v>2099</v>
      </c>
      <c r="D21" s="186" t="s">
        <v>296</v>
      </c>
      <c r="E21" s="187" t="s">
        <v>295</v>
      </c>
      <c r="F21" s="188">
        <v>23.05</v>
      </c>
      <c r="G21" s="189">
        <v>6</v>
      </c>
      <c r="H21" s="190"/>
      <c r="I21" s="191">
        <f>F21*G21</f>
        <v>138.30000000000001</v>
      </c>
      <c r="J21" s="195"/>
    </row>
    <row r="22" spans="1:10" ht="90" x14ac:dyDescent="0.2">
      <c r="A22" s="194"/>
      <c r="B22" s="184"/>
      <c r="C22" s="185">
        <v>10522</v>
      </c>
      <c r="D22" s="186" t="s">
        <v>297</v>
      </c>
      <c r="E22" s="187" t="s">
        <v>20</v>
      </c>
      <c r="F22" s="188">
        <v>418.96</v>
      </c>
      <c r="G22" s="189">
        <v>1.03</v>
      </c>
      <c r="H22" s="190"/>
      <c r="I22" s="191">
        <f>F22*G22</f>
        <v>431.52879999999999</v>
      </c>
      <c r="J22" s="195"/>
    </row>
    <row r="23" spans="1:10" ht="45" x14ac:dyDescent="0.2">
      <c r="A23" s="194"/>
      <c r="B23" s="184"/>
      <c r="C23" s="185">
        <v>10555</v>
      </c>
      <c r="D23" s="186" t="s">
        <v>298</v>
      </c>
      <c r="E23" s="187" t="s">
        <v>20</v>
      </c>
      <c r="F23" s="188">
        <v>139.71</v>
      </c>
      <c r="G23" s="189">
        <v>0.42859999999999998</v>
      </c>
      <c r="H23" s="190"/>
      <c r="I23" s="191">
        <f>F23*G23</f>
        <v>59.879705999999999</v>
      </c>
      <c r="J23" s="195"/>
    </row>
    <row r="24" spans="1:10" ht="45.75" thickBot="1" x14ac:dyDescent="0.25">
      <c r="A24" s="196"/>
      <c r="B24" s="197"/>
      <c r="C24" s="198">
        <v>11044</v>
      </c>
      <c r="D24" s="199" t="s">
        <v>299</v>
      </c>
      <c r="E24" s="200" t="s">
        <v>300</v>
      </c>
      <c r="F24" s="201">
        <v>2</v>
      </c>
      <c r="G24" s="202">
        <v>25</v>
      </c>
      <c r="H24" s="203"/>
      <c r="I24" s="204">
        <f>F24*G24</f>
        <v>50</v>
      </c>
      <c r="J24" s="205"/>
    </row>
  </sheetData>
  <mergeCells count="8">
    <mergeCell ref="A18:J18"/>
    <mergeCell ref="B19:G19"/>
    <mergeCell ref="A1:J1"/>
    <mergeCell ref="A2:J2"/>
    <mergeCell ref="A3:J3"/>
    <mergeCell ref="A5:J8"/>
    <mergeCell ref="B11:G11"/>
    <mergeCell ref="A10:J1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U52"/>
  <sheetViews>
    <sheetView topLeftCell="A4" workbookViewId="0">
      <selection activeCell="X37" sqref="X37"/>
    </sheetView>
  </sheetViews>
  <sheetFormatPr defaultRowHeight="15" x14ac:dyDescent="0.2"/>
  <cols>
    <col min="1" max="1" width="9.140625" style="72"/>
    <col min="2" max="2" width="53.28515625" style="72" customWidth="1"/>
    <col min="3" max="5" width="14.28515625" style="72" bestFit="1" customWidth="1"/>
    <col min="6" max="6" width="13.28515625" style="72" bestFit="1" customWidth="1"/>
    <col min="7" max="10" width="14.28515625" style="72" bestFit="1" customWidth="1"/>
    <col min="11" max="19" width="6.42578125" style="72" hidden="1" customWidth="1"/>
    <col min="20" max="20" width="6.7109375" style="72" hidden="1" customWidth="1"/>
    <col min="21" max="21" width="6.42578125" style="72" hidden="1" customWidth="1"/>
    <col min="22" max="22" width="15.85546875" style="72" bestFit="1" customWidth="1"/>
    <col min="23" max="23" width="11.5703125" style="72" customWidth="1"/>
    <col min="24" max="26" width="9.140625" style="72"/>
  </cols>
  <sheetData>
    <row r="1" spans="1:255" s="70" customFormat="1" ht="9.75" customHeight="1" x14ac:dyDescent="0.2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55" s="70" customFormat="1" x14ac:dyDescent="0.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3"/>
      <c r="W2" s="74"/>
      <c r="X2" s="72"/>
      <c r="Y2" s="72"/>
      <c r="Z2" s="72"/>
    </row>
    <row r="3" spans="1:255" s="70" customFormat="1" x14ac:dyDescent="0.2">
      <c r="A3" s="72"/>
      <c r="B3" s="348" t="s">
        <v>43</v>
      </c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348"/>
      <c r="N3" s="348"/>
      <c r="O3" s="348"/>
      <c r="P3" s="348"/>
      <c r="Q3" s="348"/>
      <c r="R3" s="348"/>
      <c r="S3" s="348"/>
      <c r="T3" s="348"/>
      <c r="U3" s="348"/>
      <c r="V3" s="348"/>
      <c r="W3" s="348"/>
      <c r="X3" s="72"/>
      <c r="Y3" s="72"/>
      <c r="Z3" s="72"/>
    </row>
    <row r="4" spans="1:255" s="70" customFormat="1" x14ac:dyDescent="0.2">
      <c r="A4" s="75"/>
      <c r="B4" s="348" t="s">
        <v>11</v>
      </c>
      <c r="C4" s="348"/>
      <c r="D4" s="348"/>
      <c r="E4" s="348"/>
      <c r="F4" s="348"/>
      <c r="G4" s="348"/>
      <c r="H4" s="348"/>
      <c r="I4" s="348"/>
      <c r="J4" s="348"/>
      <c r="K4" s="348"/>
      <c r="L4" s="348"/>
      <c r="M4" s="348"/>
      <c r="N4" s="348"/>
      <c r="O4" s="348"/>
      <c r="P4" s="348"/>
      <c r="Q4" s="348"/>
      <c r="R4" s="348"/>
      <c r="S4" s="348"/>
      <c r="T4" s="348"/>
      <c r="U4" s="348"/>
      <c r="V4" s="348"/>
      <c r="W4" s="348"/>
      <c r="X4" s="72"/>
      <c r="Y4" s="72"/>
      <c r="Z4" s="72"/>
    </row>
    <row r="5" spans="1:255" s="70" customFormat="1" x14ac:dyDescent="0.2">
      <c r="A5" s="72"/>
      <c r="B5" s="348" t="s">
        <v>79</v>
      </c>
      <c r="C5" s="348"/>
      <c r="D5" s="348"/>
      <c r="E5" s="348"/>
      <c r="F5" s="348"/>
      <c r="G5" s="348"/>
      <c r="H5" s="348"/>
      <c r="I5" s="348"/>
      <c r="J5" s="348"/>
      <c r="K5" s="348"/>
      <c r="L5" s="348"/>
      <c r="M5" s="348"/>
      <c r="N5" s="348"/>
      <c r="O5" s="348"/>
      <c r="P5" s="348"/>
      <c r="Q5" s="348"/>
      <c r="R5" s="348"/>
      <c r="S5" s="348"/>
      <c r="T5" s="348"/>
      <c r="U5" s="348"/>
      <c r="V5" s="348"/>
      <c r="W5" s="348"/>
      <c r="X5" s="72"/>
      <c r="Y5" s="72"/>
      <c r="Z5" s="72"/>
    </row>
    <row r="6" spans="1:255" s="70" customFormat="1" x14ac:dyDescent="0.2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</row>
    <row r="7" spans="1:255" s="70" customFormat="1" x14ac:dyDescent="0.2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</row>
    <row r="8" spans="1:255" s="70" customFormat="1" ht="15" customHeight="1" x14ac:dyDescent="0.2">
      <c r="A8" s="72"/>
      <c r="B8" s="349" t="str">
        <f>Planilha!D9&amp;Planilha!F9</f>
        <v>Fresagem e Recapeamento da Rua Alfredo Regner, Rua Borba Gato, Rua Marcelo Garcia, Rua Antonio Augusto Ferreira, Rua Marinalva dos Santos e Pavimentação da Rua Sandelia Andena</v>
      </c>
      <c r="C8" s="349"/>
      <c r="D8" s="349"/>
      <c r="E8" s="349"/>
      <c r="F8" s="349"/>
      <c r="G8" s="349"/>
      <c r="H8" s="349"/>
      <c r="I8" s="349"/>
      <c r="J8" s="349"/>
      <c r="K8" s="349"/>
      <c r="L8" s="349"/>
      <c r="M8" s="349"/>
      <c r="N8" s="349"/>
      <c r="O8" s="349"/>
      <c r="P8" s="349"/>
      <c r="Q8" s="349"/>
      <c r="R8" s="349"/>
      <c r="S8" s="349"/>
      <c r="T8" s="349"/>
      <c r="U8" s="349"/>
      <c r="V8" s="349"/>
      <c r="W8" s="349"/>
      <c r="X8" s="72"/>
      <c r="Y8" s="72"/>
      <c r="Z8" s="72"/>
    </row>
    <row r="9" spans="1:255" s="70" customFormat="1" x14ac:dyDescent="0.2">
      <c r="A9" s="72"/>
      <c r="B9" s="350"/>
      <c r="C9" s="350"/>
      <c r="D9" s="350"/>
      <c r="E9" s="350"/>
      <c r="F9" s="350"/>
      <c r="G9" s="350"/>
      <c r="H9" s="350"/>
      <c r="I9" s="350"/>
      <c r="J9" s="350"/>
      <c r="K9" s="350"/>
      <c r="L9" s="350"/>
      <c r="M9" s="350"/>
      <c r="N9" s="350"/>
      <c r="O9" s="350"/>
      <c r="P9" s="350"/>
      <c r="Q9" s="350"/>
      <c r="R9" s="350"/>
      <c r="S9" s="350"/>
      <c r="T9" s="350"/>
      <c r="U9" s="350"/>
      <c r="V9" s="350"/>
      <c r="W9" s="350"/>
      <c r="X9" s="72"/>
      <c r="Y9" s="72"/>
      <c r="Z9" s="72"/>
    </row>
    <row r="10" spans="1:255" s="71" customFormat="1" ht="15" customHeight="1" x14ac:dyDescent="0.2">
      <c r="A10" s="75"/>
      <c r="B10" s="342" t="s">
        <v>13</v>
      </c>
      <c r="C10" s="76" t="s">
        <v>80</v>
      </c>
      <c r="D10" s="77"/>
      <c r="E10" s="77"/>
      <c r="F10" s="78"/>
      <c r="G10" s="76"/>
      <c r="H10" s="77"/>
      <c r="I10" s="77"/>
      <c r="J10" s="78"/>
      <c r="K10" s="76"/>
      <c r="L10" s="77"/>
      <c r="M10" s="77"/>
      <c r="N10" s="78"/>
      <c r="O10" s="76"/>
      <c r="P10" s="77"/>
      <c r="Q10" s="77"/>
      <c r="R10" s="77"/>
      <c r="S10" s="77"/>
      <c r="T10" s="77"/>
      <c r="U10" s="77"/>
      <c r="V10" s="344" t="s">
        <v>81</v>
      </c>
      <c r="W10" s="346" t="s">
        <v>82</v>
      </c>
      <c r="X10" s="75" t="s">
        <v>83</v>
      </c>
      <c r="Y10" s="75"/>
      <c r="Z10" s="75"/>
    </row>
    <row r="11" spans="1:255" s="71" customFormat="1" ht="27" customHeight="1" x14ac:dyDescent="0.2">
      <c r="A11" s="75"/>
      <c r="B11" s="343"/>
      <c r="C11" s="79">
        <v>1</v>
      </c>
      <c r="D11" s="79">
        <v>2</v>
      </c>
      <c r="E11" s="79">
        <v>3</v>
      </c>
      <c r="F11" s="79">
        <v>4</v>
      </c>
      <c r="G11" s="79">
        <v>5</v>
      </c>
      <c r="H11" s="79">
        <v>6</v>
      </c>
      <c r="I11" s="79">
        <v>7</v>
      </c>
      <c r="J11" s="79">
        <v>8</v>
      </c>
      <c r="K11" s="79">
        <v>9</v>
      </c>
      <c r="L11" s="79">
        <v>10</v>
      </c>
      <c r="M11" s="79">
        <v>11</v>
      </c>
      <c r="N11" s="79">
        <v>12</v>
      </c>
      <c r="O11" s="79">
        <v>13</v>
      </c>
      <c r="P11" s="79">
        <v>14</v>
      </c>
      <c r="Q11" s="79">
        <v>15</v>
      </c>
      <c r="R11" s="79">
        <v>16</v>
      </c>
      <c r="S11" s="79">
        <v>17</v>
      </c>
      <c r="T11" s="79">
        <v>18</v>
      </c>
      <c r="U11" s="80">
        <v>19</v>
      </c>
      <c r="V11" s="345"/>
      <c r="W11" s="347"/>
      <c r="X11" s="75"/>
      <c r="Y11" s="75"/>
      <c r="Z11" s="75"/>
    </row>
    <row r="12" spans="1:255" s="70" customFormat="1" ht="9.9499999999999993" customHeight="1" x14ac:dyDescent="0.2">
      <c r="A12" s="72"/>
      <c r="B12" s="354" t="str">
        <f>Planilha!B14&amp;" - "&amp;Planilha!F14</f>
        <v>1 - RUA ALFREDO REGNER</v>
      </c>
      <c r="C12" s="238"/>
      <c r="D12" s="238"/>
      <c r="E12" s="238"/>
      <c r="F12" s="238"/>
      <c r="G12" s="238"/>
      <c r="H12" s="238"/>
      <c r="I12" s="238"/>
      <c r="J12" s="238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356"/>
      <c r="V12" s="357">
        <f>Planilha!L42</f>
        <v>253364.43</v>
      </c>
      <c r="W12" s="351">
        <f>V12/$V$33</f>
        <v>0.12133758730929875</v>
      </c>
      <c r="X12" s="82"/>
      <c r="Y12" s="82"/>
      <c r="Z12" s="8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</row>
    <row r="13" spans="1:255" s="70" customFormat="1" ht="5.0999999999999996" customHeight="1" x14ac:dyDescent="0.2">
      <c r="A13" s="72"/>
      <c r="B13" s="355"/>
      <c r="C13" s="239" t="s">
        <v>84</v>
      </c>
      <c r="D13" s="239" t="s">
        <v>84</v>
      </c>
      <c r="E13" s="239"/>
      <c r="F13" s="239"/>
      <c r="G13" s="239"/>
      <c r="H13" s="239"/>
      <c r="I13" s="239"/>
      <c r="J13" s="239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356"/>
      <c r="V13" s="357"/>
      <c r="W13" s="351"/>
      <c r="X13" s="82"/>
      <c r="Y13" s="82"/>
      <c r="Z13" s="82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</row>
    <row r="14" spans="1:255" s="70" customFormat="1" ht="9.9499999999999993" customHeight="1" x14ac:dyDescent="0.2">
      <c r="A14" s="72"/>
      <c r="B14" s="355"/>
      <c r="C14" s="240">
        <f>V12/2</f>
        <v>126682.215</v>
      </c>
      <c r="D14" s="240">
        <f>C14</f>
        <v>126682.215</v>
      </c>
      <c r="E14" s="240"/>
      <c r="F14" s="240"/>
      <c r="G14" s="240"/>
      <c r="H14" s="240"/>
      <c r="I14" s="240"/>
      <c r="J14" s="240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356"/>
      <c r="V14" s="357"/>
      <c r="W14" s="351"/>
      <c r="X14" s="82"/>
      <c r="Y14" s="82"/>
      <c r="Z14" s="82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</row>
    <row r="15" spans="1:255" s="70" customFormat="1" ht="9.9499999999999993" customHeight="1" x14ac:dyDescent="0.2">
      <c r="A15" s="72"/>
      <c r="B15" s="354" t="str">
        <f>Planilha!B43&amp;" - "&amp;Planilha!F43</f>
        <v>2 - RUA BORBA GATO</v>
      </c>
      <c r="C15" s="238"/>
      <c r="D15" s="238"/>
      <c r="E15" s="238"/>
      <c r="F15" s="238"/>
      <c r="G15" s="238"/>
      <c r="H15" s="238"/>
      <c r="I15" s="238"/>
      <c r="J15" s="238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356"/>
      <c r="V15" s="357">
        <f>Planilha!L71</f>
        <v>200337.72999999998</v>
      </c>
      <c r="W15" s="351">
        <f>V15/$V$33</f>
        <v>9.5942815671567316E-2</v>
      </c>
      <c r="X15" s="82"/>
      <c r="Y15" s="82"/>
      <c r="Z15" s="82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</row>
    <row r="16" spans="1:255" s="70" customFormat="1" ht="5.0999999999999996" customHeight="1" x14ac:dyDescent="0.2">
      <c r="A16" s="72"/>
      <c r="B16" s="355"/>
      <c r="C16" s="239" t="s">
        <v>84</v>
      </c>
      <c r="D16" s="239" t="s">
        <v>84</v>
      </c>
      <c r="E16" s="239"/>
      <c r="F16" s="239"/>
      <c r="G16" s="239"/>
      <c r="H16" s="239"/>
      <c r="I16" s="239"/>
      <c r="J16" s="239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356"/>
      <c r="V16" s="357"/>
      <c r="W16" s="351"/>
      <c r="X16" s="82"/>
      <c r="Y16" s="82"/>
      <c r="Z16" s="82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</row>
    <row r="17" spans="1:255" s="70" customFormat="1" ht="9.9499999999999993" customHeight="1" x14ac:dyDescent="0.2">
      <c r="A17" s="72"/>
      <c r="B17" s="355"/>
      <c r="C17" s="240">
        <f>V15/2</f>
        <v>100168.86499999999</v>
      </c>
      <c r="D17" s="240">
        <f>C17</f>
        <v>100168.86499999999</v>
      </c>
      <c r="E17" s="240"/>
      <c r="F17" s="240"/>
      <c r="G17" s="240"/>
      <c r="H17" s="240"/>
      <c r="I17" s="240"/>
      <c r="J17" s="240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356"/>
      <c r="V17" s="357"/>
      <c r="W17" s="351"/>
      <c r="X17" s="82"/>
      <c r="Y17" s="82"/>
      <c r="Z17" s="82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</row>
    <row r="18" spans="1:255" s="70" customFormat="1" ht="9.9499999999999993" customHeight="1" x14ac:dyDescent="0.2">
      <c r="A18" s="72"/>
      <c r="B18" s="354" t="str">
        <f>Planilha!B72&amp;" - "&amp;Planilha!F72</f>
        <v>3 - RUA MARCELO GARCIA</v>
      </c>
      <c r="C18" s="238"/>
      <c r="D18" s="238"/>
      <c r="E18" s="238"/>
      <c r="F18" s="238"/>
      <c r="G18" s="238"/>
      <c r="H18" s="238"/>
      <c r="I18" s="238"/>
      <c r="J18" s="238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356"/>
      <c r="V18" s="357">
        <f>Planilha!L100</f>
        <v>74707.91</v>
      </c>
      <c r="W18" s="351">
        <f>V18/$V$33</f>
        <v>3.5778019638827104E-2</v>
      </c>
      <c r="X18" s="82"/>
      <c r="Y18" s="82"/>
      <c r="Z18" s="82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</row>
    <row r="19" spans="1:255" s="70" customFormat="1" ht="5.0999999999999996" customHeight="1" x14ac:dyDescent="0.2">
      <c r="A19" s="72"/>
      <c r="B19" s="355"/>
      <c r="C19" s="239"/>
      <c r="D19" s="239" t="s">
        <v>84</v>
      </c>
      <c r="E19" s="239" t="s">
        <v>84</v>
      </c>
      <c r="F19" s="239"/>
      <c r="G19" s="239"/>
      <c r="H19" s="239"/>
      <c r="I19" s="239"/>
      <c r="J19" s="239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356"/>
      <c r="V19" s="357"/>
      <c r="W19" s="351"/>
      <c r="X19" s="82"/>
      <c r="Y19" s="82"/>
      <c r="Z19" s="82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</row>
    <row r="20" spans="1:255" s="70" customFormat="1" ht="9.9499999999999993" customHeight="1" x14ac:dyDescent="0.2">
      <c r="A20" s="72"/>
      <c r="B20" s="355"/>
      <c r="C20" s="240"/>
      <c r="D20" s="240">
        <f>V18/2</f>
        <v>37353.955000000002</v>
      </c>
      <c r="E20" s="240">
        <f>D20</f>
        <v>37353.955000000002</v>
      </c>
      <c r="F20" s="240"/>
      <c r="G20" s="240"/>
      <c r="H20" s="240"/>
      <c r="I20" s="240"/>
      <c r="J20" s="240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356"/>
      <c r="V20" s="357"/>
      <c r="W20" s="351"/>
      <c r="X20" s="82"/>
      <c r="Y20" s="82"/>
      <c r="Z20" s="82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</row>
    <row r="21" spans="1:255" s="70" customFormat="1" ht="9.9499999999999993" customHeight="1" x14ac:dyDescent="0.2">
      <c r="A21" s="72"/>
      <c r="B21" s="354" t="str">
        <f>Planilha!B101&amp;" - "&amp;Planilha!F101</f>
        <v>4 - RUA ANTÔNIO AUGUSTO FERREIRA</v>
      </c>
      <c r="C21" s="238"/>
      <c r="D21" s="238"/>
      <c r="E21" s="238"/>
      <c r="F21" s="238"/>
      <c r="G21" s="238"/>
      <c r="H21" s="238"/>
      <c r="I21" s="238"/>
      <c r="J21" s="238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356"/>
      <c r="V21" s="357">
        <f>Planilha!L126</f>
        <v>233616.31</v>
      </c>
      <c r="W21" s="351">
        <f>V21/$V$33</f>
        <v>0.11188010649916882</v>
      </c>
      <c r="X21" s="82"/>
      <c r="Y21" s="82"/>
      <c r="Z21" s="82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</row>
    <row r="22" spans="1:255" s="70" customFormat="1" ht="5.0999999999999996" customHeight="1" x14ac:dyDescent="0.2">
      <c r="A22" s="72"/>
      <c r="B22" s="355"/>
      <c r="C22" s="239"/>
      <c r="D22" s="239" t="s">
        <v>84</v>
      </c>
      <c r="E22" s="239" t="s">
        <v>84</v>
      </c>
      <c r="F22" s="239"/>
      <c r="G22" s="239"/>
      <c r="H22" s="239"/>
      <c r="I22" s="239"/>
      <c r="J22" s="239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356"/>
      <c r="V22" s="357"/>
      <c r="W22" s="351"/>
      <c r="X22" s="82"/>
      <c r="Y22" s="82"/>
      <c r="Z22" s="8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</row>
    <row r="23" spans="1:255" s="70" customFormat="1" ht="9.9499999999999993" customHeight="1" x14ac:dyDescent="0.2">
      <c r="A23" s="72"/>
      <c r="B23" s="355"/>
      <c r="C23" s="240"/>
      <c r="D23" s="240">
        <f>V21/2</f>
        <v>116808.155</v>
      </c>
      <c r="E23" s="240">
        <f>D23</f>
        <v>116808.155</v>
      </c>
      <c r="F23" s="240"/>
      <c r="G23" s="240"/>
      <c r="H23" s="240"/>
      <c r="I23" s="240"/>
      <c r="J23" s="240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356"/>
      <c r="V23" s="357"/>
      <c r="W23" s="351"/>
      <c r="X23" s="82"/>
      <c r="Y23" s="82"/>
      <c r="Z23" s="82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</row>
    <row r="24" spans="1:255" s="70" customFormat="1" ht="9.9499999999999993" customHeight="1" x14ac:dyDescent="0.2">
      <c r="A24" s="72"/>
      <c r="B24" s="354" t="str">
        <f>Planilha!B127&amp;" - "&amp;Planilha!F127</f>
        <v>5 - RUA MARINALVA DOS SANTOS</v>
      </c>
      <c r="C24" s="238"/>
      <c r="D24" s="238"/>
      <c r="E24" s="238"/>
      <c r="F24" s="238"/>
      <c r="G24" s="238"/>
      <c r="H24" s="238"/>
      <c r="I24" s="238"/>
      <c r="J24" s="238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356"/>
      <c r="V24" s="357">
        <f>Planilha!L155</f>
        <v>232599.58000000002</v>
      </c>
      <c r="W24" s="351">
        <f>V24/$V$33</f>
        <v>0.1113931890374518</v>
      </c>
      <c r="X24" s="82"/>
      <c r="Y24" s="82"/>
      <c r="Z24" s="82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</row>
    <row r="25" spans="1:255" s="70" customFormat="1" ht="5.0999999999999996" customHeight="1" x14ac:dyDescent="0.2">
      <c r="A25" s="72"/>
      <c r="B25" s="355"/>
      <c r="C25" s="239"/>
      <c r="D25" s="239"/>
      <c r="E25" s="239" t="s">
        <v>84</v>
      </c>
      <c r="F25" s="239" t="s">
        <v>84</v>
      </c>
      <c r="G25" s="239" t="s">
        <v>84</v>
      </c>
      <c r="H25" s="239"/>
      <c r="I25" s="239"/>
      <c r="J25" s="239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356"/>
      <c r="V25" s="357"/>
      <c r="W25" s="351"/>
      <c r="X25" s="82"/>
      <c r="Y25" s="82"/>
      <c r="Z25" s="82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</row>
    <row r="26" spans="1:255" s="70" customFormat="1" ht="9.9499999999999993" customHeight="1" x14ac:dyDescent="0.2">
      <c r="A26" s="72"/>
      <c r="B26" s="355"/>
      <c r="C26" s="240"/>
      <c r="D26" s="240"/>
      <c r="E26" s="240">
        <f>V24/3</f>
        <v>77533.193333333344</v>
      </c>
      <c r="F26" s="240">
        <f>E26</f>
        <v>77533.193333333344</v>
      </c>
      <c r="G26" s="240">
        <f>F26</f>
        <v>77533.193333333344</v>
      </c>
      <c r="H26" s="240"/>
      <c r="I26" s="240"/>
      <c r="J26" s="240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356"/>
      <c r="V26" s="357"/>
      <c r="W26" s="351"/>
      <c r="X26" s="82"/>
      <c r="Y26" s="82"/>
      <c r="Z26" s="82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</row>
    <row r="27" spans="1:255" s="70" customFormat="1" ht="9.9499999999999993" customHeight="1" x14ac:dyDescent="0.2">
      <c r="A27" s="72"/>
      <c r="B27" s="354" t="str">
        <f>Planilha!B156&amp;" - "&amp;Planilha!F156</f>
        <v>6 - RUA SANDELIA ANDENA TRECHO 1</v>
      </c>
      <c r="C27" s="238"/>
      <c r="D27" s="238"/>
      <c r="E27" s="238"/>
      <c r="F27" s="238"/>
      <c r="G27" s="238"/>
      <c r="H27" s="238"/>
      <c r="I27" s="238"/>
      <c r="J27" s="238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356"/>
      <c r="V27" s="357">
        <f>Planilha!L186</f>
        <v>113495.98000000001</v>
      </c>
      <c r="W27" s="351">
        <f>V27/$V$33</f>
        <v>5.4353834839817206E-2</v>
      </c>
      <c r="X27" s="82"/>
      <c r="Y27" s="82"/>
      <c r="Z27" s="82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</row>
    <row r="28" spans="1:255" s="70" customFormat="1" ht="5.0999999999999996" customHeight="1" x14ac:dyDescent="0.2">
      <c r="A28" s="72"/>
      <c r="B28" s="355"/>
      <c r="C28" s="239"/>
      <c r="D28" s="239"/>
      <c r="E28" s="239"/>
      <c r="F28" s="239"/>
      <c r="G28" s="239" t="s">
        <v>84</v>
      </c>
      <c r="H28" s="239" t="s">
        <v>84</v>
      </c>
      <c r="I28" s="239"/>
      <c r="J28" s="239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356"/>
      <c r="V28" s="357"/>
      <c r="W28" s="351"/>
      <c r="X28" s="82"/>
      <c r="Y28" s="82"/>
      <c r="Z28" s="82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</row>
    <row r="29" spans="1:255" s="70" customFormat="1" ht="9.9499999999999993" customHeight="1" x14ac:dyDescent="0.2">
      <c r="A29" s="72"/>
      <c r="B29" s="355"/>
      <c r="C29" s="240"/>
      <c r="D29" s="240"/>
      <c r="E29" s="240"/>
      <c r="F29" s="240"/>
      <c r="G29" s="240">
        <f>V27/2</f>
        <v>56747.990000000005</v>
      </c>
      <c r="H29" s="240">
        <f>G29</f>
        <v>56747.990000000005</v>
      </c>
      <c r="I29" s="240"/>
      <c r="J29" s="240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356"/>
      <c r="V29" s="357"/>
      <c r="W29" s="351"/>
      <c r="X29" s="82"/>
      <c r="Y29" s="82"/>
      <c r="Z29" s="82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</row>
    <row r="30" spans="1:255" s="70" customFormat="1" ht="9.9499999999999993" customHeight="1" x14ac:dyDescent="0.2">
      <c r="A30" s="72"/>
      <c r="B30" s="354" t="str">
        <f>Planilha!B187&amp;" - "&amp;Planilha!F187</f>
        <v>7 - RUA SANDELIA ANDENA TRECHO 2</v>
      </c>
      <c r="C30" s="238"/>
      <c r="D30" s="238"/>
      <c r="E30" s="238"/>
      <c r="F30" s="238"/>
      <c r="G30" s="238"/>
      <c r="H30" s="238"/>
      <c r="I30" s="238"/>
      <c r="J30" s="238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356"/>
      <c r="V30" s="357">
        <f>Planilha!L211</f>
        <v>979973.22999999975</v>
      </c>
      <c r="W30" s="351">
        <f>V30/$V$33</f>
        <v>0.46931444700386904</v>
      </c>
      <c r="X30" s="82"/>
      <c r="Y30" s="82"/>
      <c r="Z30" s="82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</row>
    <row r="31" spans="1:255" s="70" customFormat="1" ht="5.0999999999999996" customHeight="1" x14ac:dyDescent="0.2">
      <c r="A31" s="72"/>
      <c r="B31" s="355"/>
      <c r="C31" s="239"/>
      <c r="D31" s="239"/>
      <c r="E31" s="239"/>
      <c r="F31" s="239" t="s">
        <v>84</v>
      </c>
      <c r="G31" s="239" t="s">
        <v>84</v>
      </c>
      <c r="H31" s="239" t="s">
        <v>84</v>
      </c>
      <c r="I31" s="239" t="s">
        <v>84</v>
      </c>
      <c r="J31" s="239" t="s">
        <v>84</v>
      </c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356"/>
      <c r="V31" s="357"/>
      <c r="W31" s="351"/>
      <c r="X31" s="82"/>
      <c r="Y31" s="82"/>
      <c r="Z31" s="82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</row>
    <row r="32" spans="1:255" s="70" customFormat="1" ht="9.9499999999999993" customHeight="1" x14ac:dyDescent="0.2">
      <c r="A32" s="72"/>
      <c r="B32" s="355"/>
      <c r="C32" s="240"/>
      <c r="D32" s="240"/>
      <c r="E32" s="240"/>
      <c r="F32" s="240">
        <f>G32</f>
        <v>195994.64599999995</v>
      </c>
      <c r="G32" s="240">
        <f>V30/5</f>
        <v>195994.64599999995</v>
      </c>
      <c r="H32" s="240">
        <f>G32</f>
        <v>195994.64599999995</v>
      </c>
      <c r="I32" s="240">
        <f>H32</f>
        <v>195994.64599999995</v>
      </c>
      <c r="J32" s="240">
        <f>I32</f>
        <v>195994.64599999995</v>
      </c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356"/>
      <c r="V32" s="357"/>
      <c r="W32" s="351"/>
      <c r="X32" s="82"/>
      <c r="Y32" s="82"/>
      <c r="Z32" s="8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</row>
    <row r="33" spans="1:26" s="71" customFormat="1" ht="9.75" customHeight="1" x14ac:dyDescent="0.2">
      <c r="A33" s="75"/>
      <c r="B33" s="25" t="s">
        <v>19</v>
      </c>
      <c r="C33" s="242">
        <f t="shared" ref="C33:J33" si="0">SUM(C12:C32)</f>
        <v>226851.08</v>
      </c>
      <c r="D33" s="242">
        <f t="shared" si="0"/>
        <v>381013.18999999994</v>
      </c>
      <c r="E33" s="242">
        <f t="shared" si="0"/>
        <v>231695.30333333334</v>
      </c>
      <c r="F33" s="242">
        <f t="shared" si="0"/>
        <v>273527.83933333331</v>
      </c>
      <c r="G33" s="242">
        <f t="shared" si="0"/>
        <v>330275.8293333333</v>
      </c>
      <c r="H33" s="242">
        <f t="shared" si="0"/>
        <v>252742.63599999994</v>
      </c>
      <c r="I33" s="242">
        <f t="shared" si="0"/>
        <v>195994.64599999995</v>
      </c>
      <c r="J33" s="242">
        <f t="shared" si="0"/>
        <v>195994.64599999995</v>
      </c>
      <c r="K33" s="75"/>
      <c r="L33" s="75"/>
      <c r="M33" s="75"/>
      <c r="N33" s="85" t="s">
        <v>19</v>
      </c>
      <c r="O33" s="75"/>
      <c r="P33" s="85"/>
      <c r="Q33" s="75"/>
      <c r="R33" s="75"/>
      <c r="S33" s="75"/>
      <c r="T33" s="85"/>
      <c r="U33" s="75"/>
      <c r="V33" s="241">
        <f>SUM(V12:V32)</f>
        <v>2088095.1699999997</v>
      </c>
      <c r="W33" s="86">
        <f>SUM(W12:W32)</f>
        <v>1</v>
      </c>
      <c r="X33" s="75"/>
      <c r="Y33" s="75"/>
      <c r="Z33" s="75"/>
    </row>
    <row r="34" spans="1:26" s="70" customFormat="1" x14ac:dyDescent="0.2">
      <c r="A34" s="72"/>
      <c r="B34" s="87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</row>
    <row r="35" spans="1:26" s="70" customFormat="1" x14ac:dyDescent="0.2">
      <c r="A35" s="72"/>
      <c r="B35" s="87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s="70" customFormat="1" x14ac:dyDescent="0.2">
      <c r="A36" s="72"/>
      <c r="B36" s="87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</row>
    <row r="37" spans="1:26" s="70" customFormat="1" x14ac:dyDescent="0.2">
      <c r="A37" s="72"/>
      <c r="B37" s="87"/>
      <c r="C37" s="352"/>
      <c r="D37" s="352"/>
      <c r="E37" s="352"/>
      <c r="F37" s="352"/>
      <c r="G37" s="352"/>
      <c r="H37" s="35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</row>
    <row r="38" spans="1:26" s="70" customFormat="1" x14ac:dyDescent="0.2">
      <c r="A38" s="72"/>
      <c r="B38" s="87"/>
      <c r="C38" s="353" t="s">
        <v>76</v>
      </c>
      <c r="D38" s="353"/>
      <c r="E38" s="353"/>
      <c r="F38" s="353"/>
      <c r="G38" s="353"/>
      <c r="H38" s="353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</row>
    <row r="39" spans="1:26" s="70" customFormat="1" x14ac:dyDescent="0.2">
      <c r="A39" s="72"/>
      <c r="B39" s="87"/>
      <c r="C39" s="358" t="s">
        <v>77</v>
      </c>
      <c r="D39" s="358"/>
      <c r="E39" s="358"/>
      <c r="F39" s="358"/>
      <c r="G39" s="358"/>
      <c r="H39" s="358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s="70" customFormat="1" ht="15" customHeight="1" x14ac:dyDescent="0.2">
      <c r="A40" s="72"/>
      <c r="B40" s="87"/>
      <c r="C40" s="359" t="s">
        <v>78</v>
      </c>
      <c r="D40" s="359"/>
      <c r="E40" s="359"/>
      <c r="F40" s="359"/>
      <c r="G40" s="359"/>
      <c r="H40" s="359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</row>
    <row r="41" spans="1:26" s="70" customFormat="1" x14ac:dyDescent="0.2">
      <c r="A41" s="72"/>
      <c r="B41" s="87"/>
      <c r="C41" s="88"/>
      <c r="D41" s="88"/>
      <c r="E41" s="88"/>
      <c r="F41" s="88"/>
      <c r="G41" s="88"/>
      <c r="H41" s="88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</row>
    <row r="42" spans="1:26" x14ac:dyDescent="0.2">
      <c r="B42" s="87"/>
      <c r="C42" s="88"/>
      <c r="D42" s="88"/>
      <c r="E42" s="88"/>
      <c r="F42" s="88"/>
      <c r="G42" s="88"/>
      <c r="H42" s="88"/>
    </row>
    <row r="43" spans="1:26" x14ac:dyDescent="0.2">
      <c r="B43" s="87"/>
      <c r="C43" s="88"/>
      <c r="D43" s="88"/>
      <c r="E43" s="88"/>
      <c r="F43" s="88"/>
      <c r="G43" s="88"/>
      <c r="H43" s="88"/>
    </row>
    <row r="44" spans="1:26" x14ac:dyDescent="0.2">
      <c r="B44" s="87"/>
      <c r="C44" s="88"/>
      <c r="D44" s="88"/>
      <c r="E44" s="88"/>
      <c r="F44" s="88"/>
      <c r="G44" s="88"/>
      <c r="H44" s="88"/>
    </row>
    <row r="45" spans="1:26" x14ac:dyDescent="0.2">
      <c r="B45" s="87"/>
      <c r="C45" s="88"/>
      <c r="D45" s="88"/>
      <c r="E45" s="88"/>
      <c r="F45" s="88"/>
      <c r="G45" s="88"/>
      <c r="H45" s="88"/>
    </row>
    <row r="46" spans="1:26" x14ac:dyDescent="0.2">
      <c r="B46" s="87"/>
      <c r="C46" s="88"/>
      <c r="D46" s="88"/>
      <c r="E46" s="88"/>
      <c r="F46" s="88"/>
      <c r="G46" s="88"/>
      <c r="H46" s="88"/>
    </row>
    <row r="47" spans="1:26" x14ac:dyDescent="0.2">
      <c r="B47" s="87"/>
      <c r="C47" s="88"/>
      <c r="D47" s="88"/>
      <c r="E47" s="88"/>
      <c r="F47" s="88"/>
      <c r="G47" s="88"/>
      <c r="H47" s="88"/>
    </row>
    <row r="48" spans="1:26" x14ac:dyDescent="0.2">
      <c r="B48" s="87"/>
    </row>
    <row r="49" spans="2:2" x14ac:dyDescent="0.2">
      <c r="B49" s="87"/>
    </row>
    <row r="50" spans="2:2" x14ac:dyDescent="0.2">
      <c r="B50" s="87"/>
    </row>
    <row r="51" spans="2:2" x14ac:dyDescent="0.2">
      <c r="B51" s="87"/>
    </row>
    <row r="52" spans="2:2" x14ac:dyDescent="0.2">
      <c r="B52" s="87"/>
    </row>
  </sheetData>
  <mergeCells count="40">
    <mergeCell ref="W24:W26"/>
    <mergeCell ref="B27:B29"/>
    <mergeCell ref="U27:U29"/>
    <mergeCell ref="V27:V29"/>
    <mergeCell ref="W27:W29"/>
    <mergeCell ref="C39:H39"/>
    <mergeCell ref="C40:H40"/>
    <mergeCell ref="B18:B20"/>
    <mergeCell ref="U18:U20"/>
    <mergeCell ref="V18:V20"/>
    <mergeCell ref="B30:B32"/>
    <mergeCell ref="U30:U32"/>
    <mergeCell ref="V30:V32"/>
    <mergeCell ref="B24:B26"/>
    <mergeCell ref="U24:U26"/>
    <mergeCell ref="V24:V26"/>
    <mergeCell ref="W30:W32"/>
    <mergeCell ref="C37:H37"/>
    <mergeCell ref="C38:H38"/>
    <mergeCell ref="B12:B14"/>
    <mergeCell ref="U12:U14"/>
    <mergeCell ref="V12:V14"/>
    <mergeCell ref="W12:W14"/>
    <mergeCell ref="B15:B17"/>
    <mergeCell ref="U15:U17"/>
    <mergeCell ref="V15:V17"/>
    <mergeCell ref="W15:W17"/>
    <mergeCell ref="W18:W20"/>
    <mergeCell ref="B21:B23"/>
    <mergeCell ref="U21:U23"/>
    <mergeCell ref="V21:V23"/>
    <mergeCell ref="W21:W23"/>
    <mergeCell ref="B10:B11"/>
    <mergeCell ref="V10:V11"/>
    <mergeCell ref="W10:W11"/>
    <mergeCell ref="B3:W3"/>
    <mergeCell ref="B4:W4"/>
    <mergeCell ref="B5:W5"/>
    <mergeCell ref="B8:W8"/>
    <mergeCell ref="B9:W9"/>
  </mergeCells>
  <conditionalFormatting sqref="C13:T13">
    <cfRule type="cellIs" dxfId="5" priority="6" stopIfTrue="1" operator="equal">
      <formula>"x"</formula>
    </cfRule>
  </conditionalFormatting>
  <conditionalFormatting sqref="C16:T16 C31:T31">
    <cfRule type="cellIs" dxfId="4" priority="5" stopIfTrue="1" operator="equal">
      <formula>"x"</formula>
    </cfRule>
  </conditionalFormatting>
  <conditionalFormatting sqref="C19:T19">
    <cfRule type="cellIs" dxfId="3" priority="4" stopIfTrue="1" operator="equal">
      <formula>"x"</formula>
    </cfRule>
  </conditionalFormatting>
  <conditionalFormatting sqref="C22:T22">
    <cfRule type="cellIs" dxfId="2" priority="3" stopIfTrue="1" operator="equal">
      <formula>"x"</formula>
    </cfRule>
  </conditionalFormatting>
  <conditionalFormatting sqref="C25:T25">
    <cfRule type="cellIs" dxfId="1" priority="2" stopIfTrue="1" operator="equal">
      <formula>"x"</formula>
    </cfRule>
  </conditionalFormatting>
  <conditionalFormatting sqref="C28:T28">
    <cfRule type="cellIs" dxfId="0" priority="1" stopIfTrue="1" operator="equal">
      <formula>"x"</formula>
    </cfRule>
  </conditionalFormatting>
  <pageMargins left="0.511811024" right="0.511811024" top="0.78740157499999996" bottom="0.78740157499999996" header="0.31496062000000002" footer="0.31496062000000002"/>
  <pageSetup paperSize="9" scale="6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008A7-FA85-4FB8-A907-D5817BE29EE6}">
  <sheetPr>
    <pageSetUpPr fitToPage="1"/>
  </sheetPr>
  <dimension ref="B1:L35"/>
  <sheetViews>
    <sheetView showGridLines="0" zoomScale="70" zoomScaleNormal="70" workbookViewId="0">
      <selection activeCell="I41" sqref="I41"/>
    </sheetView>
  </sheetViews>
  <sheetFormatPr defaultColWidth="9.140625" defaultRowHeight="12.75" x14ac:dyDescent="0.2"/>
  <cols>
    <col min="1" max="1" width="9.140625" style="89"/>
    <col min="2" max="2" width="8.7109375" style="89" customWidth="1"/>
    <col min="3" max="3" width="17.28515625" style="89" customWidth="1"/>
    <col min="4" max="4" width="29.42578125" style="89" customWidth="1"/>
    <col min="5" max="5" width="14.7109375" style="89" customWidth="1"/>
    <col min="6" max="6" width="13" style="89" customWidth="1"/>
    <col min="7" max="12" width="17.7109375" style="89" customWidth="1"/>
    <col min="13" max="13" width="11.7109375" style="89" bestFit="1" customWidth="1"/>
    <col min="14" max="16384" width="9.140625" style="89"/>
  </cols>
  <sheetData>
    <row r="1" spans="2:12" ht="12" customHeight="1" x14ac:dyDescent="0.2"/>
    <row r="2" spans="2:12" ht="51" customHeight="1" x14ac:dyDescent="0.2">
      <c r="C2" s="360" t="s">
        <v>85</v>
      </c>
      <c r="D2" s="360"/>
      <c r="E2" s="360"/>
      <c r="F2" s="91"/>
      <c r="G2" s="91"/>
      <c r="H2" s="91"/>
      <c r="I2" s="180" t="s">
        <v>86</v>
      </c>
      <c r="J2" s="91"/>
      <c r="K2" s="361" t="s">
        <v>87</v>
      </c>
      <c r="L2" s="362"/>
    </row>
    <row r="4" spans="2:12" ht="12.75" customHeight="1" x14ac:dyDescent="0.2">
      <c r="C4" s="413" t="s">
        <v>88</v>
      </c>
      <c r="D4" s="414"/>
      <c r="E4" s="414"/>
      <c r="F4" s="414"/>
      <c r="G4" s="414"/>
      <c r="H4" s="415"/>
      <c r="I4" s="181"/>
      <c r="J4" s="369" t="s">
        <v>89</v>
      </c>
      <c r="K4" s="369"/>
      <c r="L4" s="370"/>
    </row>
    <row r="5" spans="2:12" ht="12.75" customHeight="1" x14ac:dyDescent="0.2">
      <c r="C5" s="363" t="str">
        <f>Planilha!F9</f>
        <v>Fresagem e Recapeamento da Rua Alfredo Regner, Rua Borba Gato, Rua Marcelo Garcia, Rua Antonio Augusto Ferreira, Rua Marinalva dos Santos e Pavimentação da Rua Sandelia Andena</v>
      </c>
      <c r="D5" s="364"/>
      <c r="E5" s="364"/>
      <c r="F5" s="364"/>
      <c r="G5" s="364"/>
      <c r="H5" s="365"/>
      <c r="J5" s="371" t="s">
        <v>90</v>
      </c>
      <c r="K5" s="360"/>
      <c r="L5" s="372"/>
    </row>
    <row r="6" spans="2:12" ht="12.75" customHeight="1" x14ac:dyDescent="0.2">
      <c r="C6" s="366"/>
      <c r="D6" s="367"/>
      <c r="E6" s="367"/>
      <c r="F6" s="367"/>
      <c r="G6" s="367"/>
      <c r="H6" s="368"/>
      <c r="J6" s="373" t="s">
        <v>91</v>
      </c>
      <c r="K6" s="374"/>
      <c r="L6" s="375"/>
    </row>
    <row r="7" spans="2:12" ht="12" customHeight="1" x14ac:dyDescent="0.2">
      <c r="B7" s="90"/>
      <c r="C7" s="90"/>
    </row>
    <row r="8" spans="2:12" ht="12" customHeight="1" x14ac:dyDescent="0.2"/>
    <row r="9" spans="2:12" ht="12" customHeight="1" x14ac:dyDescent="0.2">
      <c r="B9" s="420" t="s">
        <v>92</v>
      </c>
      <c r="C9" s="422" t="s">
        <v>93</v>
      </c>
      <c r="D9" s="423"/>
      <c r="E9" s="423"/>
      <c r="F9" s="424"/>
      <c r="G9" s="431" t="s">
        <v>94</v>
      </c>
      <c r="H9" s="433" t="s">
        <v>95</v>
      </c>
      <c r="I9" s="433"/>
      <c r="J9" s="404" t="s">
        <v>96</v>
      </c>
      <c r="K9" s="405"/>
      <c r="L9" s="406"/>
    </row>
    <row r="10" spans="2:12" ht="24" customHeight="1" x14ac:dyDescent="0.2">
      <c r="B10" s="421"/>
      <c r="C10" s="425"/>
      <c r="D10" s="426"/>
      <c r="E10" s="426"/>
      <c r="F10" s="427"/>
      <c r="G10" s="432"/>
      <c r="H10" s="434" t="s">
        <v>288</v>
      </c>
      <c r="I10" s="434"/>
      <c r="J10" s="407"/>
      <c r="K10" s="408"/>
      <c r="L10" s="409"/>
    </row>
    <row r="11" spans="2:12" ht="25.5" customHeight="1" x14ac:dyDescent="0.2">
      <c r="B11" s="421"/>
      <c r="C11" s="425"/>
      <c r="D11" s="426"/>
      <c r="E11" s="426"/>
      <c r="F11" s="427"/>
      <c r="G11" s="432"/>
      <c r="H11" s="435" t="s">
        <v>289</v>
      </c>
      <c r="I11" s="179" t="s">
        <v>290</v>
      </c>
      <c r="J11" s="407"/>
      <c r="K11" s="408"/>
      <c r="L11" s="409"/>
    </row>
    <row r="12" spans="2:12" ht="55.5" customHeight="1" x14ac:dyDescent="0.2">
      <c r="B12" s="421"/>
      <c r="C12" s="428"/>
      <c r="D12" s="429"/>
      <c r="E12" s="429"/>
      <c r="F12" s="430"/>
      <c r="G12" s="432"/>
      <c r="H12" s="435"/>
      <c r="I12" s="179" t="s">
        <v>291</v>
      </c>
      <c r="J12" s="407"/>
      <c r="K12" s="408"/>
      <c r="L12" s="409"/>
    </row>
    <row r="13" spans="2:12" x14ac:dyDescent="0.2">
      <c r="B13" s="388">
        <v>1</v>
      </c>
      <c r="C13" s="390" t="str">
        <f>Planilha!F14</f>
        <v>RUA ALFREDO REGNER</v>
      </c>
      <c r="D13" s="391"/>
      <c r="E13" s="391"/>
      <c r="F13" s="392"/>
      <c r="G13" s="92" t="s">
        <v>9</v>
      </c>
      <c r="H13" s="396">
        <f>J13</f>
        <v>1201.4896000000001</v>
      </c>
      <c r="I13" s="396"/>
      <c r="J13" s="380">
        <f>Planilha!G19</f>
        <v>1201.4896000000001</v>
      </c>
      <c r="K13" s="381"/>
      <c r="L13" s="382"/>
    </row>
    <row r="14" spans="2:12" x14ac:dyDescent="0.2">
      <c r="B14" s="389"/>
      <c r="C14" s="393"/>
      <c r="D14" s="394"/>
      <c r="E14" s="394"/>
      <c r="F14" s="395"/>
      <c r="G14" s="92" t="s">
        <v>98</v>
      </c>
      <c r="H14" s="396">
        <f t="shared" ref="H14:H26" si="0">J14</f>
        <v>253364.43</v>
      </c>
      <c r="I14" s="396"/>
      <c r="J14" s="380">
        <f>Planilha!L42</f>
        <v>253364.43</v>
      </c>
      <c r="K14" s="381"/>
      <c r="L14" s="382"/>
    </row>
    <row r="15" spans="2:12" x14ac:dyDescent="0.2">
      <c r="B15" s="388">
        <f>Planilha!B43</f>
        <v>2</v>
      </c>
      <c r="C15" s="390" t="str">
        <f>Planilha!F43</f>
        <v>RUA BORBA GATO</v>
      </c>
      <c r="D15" s="391"/>
      <c r="E15" s="391"/>
      <c r="F15" s="392"/>
      <c r="G15" s="92" t="s">
        <v>9</v>
      </c>
      <c r="H15" s="396">
        <f t="shared" si="0"/>
        <v>1073.0999999999999</v>
      </c>
      <c r="I15" s="396"/>
      <c r="J15" s="380">
        <f>Planilha!G48</f>
        <v>1073.0999999999999</v>
      </c>
      <c r="K15" s="381"/>
      <c r="L15" s="382"/>
    </row>
    <row r="16" spans="2:12" x14ac:dyDescent="0.2">
      <c r="B16" s="389"/>
      <c r="C16" s="393"/>
      <c r="D16" s="394"/>
      <c r="E16" s="394"/>
      <c r="F16" s="395"/>
      <c r="G16" s="92" t="s">
        <v>98</v>
      </c>
      <c r="H16" s="396">
        <f t="shared" si="0"/>
        <v>200337.72999999998</v>
      </c>
      <c r="I16" s="396"/>
      <c r="J16" s="380">
        <f>Planilha!L71</f>
        <v>200337.72999999998</v>
      </c>
      <c r="K16" s="381"/>
      <c r="L16" s="382"/>
    </row>
    <row r="17" spans="2:12" x14ac:dyDescent="0.2">
      <c r="B17" s="388">
        <f>Planilha!B72</f>
        <v>3</v>
      </c>
      <c r="C17" s="390" t="str">
        <f>Planilha!F72</f>
        <v>RUA MARCELO GARCIA</v>
      </c>
      <c r="D17" s="391"/>
      <c r="E17" s="391"/>
      <c r="F17" s="392"/>
      <c r="G17" s="92" t="s">
        <v>9</v>
      </c>
      <c r="H17" s="396">
        <f t="shared" si="0"/>
        <v>372.43</v>
      </c>
      <c r="I17" s="396"/>
      <c r="J17" s="380">
        <f>Planilha!G77</f>
        <v>372.43</v>
      </c>
      <c r="K17" s="381"/>
      <c r="L17" s="382"/>
    </row>
    <row r="18" spans="2:12" x14ac:dyDescent="0.2">
      <c r="B18" s="389"/>
      <c r="C18" s="393"/>
      <c r="D18" s="394"/>
      <c r="E18" s="394"/>
      <c r="F18" s="395"/>
      <c r="G18" s="92" t="s">
        <v>98</v>
      </c>
      <c r="H18" s="396">
        <f t="shared" si="0"/>
        <v>74707.91</v>
      </c>
      <c r="I18" s="396"/>
      <c r="J18" s="380">
        <f>Planilha!L100</f>
        <v>74707.91</v>
      </c>
      <c r="K18" s="381"/>
      <c r="L18" s="382"/>
    </row>
    <row r="19" spans="2:12" x14ac:dyDescent="0.2">
      <c r="B19" s="388">
        <f>Planilha!B101</f>
        <v>4</v>
      </c>
      <c r="C19" s="390" t="str">
        <f>Planilha!F101</f>
        <v>RUA ANTÔNIO AUGUSTO FERREIRA</v>
      </c>
      <c r="D19" s="391"/>
      <c r="E19" s="391"/>
      <c r="F19" s="392"/>
      <c r="G19" s="92" t="s">
        <v>9</v>
      </c>
      <c r="H19" s="396">
        <f t="shared" si="0"/>
        <v>1237.6199999999999</v>
      </c>
      <c r="I19" s="396"/>
      <c r="J19" s="380">
        <f>Planilha!G106</f>
        <v>1237.6199999999999</v>
      </c>
      <c r="K19" s="381"/>
      <c r="L19" s="382"/>
    </row>
    <row r="20" spans="2:12" x14ac:dyDescent="0.2">
      <c r="B20" s="389"/>
      <c r="C20" s="393"/>
      <c r="D20" s="394"/>
      <c r="E20" s="394"/>
      <c r="F20" s="395"/>
      <c r="G20" s="92" t="s">
        <v>98</v>
      </c>
      <c r="H20" s="396">
        <f t="shared" si="0"/>
        <v>233616.31</v>
      </c>
      <c r="I20" s="396"/>
      <c r="J20" s="380">
        <f>Planilha!L126</f>
        <v>233616.31</v>
      </c>
      <c r="K20" s="381"/>
      <c r="L20" s="382"/>
    </row>
    <row r="21" spans="2:12" x14ac:dyDescent="0.2">
      <c r="B21" s="388">
        <f>Planilha!B127</f>
        <v>5</v>
      </c>
      <c r="C21" s="390" t="str">
        <f>Planilha!F127</f>
        <v>RUA MARINALVA DOS SANTOS</v>
      </c>
      <c r="D21" s="391"/>
      <c r="E21" s="391"/>
      <c r="F21" s="392"/>
      <c r="G21" s="92" t="s">
        <v>9</v>
      </c>
      <c r="H21" s="396">
        <f t="shared" si="0"/>
        <v>1169.76</v>
      </c>
      <c r="I21" s="396"/>
      <c r="J21" s="380">
        <f>Planilha!G132</f>
        <v>1169.76</v>
      </c>
      <c r="K21" s="381"/>
      <c r="L21" s="382"/>
    </row>
    <row r="22" spans="2:12" x14ac:dyDescent="0.2">
      <c r="B22" s="389"/>
      <c r="C22" s="393"/>
      <c r="D22" s="394"/>
      <c r="E22" s="394"/>
      <c r="F22" s="395"/>
      <c r="G22" s="92" t="s">
        <v>98</v>
      </c>
      <c r="H22" s="396">
        <f t="shared" si="0"/>
        <v>232599.58000000002</v>
      </c>
      <c r="I22" s="396"/>
      <c r="J22" s="380">
        <f>Planilha!L155</f>
        <v>232599.58000000002</v>
      </c>
      <c r="K22" s="381"/>
      <c r="L22" s="382"/>
    </row>
    <row r="23" spans="2:12" x14ac:dyDescent="0.2">
      <c r="B23" s="388">
        <f>Planilha!B156</f>
        <v>6</v>
      </c>
      <c r="C23" s="390" t="str">
        <f>Planilha!F156</f>
        <v>RUA SANDELIA ANDENA TRECHO 1</v>
      </c>
      <c r="D23" s="391"/>
      <c r="E23" s="391"/>
      <c r="F23" s="392"/>
      <c r="G23" s="92" t="s">
        <v>9</v>
      </c>
      <c r="H23" s="396">
        <f t="shared" si="0"/>
        <v>370.52</v>
      </c>
      <c r="I23" s="396"/>
      <c r="J23" s="380">
        <f>Planilha!G170</f>
        <v>370.52</v>
      </c>
      <c r="K23" s="381"/>
      <c r="L23" s="382"/>
    </row>
    <row r="24" spans="2:12" x14ac:dyDescent="0.2">
      <c r="B24" s="389"/>
      <c r="C24" s="393"/>
      <c r="D24" s="394"/>
      <c r="E24" s="394"/>
      <c r="F24" s="395"/>
      <c r="G24" s="92" t="s">
        <v>98</v>
      </c>
      <c r="H24" s="396">
        <f t="shared" si="0"/>
        <v>113495.98000000001</v>
      </c>
      <c r="I24" s="396"/>
      <c r="J24" s="380">
        <f>Planilha!L186</f>
        <v>113495.98000000001</v>
      </c>
      <c r="K24" s="381"/>
      <c r="L24" s="382"/>
    </row>
    <row r="25" spans="2:12" x14ac:dyDescent="0.2">
      <c r="B25" s="388">
        <f>Planilha!B187</f>
        <v>7</v>
      </c>
      <c r="C25" s="398" t="str">
        <f>Planilha!F187</f>
        <v>RUA SANDELIA ANDENA TRECHO 2</v>
      </c>
      <c r="D25" s="399"/>
      <c r="E25" s="399"/>
      <c r="F25" s="400"/>
      <c r="G25" s="92" t="s">
        <v>9</v>
      </c>
      <c r="H25" s="396">
        <f t="shared" si="0"/>
        <v>1516.26</v>
      </c>
      <c r="I25" s="396"/>
      <c r="J25" s="380">
        <f>Planilha!G200</f>
        <v>1516.26</v>
      </c>
      <c r="K25" s="381"/>
      <c r="L25" s="382"/>
    </row>
    <row r="26" spans="2:12" x14ac:dyDescent="0.2">
      <c r="B26" s="397"/>
      <c r="C26" s="401"/>
      <c r="D26" s="402"/>
      <c r="E26" s="402"/>
      <c r="F26" s="403"/>
      <c r="G26" s="93" t="s">
        <v>98</v>
      </c>
      <c r="H26" s="396">
        <f t="shared" si="0"/>
        <v>979973.22999999975</v>
      </c>
      <c r="I26" s="396"/>
      <c r="J26" s="384">
        <f>Planilha!L211</f>
        <v>979973.22999999975</v>
      </c>
      <c r="K26" s="385"/>
      <c r="L26" s="386"/>
    </row>
    <row r="27" spans="2:12" x14ac:dyDescent="0.2">
      <c r="B27" s="94"/>
      <c r="C27" s="94"/>
      <c r="D27" s="94"/>
      <c r="E27" s="94"/>
      <c r="F27" s="94"/>
      <c r="G27" s="94"/>
      <c r="H27" s="387"/>
      <c r="I27" s="387"/>
      <c r="J27" s="94"/>
      <c r="K27" s="94"/>
    </row>
    <row r="28" spans="2:12" ht="12.75" customHeight="1" x14ac:dyDescent="0.2">
      <c r="B28" s="416" t="s">
        <v>99</v>
      </c>
      <c r="C28" s="417"/>
      <c r="D28" s="417"/>
      <c r="E28" s="417"/>
      <c r="F28" s="417"/>
      <c r="G28" s="418"/>
      <c r="H28" s="419">
        <v>2000000</v>
      </c>
      <c r="I28" s="419"/>
      <c r="J28" s="410">
        <v>2000000</v>
      </c>
      <c r="K28" s="411"/>
      <c r="L28" s="412"/>
    </row>
    <row r="29" spans="2:12" ht="12.75" customHeight="1" x14ac:dyDescent="0.2">
      <c r="B29" s="376" t="s">
        <v>100</v>
      </c>
      <c r="C29" s="377"/>
      <c r="D29" s="377"/>
      <c r="E29" s="377"/>
      <c r="F29" s="377"/>
      <c r="G29" s="378"/>
      <c r="H29" s="379">
        <f>H14-H28+H16+H18+H20+H22+H24+H26</f>
        <v>88095.169999999693</v>
      </c>
      <c r="I29" s="379"/>
      <c r="J29" s="380">
        <f>J30-J28</f>
        <v>88095.169999999693</v>
      </c>
      <c r="K29" s="381"/>
      <c r="L29" s="382"/>
    </row>
    <row r="30" spans="2:12" x14ac:dyDescent="0.2">
      <c r="B30" s="95" t="s">
        <v>96</v>
      </c>
      <c r="C30" s="96"/>
      <c r="D30" s="96"/>
      <c r="E30" s="96"/>
      <c r="F30" s="96"/>
      <c r="G30" s="97"/>
      <c r="H30" s="383">
        <f>H29+H28</f>
        <v>2088095.1699999997</v>
      </c>
      <c r="I30" s="383"/>
      <c r="J30" s="384">
        <f>H30</f>
        <v>2088095.1699999997</v>
      </c>
      <c r="K30" s="385"/>
      <c r="L30" s="386"/>
    </row>
    <row r="31" spans="2:12" x14ac:dyDescent="0.2">
      <c r="B31" s="89" t="s">
        <v>83</v>
      </c>
    </row>
    <row r="32" spans="2:12" x14ac:dyDescent="0.2">
      <c r="L32" s="178"/>
    </row>
    <row r="34" spans="2:6" ht="21" customHeight="1" x14ac:dyDescent="0.2">
      <c r="B34" s="98" t="s">
        <v>101</v>
      </c>
      <c r="E34" s="98" t="s">
        <v>102</v>
      </c>
      <c r="F34" s="99">
        <v>5070657923</v>
      </c>
    </row>
    <row r="35" spans="2:6" ht="21" customHeight="1" x14ac:dyDescent="0.2">
      <c r="C35" s="100" t="str">
        <f>[7]Planilha!E50</f>
        <v>André Felipe Maia Alfonzo</v>
      </c>
      <c r="E35" s="98" t="s">
        <v>292</v>
      </c>
    </row>
  </sheetData>
  <mergeCells count="65">
    <mergeCell ref="J13:L13"/>
    <mergeCell ref="J14:L14"/>
    <mergeCell ref="J9:L12"/>
    <mergeCell ref="J28:L28"/>
    <mergeCell ref="C4:H4"/>
    <mergeCell ref="B28:G28"/>
    <mergeCell ref="H28:I28"/>
    <mergeCell ref="B13:B14"/>
    <mergeCell ref="C13:F14"/>
    <mergeCell ref="H13:I13"/>
    <mergeCell ref="B9:B12"/>
    <mergeCell ref="C9:F12"/>
    <mergeCell ref="G9:G12"/>
    <mergeCell ref="H9:I9"/>
    <mergeCell ref="H10:I10"/>
    <mergeCell ref="H11:H12"/>
    <mergeCell ref="H14:I14"/>
    <mergeCell ref="B17:B18"/>
    <mergeCell ref="C17:F18"/>
    <mergeCell ref="H17:I17"/>
    <mergeCell ref="J17:L17"/>
    <mergeCell ref="H18:I18"/>
    <mergeCell ref="J18:L18"/>
    <mergeCell ref="B15:B16"/>
    <mergeCell ref="C15:F16"/>
    <mergeCell ref="H15:I15"/>
    <mergeCell ref="J15:L15"/>
    <mergeCell ref="H16:I16"/>
    <mergeCell ref="J16:L16"/>
    <mergeCell ref="B21:B22"/>
    <mergeCell ref="C21:F22"/>
    <mergeCell ref="H21:I21"/>
    <mergeCell ref="J21:L21"/>
    <mergeCell ref="H22:I22"/>
    <mergeCell ref="J22:L22"/>
    <mergeCell ref="B19:B20"/>
    <mergeCell ref="C19:F20"/>
    <mergeCell ref="H19:I19"/>
    <mergeCell ref="J19:L19"/>
    <mergeCell ref="H20:I20"/>
    <mergeCell ref="J20:L20"/>
    <mergeCell ref="H27:I27"/>
    <mergeCell ref="B23:B24"/>
    <mergeCell ref="C23:F24"/>
    <mergeCell ref="H23:I23"/>
    <mergeCell ref="J23:L23"/>
    <mergeCell ref="H24:I24"/>
    <mergeCell ref="J24:L24"/>
    <mergeCell ref="B25:B26"/>
    <mergeCell ref="C25:F26"/>
    <mergeCell ref="H25:I25"/>
    <mergeCell ref="J25:L25"/>
    <mergeCell ref="H26:I26"/>
    <mergeCell ref="J26:L26"/>
    <mergeCell ref="B29:G29"/>
    <mergeCell ref="H29:I29"/>
    <mergeCell ref="J29:L29"/>
    <mergeCell ref="H30:I30"/>
    <mergeCell ref="J30:L30"/>
    <mergeCell ref="C2:E2"/>
    <mergeCell ref="K2:L2"/>
    <mergeCell ref="C5:H6"/>
    <mergeCell ref="J4:L4"/>
    <mergeCell ref="J5:L5"/>
    <mergeCell ref="J6:L6"/>
  </mergeCells>
  <printOptions horizontalCentered="1"/>
  <pageMargins left="0.196527777777778" right="0.196527777777778" top="0.43263888888888902" bottom="0.196527777777778" header="0.51180555555555596" footer="0.51180555555555596"/>
  <pageSetup paperSize="9" scale="6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59FE4-567C-4534-A808-9FD28A5BDE38}">
  <sheetPr>
    <pageSetUpPr fitToPage="1"/>
  </sheetPr>
  <dimension ref="B1:Q33"/>
  <sheetViews>
    <sheetView showGridLines="0" topLeftCell="A4" zoomScale="70" zoomScaleNormal="70" workbookViewId="0">
      <selection activeCell="H15" sqref="H15:I15"/>
    </sheetView>
  </sheetViews>
  <sheetFormatPr defaultColWidth="9.140625" defaultRowHeight="12.75" x14ac:dyDescent="0.2"/>
  <cols>
    <col min="1" max="1" width="9.140625" style="89"/>
    <col min="2" max="2" width="8.7109375" style="89" customWidth="1"/>
    <col min="3" max="3" width="17.28515625" style="89" customWidth="1"/>
    <col min="4" max="4" width="29.42578125" style="89" customWidth="1"/>
    <col min="5" max="5" width="11.85546875" style="89" customWidth="1"/>
    <col min="6" max="6" width="13" style="89" customWidth="1"/>
    <col min="7" max="13" width="17.7109375" style="89" customWidth="1"/>
    <col min="14" max="14" width="13.7109375" style="89" customWidth="1"/>
    <col min="15" max="16384" width="9.140625" style="89"/>
  </cols>
  <sheetData>
    <row r="1" spans="2:16" ht="12" customHeight="1" x14ac:dyDescent="0.2"/>
    <row r="2" spans="2:16" ht="51" customHeight="1" x14ac:dyDescent="0.2">
      <c r="C2" s="91"/>
      <c r="D2" s="360" t="s">
        <v>85</v>
      </c>
      <c r="E2" s="360"/>
      <c r="F2" s="360"/>
      <c r="G2" s="360"/>
      <c r="H2" s="91"/>
      <c r="J2" s="437" t="s">
        <v>86</v>
      </c>
      <c r="K2" s="438"/>
      <c r="L2" s="439"/>
      <c r="N2" s="437" t="s">
        <v>87</v>
      </c>
      <c r="O2" s="438"/>
      <c r="P2" s="439"/>
    </row>
    <row r="3" spans="2:16" x14ac:dyDescent="0.2">
      <c r="C3" s="90"/>
      <c r="D3" s="91"/>
      <c r="E3" s="90"/>
      <c r="F3" s="91"/>
      <c r="G3" s="91"/>
    </row>
    <row r="4" spans="2:16" ht="12.75" customHeight="1" x14ac:dyDescent="0.2">
      <c r="D4" s="413" t="s">
        <v>88</v>
      </c>
      <c r="E4" s="414"/>
      <c r="F4" s="414"/>
      <c r="G4" s="414"/>
      <c r="H4" s="414"/>
      <c r="I4" s="415"/>
      <c r="J4" s="91"/>
      <c r="K4" s="91"/>
      <c r="L4" s="91"/>
      <c r="M4" s="440" t="s">
        <v>89</v>
      </c>
      <c r="N4" s="405"/>
      <c r="O4" s="405"/>
      <c r="P4" s="406"/>
    </row>
    <row r="5" spans="2:16" ht="12.75" customHeight="1" x14ac:dyDescent="0.2">
      <c r="D5" s="363" t="str">
        <f>Planilha!F9</f>
        <v>Fresagem e Recapeamento da Rua Alfredo Regner, Rua Borba Gato, Rua Marcelo Garcia, Rua Antonio Augusto Ferreira, Rua Marinalva dos Santos e Pavimentação da Rua Sandelia Andena</v>
      </c>
      <c r="E5" s="364"/>
      <c r="F5" s="364"/>
      <c r="G5" s="364"/>
      <c r="H5" s="364"/>
      <c r="I5" s="365"/>
      <c r="J5" s="91"/>
      <c r="K5" s="91"/>
      <c r="L5" s="91"/>
      <c r="M5" s="441" t="s">
        <v>90</v>
      </c>
      <c r="N5" s="442"/>
      <c r="O5" s="442"/>
      <c r="P5" s="443"/>
    </row>
    <row r="6" spans="2:16" ht="12.75" customHeight="1" x14ac:dyDescent="0.2">
      <c r="D6" s="366"/>
      <c r="E6" s="367"/>
      <c r="F6" s="367"/>
      <c r="G6" s="367"/>
      <c r="H6" s="367"/>
      <c r="I6" s="368"/>
      <c r="J6" s="91"/>
      <c r="K6" s="91"/>
      <c r="L6" s="91"/>
      <c r="M6" s="373" t="s">
        <v>91</v>
      </c>
      <c r="N6" s="374"/>
      <c r="O6" s="374"/>
      <c r="P6" s="375"/>
    </row>
    <row r="7" spans="2:16" ht="12" customHeight="1" x14ac:dyDescent="0.2">
      <c r="B7" s="90"/>
      <c r="C7" s="90"/>
    </row>
    <row r="8" spans="2:16" ht="12" customHeight="1" x14ac:dyDescent="0.2"/>
    <row r="9" spans="2:16" ht="12" customHeight="1" x14ac:dyDescent="0.2">
      <c r="B9" s="420" t="s">
        <v>92</v>
      </c>
      <c r="C9" s="422" t="s">
        <v>93</v>
      </c>
      <c r="D9" s="423"/>
      <c r="E9" s="423"/>
      <c r="F9" s="424"/>
      <c r="G9" s="431" t="s">
        <v>94</v>
      </c>
      <c r="H9" s="436" t="s">
        <v>95</v>
      </c>
      <c r="I9" s="436"/>
      <c r="J9" s="436" t="s">
        <v>180</v>
      </c>
      <c r="K9" s="436"/>
      <c r="L9" s="436" t="s">
        <v>181</v>
      </c>
      <c r="M9" s="436"/>
      <c r="N9" s="404" t="s">
        <v>96</v>
      </c>
      <c r="O9" s="405"/>
      <c r="P9" s="406"/>
    </row>
    <row r="10" spans="2:16" ht="24" customHeight="1" x14ac:dyDescent="0.2">
      <c r="B10" s="421"/>
      <c r="C10" s="425"/>
      <c r="D10" s="426"/>
      <c r="E10" s="426"/>
      <c r="F10" s="427"/>
      <c r="G10" s="432"/>
      <c r="H10" s="444" t="s">
        <v>182</v>
      </c>
      <c r="I10" s="444"/>
      <c r="J10" s="444" t="s">
        <v>182</v>
      </c>
      <c r="K10" s="444"/>
      <c r="L10" s="444" t="s">
        <v>182</v>
      </c>
      <c r="M10" s="444"/>
      <c r="N10" s="407"/>
      <c r="O10" s="408"/>
      <c r="P10" s="409"/>
    </row>
    <row r="11" spans="2:16" ht="25.5" customHeight="1" x14ac:dyDescent="0.2">
      <c r="B11" s="421"/>
      <c r="C11" s="425"/>
      <c r="D11" s="426"/>
      <c r="E11" s="426"/>
      <c r="F11" s="427"/>
      <c r="G11" s="432"/>
      <c r="H11" s="445" t="s">
        <v>97</v>
      </c>
      <c r="I11" s="446" t="s">
        <v>183</v>
      </c>
      <c r="J11" s="445" t="s">
        <v>97</v>
      </c>
      <c r="K11" s="446" t="s">
        <v>183</v>
      </c>
      <c r="L11" s="445" t="s">
        <v>97</v>
      </c>
      <c r="M11" s="446" t="s">
        <v>183</v>
      </c>
      <c r="N11" s="407"/>
      <c r="O11" s="408"/>
      <c r="P11" s="409"/>
    </row>
    <row r="12" spans="2:16" ht="55.5" customHeight="1" x14ac:dyDescent="0.2">
      <c r="B12" s="421"/>
      <c r="C12" s="428"/>
      <c r="D12" s="429"/>
      <c r="E12" s="429"/>
      <c r="F12" s="430"/>
      <c r="G12" s="432"/>
      <c r="H12" s="445"/>
      <c r="I12" s="447"/>
      <c r="J12" s="445"/>
      <c r="K12" s="447"/>
      <c r="L12" s="445"/>
      <c r="M12" s="447"/>
      <c r="N12" s="407"/>
      <c r="O12" s="408"/>
      <c r="P12" s="409"/>
    </row>
    <row r="13" spans="2:16" x14ac:dyDescent="0.2">
      <c r="B13" s="388">
        <v>1</v>
      </c>
      <c r="C13" s="390" t="str">
        <f>D5</f>
        <v>Fresagem e Recapeamento da Rua Alfredo Regner, Rua Borba Gato, Rua Marcelo Garcia, Rua Antonio Augusto Ferreira, Rua Marinalva dos Santos e Pavimentação da Rua Sandelia Andena</v>
      </c>
      <c r="D13" s="391"/>
      <c r="E13" s="391"/>
      <c r="F13" s="392"/>
      <c r="G13" s="92" t="s">
        <v>9</v>
      </c>
      <c r="H13" s="396">
        <f>N13/3</f>
        <v>2313.726533333333</v>
      </c>
      <c r="I13" s="396"/>
      <c r="J13" s="396">
        <f>N13/3</f>
        <v>2313.726533333333</v>
      </c>
      <c r="K13" s="396"/>
      <c r="L13" s="396">
        <f>N13/3</f>
        <v>2313.726533333333</v>
      </c>
      <c r="M13" s="396"/>
      <c r="N13" s="380">
        <f>'Cronograma estado'!J13+'Cronograma estado'!J15+'Cronograma estado'!J17+'Cronograma estado'!J19+'Cronograma estado'!J21+'Cronograma estado'!J23+'Cronograma estado'!J25</f>
        <v>6941.1795999999995</v>
      </c>
      <c r="O13" s="381"/>
      <c r="P13" s="382"/>
    </row>
    <row r="14" spans="2:16" x14ac:dyDescent="0.2">
      <c r="B14" s="389"/>
      <c r="C14" s="393"/>
      <c r="D14" s="394"/>
      <c r="E14" s="394"/>
      <c r="F14" s="395"/>
      <c r="G14" s="92" t="s">
        <v>98</v>
      </c>
      <c r="H14" s="396">
        <f t="shared" ref="H14" si="0">N14/3</f>
        <v>696031.72333333327</v>
      </c>
      <c r="I14" s="396"/>
      <c r="J14" s="396">
        <f t="shared" ref="J14" si="1">N14/3</f>
        <v>696031.72333333327</v>
      </c>
      <c r="K14" s="396"/>
      <c r="L14" s="396">
        <f t="shared" ref="L14" si="2">N14/3</f>
        <v>696031.72333333327</v>
      </c>
      <c r="M14" s="396"/>
      <c r="N14" s="380">
        <f>Planilha!L212</f>
        <v>2088095.1699999997</v>
      </c>
      <c r="O14" s="381"/>
      <c r="P14" s="382"/>
    </row>
    <row r="15" spans="2:16" x14ac:dyDescent="0.2">
      <c r="B15" s="388"/>
      <c r="C15" s="390"/>
      <c r="D15" s="391"/>
      <c r="E15" s="391"/>
      <c r="F15" s="392"/>
      <c r="G15" s="92"/>
      <c r="H15" s="396"/>
      <c r="I15" s="396"/>
      <c r="J15" s="396"/>
      <c r="K15" s="396"/>
      <c r="L15" s="396"/>
      <c r="M15" s="396"/>
      <c r="N15" s="380">
        <f t="shared" ref="N15:N18" si="3">SUM(H15:I15)</f>
        <v>0</v>
      </c>
      <c r="O15" s="381"/>
      <c r="P15" s="382"/>
    </row>
    <row r="16" spans="2:16" x14ac:dyDescent="0.2">
      <c r="B16" s="389"/>
      <c r="C16" s="393"/>
      <c r="D16" s="394"/>
      <c r="E16" s="394"/>
      <c r="F16" s="395"/>
      <c r="G16" s="92"/>
      <c r="H16" s="396"/>
      <c r="I16" s="396"/>
      <c r="J16" s="396"/>
      <c r="K16" s="396"/>
      <c r="L16" s="396"/>
      <c r="M16" s="396"/>
      <c r="N16" s="380">
        <f t="shared" si="3"/>
        <v>0</v>
      </c>
      <c r="O16" s="381"/>
      <c r="P16" s="382"/>
    </row>
    <row r="17" spans="2:17" x14ac:dyDescent="0.2">
      <c r="B17" s="388"/>
      <c r="C17" s="390"/>
      <c r="D17" s="391"/>
      <c r="E17" s="391"/>
      <c r="F17" s="392"/>
      <c r="G17" s="92"/>
      <c r="H17" s="396"/>
      <c r="I17" s="396"/>
      <c r="J17" s="396"/>
      <c r="K17" s="396"/>
      <c r="L17" s="396"/>
      <c r="M17" s="396"/>
      <c r="N17" s="380">
        <f t="shared" si="3"/>
        <v>0</v>
      </c>
      <c r="O17" s="381"/>
      <c r="P17" s="382"/>
    </row>
    <row r="18" spans="2:17" x14ac:dyDescent="0.2">
      <c r="B18" s="389"/>
      <c r="C18" s="393"/>
      <c r="D18" s="394"/>
      <c r="E18" s="394"/>
      <c r="F18" s="395"/>
      <c r="G18" s="92"/>
      <c r="H18" s="396"/>
      <c r="I18" s="396"/>
      <c r="J18" s="396"/>
      <c r="K18" s="396"/>
      <c r="L18" s="396"/>
      <c r="M18" s="396"/>
      <c r="N18" s="380">
        <f t="shared" si="3"/>
        <v>0</v>
      </c>
      <c r="O18" s="381"/>
      <c r="P18" s="382"/>
    </row>
    <row r="19" spans="2:17" x14ac:dyDescent="0.2">
      <c r="B19" s="388"/>
      <c r="C19" s="390"/>
      <c r="D19" s="391"/>
      <c r="E19" s="391"/>
      <c r="F19" s="392"/>
      <c r="G19" s="92"/>
      <c r="H19" s="448"/>
      <c r="I19" s="448"/>
      <c r="J19" s="448"/>
      <c r="K19" s="448"/>
      <c r="L19" s="448"/>
      <c r="M19" s="448"/>
      <c r="N19" s="380">
        <f t="shared" ref="N19:N24" si="4">SUM(H19:I19)</f>
        <v>0</v>
      </c>
      <c r="O19" s="381"/>
      <c r="P19" s="382"/>
    </row>
    <row r="20" spans="2:17" x14ac:dyDescent="0.2">
      <c r="B20" s="389"/>
      <c r="C20" s="393"/>
      <c r="D20" s="394"/>
      <c r="E20" s="394"/>
      <c r="F20" s="395"/>
      <c r="G20" s="92"/>
      <c r="H20" s="396"/>
      <c r="I20" s="396"/>
      <c r="J20" s="396"/>
      <c r="K20" s="396"/>
      <c r="L20" s="396"/>
      <c r="M20" s="396"/>
      <c r="N20" s="380">
        <f t="shared" si="4"/>
        <v>0</v>
      </c>
      <c r="O20" s="381"/>
      <c r="P20" s="382"/>
    </row>
    <row r="21" spans="2:17" x14ac:dyDescent="0.2">
      <c r="B21" s="388"/>
      <c r="C21" s="390"/>
      <c r="D21" s="391"/>
      <c r="E21" s="391"/>
      <c r="F21" s="392"/>
      <c r="G21" s="92"/>
      <c r="H21" s="448"/>
      <c r="I21" s="448"/>
      <c r="J21" s="448"/>
      <c r="K21" s="448"/>
      <c r="L21" s="448"/>
      <c r="M21" s="448"/>
      <c r="N21" s="380">
        <f t="shared" si="4"/>
        <v>0</v>
      </c>
      <c r="O21" s="381"/>
      <c r="P21" s="382"/>
    </row>
    <row r="22" spans="2:17" x14ac:dyDescent="0.2">
      <c r="B22" s="389"/>
      <c r="C22" s="393"/>
      <c r="D22" s="394"/>
      <c r="E22" s="394"/>
      <c r="F22" s="395"/>
      <c r="G22" s="92"/>
      <c r="H22" s="396"/>
      <c r="I22" s="396"/>
      <c r="J22" s="396"/>
      <c r="K22" s="396"/>
      <c r="L22" s="396"/>
      <c r="M22" s="396"/>
      <c r="N22" s="380">
        <f t="shared" si="4"/>
        <v>0</v>
      </c>
      <c r="O22" s="381"/>
      <c r="P22" s="382"/>
    </row>
    <row r="23" spans="2:17" x14ac:dyDescent="0.2">
      <c r="B23" s="388"/>
      <c r="C23" s="398"/>
      <c r="D23" s="399"/>
      <c r="E23" s="399"/>
      <c r="F23" s="400"/>
      <c r="G23" s="92"/>
      <c r="H23" s="450"/>
      <c r="I23" s="450"/>
      <c r="J23" s="450"/>
      <c r="K23" s="450"/>
      <c r="L23" s="450"/>
      <c r="M23" s="450"/>
      <c r="N23" s="380">
        <f t="shared" si="4"/>
        <v>0</v>
      </c>
      <c r="O23" s="381"/>
      <c r="P23" s="382"/>
    </row>
    <row r="24" spans="2:17" x14ac:dyDescent="0.2">
      <c r="B24" s="397"/>
      <c r="C24" s="401"/>
      <c r="D24" s="402"/>
      <c r="E24" s="402"/>
      <c r="F24" s="403"/>
      <c r="G24" s="93"/>
      <c r="H24" s="449"/>
      <c r="I24" s="449"/>
      <c r="J24" s="449"/>
      <c r="K24" s="449"/>
      <c r="L24" s="449"/>
      <c r="M24" s="449"/>
      <c r="N24" s="384">
        <f t="shared" si="4"/>
        <v>0</v>
      </c>
      <c r="O24" s="385"/>
      <c r="P24" s="386"/>
    </row>
    <row r="25" spans="2:17" x14ac:dyDescent="0.2">
      <c r="B25" s="94"/>
      <c r="C25" s="94"/>
      <c r="D25" s="94"/>
      <c r="E25" s="94"/>
      <c r="F25" s="94"/>
      <c r="G25" s="94"/>
      <c r="H25" s="387"/>
      <c r="I25" s="387"/>
      <c r="J25" s="387"/>
      <c r="K25" s="387"/>
      <c r="L25" s="387"/>
      <c r="M25" s="387"/>
      <c r="N25" s="94"/>
      <c r="O25" s="94"/>
    </row>
    <row r="26" spans="2:17" x14ac:dyDescent="0.2">
      <c r="B26" s="416" t="s">
        <v>99</v>
      </c>
      <c r="C26" s="417"/>
      <c r="D26" s="417"/>
      <c r="E26" s="417"/>
      <c r="F26" s="417"/>
      <c r="G26" s="418"/>
      <c r="H26" s="419">
        <v>666666.66</v>
      </c>
      <c r="I26" s="419"/>
      <c r="J26" s="419">
        <v>666666.67000000004</v>
      </c>
      <c r="K26" s="419"/>
      <c r="L26" s="419">
        <v>666666.67000000004</v>
      </c>
      <c r="M26" s="419"/>
      <c r="N26" s="410">
        <v>2000000</v>
      </c>
      <c r="O26" s="411"/>
      <c r="P26" s="412"/>
    </row>
    <row r="27" spans="2:17" ht="12.75" customHeight="1" x14ac:dyDescent="0.2">
      <c r="B27" s="376" t="s">
        <v>100</v>
      </c>
      <c r="C27" s="377"/>
      <c r="D27" s="377"/>
      <c r="E27" s="377"/>
      <c r="F27" s="377"/>
      <c r="G27" s="378"/>
      <c r="H27" s="379">
        <f>H14-H26+H16+H18</f>
        <v>29365.063333333237</v>
      </c>
      <c r="I27" s="379"/>
      <c r="J27" s="379">
        <f>J14-J26+J16+J18</f>
        <v>29365.053333333228</v>
      </c>
      <c r="K27" s="379"/>
      <c r="L27" s="379">
        <f>L14-L26+L16+L18</f>
        <v>29365.053333333228</v>
      </c>
      <c r="M27" s="379"/>
      <c r="N27" s="380">
        <f>N28-N26</f>
        <v>88095.169999999925</v>
      </c>
      <c r="O27" s="381"/>
      <c r="P27" s="382"/>
      <c r="Q27" s="178"/>
    </row>
    <row r="28" spans="2:17" x14ac:dyDescent="0.2">
      <c r="B28" s="95" t="s">
        <v>96</v>
      </c>
      <c r="C28" s="96"/>
      <c r="D28" s="96"/>
      <c r="E28" s="96"/>
      <c r="F28" s="96"/>
      <c r="G28" s="97"/>
      <c r="H28" s="383">
        <f>H27+H26</f>
        <v>696031.72333333327</v>
      </c>
      <c r="I28" s="383"/>
      <c r="J28" s="383">
        <f>J27+J26</f>
        <v>696031.72333333327</v>
      </c>
      <c r="K28" s="383"/>
      <c r="L28" s="383">
        <f>L27+L26</f>
        <v>696031.72333333327</v>
      </c>
      <c r="M28" s="383"/>
      <c r="N28" s="384">
        <f>H28+J28+L28</f>
        <v>2088095.17</v>
      </c>
      <c r="O28" s="385"/>
      <c r="P28" s="386"/>
    </row>
    <row r="29" spans="2:17" x14ac:dyDescent="0.2">
      <c r="B29" s="89" t="s">
        <v>83</v>
      </c>
    </row>
    <row r="32" spans="2:17" ht="21" customHeight="1" x14ac:dyDescent="0.2">
      <c r="B32" s="98" t="s">
        <v>101</v>
      </c>
      <c r="E32" s="98" t="s">
        <v>102</v>
      </c>
      <c r="F32" s="99">
        <v>5070657923</v>
      </c>
    </row>
    <row r="33" spans="3:5" ht="21" customHeight="1" x14ac:dyDescent="0.2">
      <c r="C33" s="100" t="str">
        <f>[7]Planilha!E50</f>
        <v>André Felipe Maia Alfonzo</v>
      </c>
      <c r="E33" s="98" t="s">
        <v>103</v>
      </c>
    </row>
  </sheetData>
  <mergeCells count="101">
    <mergeCell ref="H28:I28"/>
    <mergeCell ref="J28:K28"/>
    <mergeCell ref="L28:M28"/>
    <mergeCell ref="N28:P28"/>
    <mergeCell ref="N26:P26"/>
    <mergeCell ref="B27:G27"/>
    <mergeCell ref="H27:I27"/>
    <mergeCell ref="J27:K27"/>
    <mergeCell ref="L27:M27"/>
    <mergeCell ref="N27:P27"/>
    <mergeCell ref="H25:I25"/>
    <mergeCell ref="J25:K25"/>
    <mergeCell ref="L25:M25"/>
    <mergeCell ref="B26:G26"/>
    <mergeCell ref="H26:I26"/>
    <mergeCell ref="J26:K26"/>
    <mergeCell ref="L26:M26"/>
    <mergeCell ref="B23:B24"/>
    <mergeCell ref="C23:F24"/>
    <mergeCell ref="H23:I23"/>
    <mergeCell ref="J23:K23"/>
    <mergeCell ref="L23:M23"/>
    <mergeCell ref="N23:P23"/>
    <mergeCell ref="H24:I24"/>
    <mergeCell ref="J24:K24"/>
    <mergeCell ref="L24:M24"/>
    <mergeCell ref="N24:P24"/>
    <mergeCell ref="B21:B22"/>
    <mergeCell ref="C21:F22"/>
    <mergeCell ref="H21:I21"/>
    <mergeCell ref="J21:K21"/>
    <mergeCell ref="L21:M21"/>
    <mergeCell ref="N21:P21"/>
    <mergeCell ref="H22:I22"/>
    <mergeCell ref="J22:K22"/>
    <mergeCell ref="L22:M22"/>
    <mergeCell ref="N22:P22"/>
    <mergeCell ref="B19:B20"/>
    <mergeCell ref="C19:F20"/>
    <mergeCell ref="H19:I19"/>
    <mergeCell ref="J19:K19"/>
    <mergeCell ref="L19:M19"/>
    <mergeCell ref="N19:P19"/>
    <mergeCell ref="H20:I20"/>
    <mergeCell ref="J20:K20"/>
    <mergeCell ref="L20:M20"/>
    <mergeCell ref="N20:P20"/>
    <mergeCell ref="B17:B18"/>
    <mergeCell ref="C17:F18"/>
    <mergeCell ref="H17:I17"/>
    <mergeCell ref="J17:K17"/>
    <mergeCell ref="L17:M17"/>
    <mergeCell ref="N17:P17"/>
    <mergeCell ref="H18:I18"/>
    <mergeCell ref="J18:K18"/>
    <mergeCell ref="L18:M18"/>
    <mergeCell ref="N18:P18"/>
    <mergeCell ref="B15:B16"/>
    <mergeCell ref="C15:F16"/>
    <mergeCell ref="H15:I15"/>
    <mergeCell ref="J15:K15"/>
    <mergeCell ref="L15:M15"/>
    <mergeCell ref="N15:P15"/>
    <mergeCell ref="H16:I16"/>
    <mergeCell ref="J16:K16"/>
    <mergeCell ref="L16:M16"/>
    <mergeCell ref="N16:P16"/>
    <mergeCell ref="B13:B14"/>
    <mergeCell ref="C13:F14"/>
    <mergeCell ref="H13:I13"/>
    <mergeCell ref="J13:K13"/>
    <mergeCell ref="L13:M13"/>
    <mergeCell ref="N13:P13"/>
    <mergeCell ref="H14:I14"/>
    <mergeCell ref="J14:K14"/>
    <mergeCell ref="L14:M14"/>
    <mergeCell ref="N14:P14"/>
    <mergeCell ref="B9:B12"/>
    <mergeCell ref="C9:F12"/>
    <mergeCell ref="G9:G12"/>
    <mergeCell ref="H9:I9"/>
    <mergeCell ref="J9:K9"/>
    <mergeCell ref="L9:M9"/>
    <mergeCell ref="D2:G2"/>
    <mergeCell ref="J2:L2"/>
    <mergeCell ref="N2:P2"/>
    <mergeCell ref="D4:I4"/>
    <mergeCell ref="M4:P4"/>
    <mergeCell ref="D5:I6"/>
    <mergeCell ref="M5:P5"/>
    <mergeCell ref="M6:P6"/>
    <mergeCell ref="N9:P12"/>
    <mergeCell ref="H10:I10"/>
    <mergeCell ref="J10:K10"/>
    <mergeCell ref="L10:M10"/>
    <mergeCell ref="H11:H12"/>
    <mergeCell ref="I11:I12"/>
    <mergeCell ref="J11:J12"/>
    <mergeCell ref="K11:K12"/>
    <mergeCell ref="L11:L12"/>
    <mergeCell ref="M11:M12"/>
  </mergeCells>
  <printOptions horizontalCentered="1"/>
  <pageMargins left="0.196527777777778" right="0.196527777777778" top="0.43263888888888902" bottom="0.196527777777778" header="0.51180555555555596" footer="0.51180555555555596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11</vt:i4>
      </vt:variant>
    </vt:vector>
  </HeadingPairs>
  <TitlesOfParts>
    <vt:vector size="18" baseType="lpstr">
      <vt:lpstr>ORÇ</vt:lpstr>
      <vt:lpstr>Planilha (2)</vt:lpstr>
      <vt:lpstr>Planilha</vt:lpstr>
      <vt:lpstr>Planilha2</vt:lpstr>
      <vt:lpstr>Planilha1</vt:lpstr>
      <vt:lpstr>Cronograma estado</vt:lpstr>
      <vt:lpstr>Cronograma estado (2)</vt:lpstr>
      <vt:lpstr>'Cronograma estado'!Area_de_impressao</vt:lpstr>
      <vt:lpstr>'Cronograma estado (2)'!Area_de_impressao</vt:lpstr>
      <vt:lpstr>Planilha!Area_de_impressao</vt:lpstr>
      <vt:lpstr>'Planilha (2)'!Area_de_impressao</vt:lpstr>
      <vt:lpstr>Planilha2!Area_de_impressao</vt:lpstr>
      <vt:lpstr>ORÇ!Print_Area</vt:lpstr>
      <vt:lpstr>Planilha!Print_Area</vt:lpstr>
      <vt:lpstr>'Planilha (2)'!Print_Area</vt:lpstr>
      <vt:lpstr>ORÇ!Titulos_de_impressao</vt:lpstr>
      <vt:lpstr>Planilha!Titulos_de_impressao</vt:lpstr>
      <vt:lpstr>'Planilha (2)'!Titulos_de_impressao</vt:lpstr>
    </vt:vector>
  </TitlesOfParts>
  <Manager/>
  <Company>Monte Azul / Trajeto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>user</cp:lastModifiedBy>
  <cp:revision>1</cp:revision>
  <cp:lastPrinted>2024-11-06T15:16:53Z</cp:lastPrinted>
  <dcterms:created xsi:type="dcterms:W3CDTF">2009-08-20T06:39:23Z</dcterms:created>
  <dcterms:modified xsi:type="dcterms:W3CDTF">2024-11-29T14:13:20Z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1046-10.1.0.5707</vt:lpwstr>
  </property>
</Properties>
</file>